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17895" windowHeight="13230" activeTab="13"/>
  </bookViews>
  <sheets>
    <sheet name="Rekapitulace stavby" sheetId="1" r:id="rId1"/>
    <sheet name="a - ZŠ Smetanova, Lanškro..." sheetId="2" r:id="rId2"/>
    <sheet name="b1 - Slaboproud - dodávka..." sheetId="3" r:id="rId3"/>
    <sheet name="b2 - Slaboproud - montáž-..." sheetId="4" r:id="rId4"/>
    <sheet name="c1 - Silnoproud - dodávka..." sheetId="5" r:id="rId5"/>
    <sheet name="c2 - Silnoproud - montáž-..." sheetId="6" r:id="rId6"/>
    <sheet name="d - Zdravotechnika-cenová..." sheetId="7" r:id="rId7"/>
    <sheet name="e - Ústřední vytápění-cen..." sheetId="8" r:id="rId8"/>
    <sheet name="a - ZŠ Smetanova 460,Lanš..." sheetId="9" r:id="rId9"/>
    <sheet name="c - Vzduchotechnika-cenov..." sheetId="10" r:id="rId10"/>
    <sheet name="a - ZŠ Smetanova, Lanškro..._01" sheetId="11" r:id="rId11"/>
    <sheet name="b - venkovní kanalizace-c..." sheetId="12" r:id="rId12"/>
    <sheet name="c - Venkovní kabelové roz..." sheetId="13" r:id="rId13"/>
    <sheet name="4 - ZŠ Smetanova, Lanškro..." sheetId="14" r:id="rId14"/>
  </sheets>
  <definedNames>
    <definedName name="_xlnm._FilterDatabase" localSheetId="13" hidden="1">'4 - ZŠ Smetanova, Lanškro...'!$C$122:$K$172</definedName>
    <definedName name="_xlnm._FilterDatabase" localSheetId="8" hidden="1">'a - ZŠ Smetanova 460,Lanš...'!$C$137:$K$953</definedName>
    <definedName name="_xlnm._FilterDatabase" localSheetId="1" hidden="1">'a - ZŠ Smetanova, Lanškro...'!$C$142:$K$1024</definedName>
    <definedName name="_xlnm._FilterDatabase" localSheetId="10" hidden="1">'a - ZŠ Smetanova, Lanškro..._01'!$C$132:$K$455</definedName>
    <definedName name="_xlnm._FilterDatabase" localSheetId="11" hidden="1">'b - venkovní kanalizace-c...'!$C$125:$K$234</definedName>
    <definedName name="_xlnm._FilterDatabase" localSheetId="2" hidden="1">'b1 - Slaboproud - dodávka...'!$C$124:$K$205</definedName>
    <definedName name="_xlnm._FilterDatabase" localSheetId="3" hidden="1">'b2 - Slaboproud - montáž-...'!$C$125:$K$217</definedName>
    <definedName name="_xlnm._FilterDatabase" localSheetId="12" hidden="1">'c - Venkovní kabelové roz...'!$C$122:$K$264</definedName>
    <definedName name="_xlnm._FilterDatabase" localSheetId="9" hidden="1">'c - Vzduchotechnika-cenov...'!$C$121:$K$166</definedName>
    <definedName name="_xlnm._FilterDatabase" localSheetId="4" hidden="1">'c1 - Silnoproud - dodávka...'!$C$124:$K$428</definedName>
    <definedName name="_xlnm._FilterDatabase" localSheetId="5" hidden="1">'c2 - Silnoproud - montáž-...'!$C$125:$K$439</definedName>
    <definedName name="_xlnm._FilterDatabase" localSheetId="6" hidden="1">'d - Zdravotechnika-cenová...'!$C$123:$K$186</definedName>
    <definedName name="_xlnm._FilterDatabase" localSheetId="7" hidden="1">'e - Ústřední vytápění-cen...'!$C$123:$K$182</definedName>
    <definedName name="_xlnm.Print_Titles" localSheetId="13">'4 - ZŠ Smetanova, Lanškro...'!$122:$122</definedName>
    <definedName name="_xlnm.Print_Titles" localSheetId="8">'a - ZŠ Smetanova 460,Lanš...'!$137:$137</definedName>
    <definedName name="_xlnm.Print_Titles" localSheetId="1">'a - ZŠ Smetanova, Lanškro...'!$142:$142</definedName>
    <definedName name="_xlnm.Print_Titles" localSheetId="10">'a - ZŠ Smetanova, Lanškro..._01'!$132:$132</definedName>
    <definedName name="_xlnm.Print_Titles" localSheetId="11">'b - venkovní kanalizace-c...'!$125:$125</definedName>
    <definedName name="_xlnm.Print_Titles" localSheetId="2">'b1 - Slaboproud - dodávka...'!$124:$124</definedName>
    <definedName name="_xlnm.Print_Titles" localSheetId="3">'b2 - Slaboproud - montáž-...'!$125:$125</definedName>
    <definedName name="_xlnm.Print_Titles" localSheetId="12">'c - Venkovní kabelové roz...'!$122:$122</definedName>
    <definedName name="_xlnm.Print_Titles" localSheetId="9">'c - Vzduchotechnika-cenov...'!$121:$121</definedName>
    <definedName name="_xlnm.Print_Titles" localSheetId="4">'c1 - Silnoproud - dodávka...'!$124:$124</definedName>
    <definedName name="_xlnm.Print_Titles" localSheetId="5">'c2 - Silnoproud - montáž-...'!$125:$125</definedName>
    <definedName name="_xlnm.Print_Titles" localSheetId="6">'d - Zdravotechnika-cenová...'!$123:$123</definedName>
    <definedName name="_xlnm.Print_Titles" localSheetId="7">'e - Ústřední vytápění-cen...'!$123:$123</definedName>
    <definedName name="_xlnm.Print_Titles" localSheetId="0">'Rekapitulace stavby'!$92:$92</definedName>
    <definedName name="_xlnm.Print_Area" localSheetId="13">'4 - ZŠ Smetanova, Lanškro...'!$C$4:$J$76,'4 - ZŠ Smetanova, Lanškro...'!$C$82:$J$104,'4 - ZŠ Smetanova, Lanškro...'!$C$110:$K$172</definedName>
    <definedName name="_xlnm.Print_Area" localSheetId="8">'a - ZŠ Smetanova 460,Lanš...'!$C$4:$J$76,'a - ZŠ Smetanova 460,Lanš...'!$C$82:$J$117,'a - ZŠ Smetanova 460,Lanš...'!$C$123:$K$953</definedName>
    <definedName name="_xlnm.Print_Area" localSheetId="1">'a - ZŠ Smetanova, Lanškro...'!$C$4:$J$76,'a - ZŠ Smetanova, Lanškro...'!$C$82:$J$122,'a - ZŠ Smetanova, Lanškro...'!$C$128:$K$1024</definedName>
    <definedName name="_xlnm.Print_Area" localSheetId="10">'a - ZŠ Smetanova, Lanškro..._01'!$C$4:$J$76,'a - ZŠ Smetanova, Lanškro..._01'!$C$82:$J$112,'a - ZŠ Smetanova, Lanškro..._01'!$C$118:$K$455</definedName>
    <definedName name="_xlnm.Print_Area" localSheetId="11">'b - venkovní kanalizace-c...'!$C$4:$J$76,'b - venkovní kanalizace-c...'!$C$82:$J$105,'b - venkovní kanalizace-c...'!$C$111:$K$234</definedName>
    <definedName name="_xlnm.Print_Area" localSheetId="2">'b1 - Slaboproud - dodávka...'!$C$4:$J$76,'b1 - Slaboproud - dodávka...'!$C$82:$J$104,'b1 - Slaboproud - dodávka...'!$C$110:$K$205</definedName>
    <definedName name="_xlnm.Print_Area" localSheetId="3">'b2 - Slaboproud - montáž-...'!$C$4:$J$76,'b2 - Slaboproud - montáž-...'!$C$82:$J$105,'b2 - Slaboproud - montáž-...'!$C$111:$K$217</definedName>
    <definedName name="_xlnm.Print_Area" localSheetId="12">'c - Venkovní kabelové roz...'!$C$4:$J$76,'c - Venkovní kabelové roz...'!$C$82:$J$102,'c - Venkovní kabelové roz...'!$C$108:$K$264</definedName>
    <definedName name="_xlnm.Print_Area" localSheetId="9">'c - Vzduchotechnika-cenov...'!$C$4:$J$76,'c - Vzduchotechnika-cenov...'!$C$82:$J$101,'c - Vzduchotechnika-cenov...'!$C$107:$K$166</definedName>
    <definedName name="_xlnm.Print_Area" localSheetId="4">'c1 - Silnoproud - dodávka...'!$C$4:$J$76,'c1 - Silnoproud - dodávka...'!$C$82:$J$104,'c1 - Silnoproud - dodávka...'!$C$110:$K$428</definedName>
    <definedName name="_xlnm.Print_Area" localSheetId="5">'c2 - Silnoproud - montáž-...'!$C$4:$J$76,'c2 - Silnoproud - montáž-...'!$C$82:$J$105,'c2 - Silnoproud - montáž-...'!$C$111:$K$439</definedName>
    <definedName name="_xlnm.Print_Area" localSheetId="6">'d - Zdravotechnika-cenová...'!$C$4:$J$76,'d - Zdravotechnika-cenová...'!$C$82:$J$103,'d - Zdravotechnika-cenová...'!$C$109:$K$186</definedName>
    <definedName name="_xlnm.Print_Area" localSheetId="7">'e - Ústřední vytápění-cen...'!$C$4:$J$76,'e - Ústřední vytápění-cen...'!$C$82:$J$103,'e - Ústřední vytápění-cen...'!$C$109:$K$182</definedName>
    <definedName name="_xlnm.Print_Area" localSheetId="0">'Rekapitulace stavby'!$D$4:$AO$76,'Rekapitulace stavby'!$C$82:$AQ$111</definedName>
  </definedNames>
  <calcPr calcId="145621"/>
</workbook>
</file>

<file path=xl/calcChain.xml><?xml version="1.0" encoding="utf-8"?>
<calcChain xmlns="http://schemas.openxmlformats.org/spreadsheetml/2006/main">
  <c r="J37" i="14" l="1"/>
  <c r="J36" i="14"/>
  <c r="AY110" i="1" s="1"/>
  <c r="J35" i="14"/>
  <c r="AX110" i="1"/>
  <c r="BI171" i="14"/>
  <c r="BH171" i="14"/>
  <c r="BG171" i="14"/>
  <c r="BF171" i="14"/>
  <c r="T171" i="14"/>
  <c r="T168" i="14" s="1"/>
  <c r="R171" i="14"/>
  <c r="P171" i="14"/>
  <c r="BK171" i="14"/>
  <c r="J171" i="14"/>
  <c r="BE171" i="14" s="1"/>
  <c r="BI169" i="14"/>
  <c r="BH169" i="14"/>
  <c r="BG169" i="14"/>
  <c r="BF169" i="14"/>
  <c r="T169" i="14"/>
  <c r="R169" i="14"/>
  <c r="R168" i="14"/>
  <c r="P169" i="14"/>
  <c r="P168" i="14"/>
  <c r="BK169" i="14"/>
  <c r="BK168" i="14"/>
  <c r="J168" i="14" s="1"/>
  <c r="J103" i="14" s="1"/>
  <c r="J169" i="14"/>
  <c r="BE169" i="14"/>
  <c r="BI166" i="14"/>
  <c r="BH166" i="14"/>
  <c r="BG166" i="14"/>
  <c r="BF166" i="14"/>
  <c r="T166" i="14"/>
  <c r="T165" i="14"/>
  <c r="R166" i="14"/>
  <c r="R165" i="14" s="1"/>
  <c r="P166" i="14"/>
  <c r="P165" i="14"/>
  <c r="BK166" i="14"/>
  <c r="BK165" i="14" s="1"/>
  <c r="J165" i="14" s="1"/>
  <c r="J102" i="14" s="1"/>
  <c r="J166" i="14"/>
  <c r="BE166" i="14"/>
  <c r="BI163" i="14"/>
  <c r="BH163" i="14"/>
  <c r="BG163" i="14"/>
  <c r="BF163" i="14"/>
  <c r="T163" i="14"/>
  <c r="T162" i="14"/>
  <c r="R163" i="14"/>
  <c r="R162" i="14" s="1"/>
  <c r="P163" i="14"/>
  <c r="P162" i="14"/>
  <c r="BK163" i="14"/>
  <c r="BK162" i="14" s="1"/>
  <c r="J162" i="14" s="1"/>
  <c r="J101" i="14" s="1"/>
  <c r="J163" i="14"/>
  <c r="BE163" i="14"/>
  <c r="BI160" i="14"/>
  <c r="BH160" i="14"/>
  <c r="BG160" i="14"/>
  <c r="BF160" i="14"/>
  <c r="T160" i="14"/>
  <c r="R160" i="14"/>
  <c r="P160" i="14"/>
  <c r="BK160" i="14"/>
  <c r="BK157" i="14" s="1"/>
  <c r="J157" i="14" s="1"/>
  <c r="J100" i="14" s="1"/>
  <c r="J160" i="14"/>
  <c r="BE160" i="14"/>
  <c r="BI158" i="14"/>
  <c r="BH158" i="14"/>
  <c r="BG158" i="14"/>
  <c r="BF158" i="14"/>
  <c r="T158" i="14"/>
  <c r="T157" i="14" s="1"/>
  <c r="R158" i="14"/>
  <c r="R157" i="14"/>
  <c r="P158" i="14"/>
  <c r="P157" i="14" s="1"/>
  <c r="BK158" i="14"/>
  <c r="J158" i="14"/>
  <c r="BE158" i="14" s="1"/>
  <c r="BI155" i="14"/>
  <c r="BH155" i="14"/>
  <c r="BG155" i="14"/>
  <c r="BF155" i="14"/>
  <c r="T155" i="14"/>
  <c r="R155" i="14"/>
  <c r="P155" i="14"/>
  <c r="BK155" i="14"/>
  <c r="J155" i="14"/>
  <c r="BE155" i="14" s="1"/>
  <c r="BI153" i="14"/>
  <c r="BH153" i="14"/>
  <c r="BG153" i="14"/>
  <c r="BF153" i="14"/>
  <c r="T153" i="14"/>
  <c r="R153" i="14"/>
  <c r="P153" i="14"/>
  <c r="BK153" i="14"/>
  <c r="J153" i="14"/>
  <c r="BE153" i="14"/>
  <c r="BI151" i="14"/>
  <c r="BH151" i="14"/>
  <c r="BG151" i="14"/>
  <c r="BF151" i="14"/>
  <c r="T151" i="14"/>
  <c r="R151" i="14"/>
  <c r="P151" i="14"/>
  <c r="BK151" i="14"/>
  <c r="J151" i="14"/>
  <c r="BE151" i="14" s="1"/>
  <c r="BI143" i="14"/>
  <c r="BH143" i="14"/>
  <c r="BG143" i="14"/>
  <c r="BF143" i="14"/>
  <c r="T143" i="14"/>
  <c r="R143" i="14"/>
  <c r="P143" i="14"/>
  <c r="BK143" i="14"/>
  <c r="J143" i="14"/>
  <c r="BE143" i="14"/>
  <c r="BI141" i="14"/>
  <c r="BH141" i="14"/>
  <c r="BG141" i="14"/>
  <c r="BF141" i="14"/>
  <c r="T141" i="14"/>
  <c r="R141" i="14"/>
  <c r="P141" i="14"/>
  <c r="BK141" i="14"/>
  <c r="J141" i="14"/>
  <c r="BE141" i="14" s="1"/>
  <c r="BI139" i="14"/>
  <c r="BH139" i="14"/>
  <c r="BG139" i="14"/>
  <c r="BF139" i="14"/>
  <c r="T139" i="14"/>
  <c r="R139" i="14"/>
  <c r="P139" i="14"/>
  <c r="BK139" i="14"/>
  <c r="J139" i="14"/>
  <c r="BE139" i="14"/>
  <c r="BI137" i="14"/>
  <c r="BH137" i="14"/>
  <c r="BG137" i="14"/>
  <c r="BF137" i="14"/>
  <c r="T137" i="14"/>
  <c r="R137" i="14"/>
  <c r="R132" i="14" s="1"/>
  <c r="P137" i="14"/>
  <c r="BK137" i="14"/>
  <c r="J137" i="14"/>
  <c r="BE137" i="14" s="1"/>
  <c r="BI135" i="14"/>
  <c r="BH135" i="14"/>
  <c r="BG135" i="14"/>
  <c r="BF135" i="14"/>
  <c r="T135" i="14"/>
  <c r="R135" i="14"/>
  <c r="P135" i="14"/>
  <c r="BK135" i="14"/>
  <c r="BK132" i="14" s="1"/>
  <c r="J132" i="14" s="1"/>
  <c r="J99" i="14" s="1"/>
  <c r="J135" i="14"/>
  <c r="BE135" i="14"/>
  <c r="BI133" i="14"/>
  <c r="BH133" i="14"/>
  <c r="BG133" i="14"/>
  <c r="BF133" i="14"/>
  <c r="T133" i="14"/>
  <c r="T132" i="14" s="1"/>
  <c r="R133" i="14"/>
  <c r="P133" i="14"/>
  <c r="P132" i="14" s="1"/>
  <c r="BK133" i="14"/>
  <c r="J133" i="14"/>
  <c r="BE133" i="14" s="1"/>
  <c r="BI130" i="14"/>
  <c r="BH130" i="14"/>
  <c r="BG130" i="14"/>
  <c r="BF130" i="14"/>
  <c r="T130" i="14"/>
  <c r="R130" i="14"/>
  <c r="P130" i="14"/>
  <c r="BK130" i="14"/>
  <c r="J130" i="14"/>
  <c r="BE130" i="14" s="1"/>
  <c r="BI128" i="14"/>
  <c r="BH128" i="14"/>
  <c r="BG128" i="14"/>
  <c r="BF128" i="14"/>
  <c r="T128" i="14"/>
  <c r="R128" i="14"/>
  <c r="P128" i="14"/>
  <c r="BK128" i="14"/>
  <c r="J128" i="14"/>
  <c r="BE128" i="14"/>
  <c r="BI126" i="14"/>
  <c r="BH126" i="14"/>
  <c r="F36" i="14"/>
  <c r="BC110" i="1"/>
  <c r="BG126" i="14"/>
  <c r="BF126" i="14"/>
  <c r="T126" i="14"/>
  <c r="R126" i="14"/>
  <c r="R125" i="14" s="1"/>
  <c r="P126" i="14"/>
  <c r="P125" i="14" s="1"/>
  <c r="BK126" i="14"/>
  <c r="BK125" i="14"/>
  <c r="J126" i="14"/>
  <c r="BE126" i="14" s="1"/>
  <c r="J119" i="14"/>
  <c r="F119" i="14"/>
  <c r="F117" i="14"/>
  <c r="E115" i="14"/>
  <c r="J91" i="14"/>
  <c r="F91" i="14"/>
  <c r="F89" i="14"/>
  <c r="E87" i="14"/>
  <c r="J24" i="14"/>
  <c r="E24" i="14"/>
  <c r="J120" i="14"/>
  <c r="J92" i="14"/>
  <c r="J23" i="14"/>
  <c r="J18" i="14"/>
  <c r="E18" i="14"/>
  <c r="J17" i="14"/>
  <c r="J12" i="14"/>
  <c r="J89" i="14" s="1"/>
  <c r="J117" i="14"/>
  <c r="E7" i="14"/>
  <c r="E113" i="14"/>
  <c r="E85" i="14"/>
  <c r="J39" i="13"/>
  <c r="J38" i="13"/>
  <c r="AY109" i="1"/>
  <c r="J37" i="13"/>
  <c r="AX109" i="1" s="1"/>
  <c r="BI263" i="13"/>
  <c r="BH263" i="13"/>
  <c r="BG263" i="13"/>
  <c r="BF263" i="13"/>
  <c r="T263" i="13"/>
  <c r="R263" i="13"/>
  <c r="P263" i="13"/>
  <c r="BK263" i="13"/>
  <c r="J263" i="13"/>
  <c r="BE263" i="13"/>
  <c r="BI258" i="13"/>
  <c r="BH258" i="13"/>
  <c r="BG258" i="13"/>
  <c r="BF258" i="13"/>
  <c r="T258" i="13"/>
  <c r="R258" i="13"/>
  <c r="P258" i="13"/>
  <c r="BK258" i="13"/>
  <c r="J258" i="13"/>
  <c r="BE258" i="13" s="1"/>
  <c r="BI253" i="13"/>
  <c r="BH253" i="13"/>
  <c r="BG253" i="13"/>
  <c r="BF253" i="13"/>
  <c r="T253" i="13"/>
  <c r="R253" i="13"/>
  <c r="P253" i="13"/>
  <c r="BK253" i="13"/>
  <c r="J253" i="13"/>
  <c r="BE253" i="13"/>
  <c r="BI248" i="13"/>
  <c r="BH248" i="13"/>
  <c r="BG248" i="13"/>
  <c r="BF248" i="13"/>
  <c r="T248" i="13"/>
  <c r="R248" i="13"/>
  <c r="P248" i="13"/>
  <c r="BK248" i="13"/>
  <c r="J248" i="13"/>
  <c r="BE248" i="13" s="1"/>
  <c r="BI243" i="13"/>
  <c r="BH243" i="13"/>
  <c r="BG243" i="13"/>
  <c r="BF243" i="13"/>
  <c r="T243" i="13"/>
  <c r="R243" i="13"/>
  <c r="P243" i="13"/>
  <c r="BK243" i="13"/>
  <c r="J243" i="13"/>
  <c r="BE243" i="13"/>
  <c r="BI241" i="13"/>
  <c r="BH241" i="13"/>
  <c r="BG241" i="13"/>
  <c r="BF241" i="13"/>
  <c r="T241" i="13"/>
  <c r="R241" i="13"/>
  <c r="P241" i="13"/>
  <c r="BK241" i="13"/>
  <c r="J241" i="13"/>
  <c r="BE241" i="13" s="1"/>
  <c r="BI236" i="13"/>
  <c r="BH236" i="13"/>
  <c r="BG236" i="13"/>
  <c r="BF236" i="13"/>
  <c r="T236" i="13"/>
  <c r="R236" i="13"/>
  <c r="P236" i="13"/>
  <c r="BK236" i="13"/>
  <c r="J236" i="13"/>
  <c r="BE236" i="13"/>
  <c r="BI231" i="13"/>
  <c r="BH231" i="13"/>
  <c r="BG231" i="13"/>
  <c r="BF231" i="13"/>
  <c r="T231" i="13"/>
  <c r="R231" i="13"/>
  <c r="P231" i="13"/>
  <c r="BK231" i="13"/>
  <c r="J231" i="13"/>
  <c r="BE231" i="13" s="1"/>
  <c r="BI226" i="13"/>
  <c r="BH226" i="13"/>
  <c r="BG226" i="13"/>
  <c r="BF226" i="13"/>
  <c r="T226" i="13"/>
  <c r="R226" i="13"/>
  <c r="P226" i="13"/>
  <c r="BK226" i="13"/>
  <c r="J226" i="13"/>
  <c r="BE226" i="13"/>
  <c r="BI221" i="13"/>
  <c r="BH221" i="13"/>
  <c r="BG221" i="13"/>
  <c r="BF221" i="13"/>
  <c r="T221" i="13"/>
  <c r="R221" i="13"/>
  <c r="P221" i="13"/>
  <c r="BK221" i="13"/>
  <c r="J221" i="13"/>
  <c r="BE221" i="13" s="1"/>
  <c r="BI216" i="13"/>
  <c r="BH216" i="13"/>
  <c r="BG216" i="13"/>
  <c r="BF216" i="13"/>
  <c r="T216" i="13"/>
  <c r="R216" i="13"/>
  <c r="P216" i="13"/>
  <c r="BK216" i="13"/>
  <c r="J216" i="13"/>
  <c r="BE216" i="13"/>
  <c r="BI211" i="13"/>
  <c r="BH211" i="13"/>
  <c r="BG211" i="13"/>
  <c r="BF211" i="13"/>
  <c r="T211" i="13"/>
  <c r="R211" i="13"/>
  <c r="P211" i="13"/>
  <c r="BK211" i="13"/>
  <c r="BK200" i="13" s="1"/>
  <c r="J200" i="13" s="1"/>
  <c r="J101" i="13" s="1"/>
  <c r="J211" i="13"/>
  <c r="BE211" i="13" s="1"/>
  <c r="BI206" i="13"/>
  <c r="BH206" i="13"/>
  <c r="BG206" i="13"/>
  <c r="BF206" i="13"/>
  <c r="T206" i="13"/>
  <c r="R206" i="13"/>
  <c r="P206" i="13"/>
  <c r="BK206" i="13"/>
  <c r="J206" i="13"/>
  <c r="BE206" i="13"/>
  <c r="BI201" i="13"/>
  <c r="BH201" i="13"/>
  <c r="BG201" i="13"/>
  <c r="BF201" i="13"/>
  <c r="T201" i="13"/>
  <c r="T200" i="13" s="1"/>
  <c r="R201" i="13"/>
  <c r="P201" i="13"/>
  <c r="P200" i="13" s="1"/>
  <c r="BK201" i="13"/>
  <c r="J201" i="13"/>
  <c r="BE201" i="13"/>
  <c r="BI198" i="13"/>
  <c r="BH198" i="13"/>
  <c r="BG198" i="13"/>
  <c r="BF198" i="13"/>
  <c r="T198" i="13"/>
  <c r="R198" i="13"/>
  <c r="P198" i="13"/>
  <c r="BK198" i="13"/>
  <c r="J198" i="13"/>
  <c r="BE198" i="13" s="1"/>
  <c r="BI193" i="13"/>
  <c r="BH193" i="13"/>
  <c r="BG193" i="13"/>
  <c r="BF193" i="13"/>
  <c r="T193" i="13"/>
  <c r="R193" i="13"/>
  <c r="P193" i="13"/>
  <c r="BK193" i="13"/>
  <c r="J193" i="13"/>
  <c r="BE193" i="13"/>
  <c r="BI188" i="13"/>
  <c r="BH188" i="13"/>
  <c r="BG188" i="13"/>
  <c r="BF188" i="13"/>
  <c r="T188" i="13"/>
  <c r="R188" i="13"/>
  <c r="P188" i="13"/>
  <c r="BK188" i="13"/>
  <c r="J188" i="13"/>
  <c r="BE188" i="13" s="1"/>
  <c r="BI183" i="13"/>
  <c r="BH183" i="13"/>
  <c r="BG183" i="13"/>
  <c r="BF183" i="13"/>
  <c r="T183" i="13"/>
  <c r="R183" i="13"/>
  <c r="P183" i="13"/>
  <c r="BK183" i="13"/>
  <c r="J183" i="13"/>
  <c r="BE183" i="13"/>
  <c r="BI178" i="13"/>
  <c r="BH178" i="13"/>
  <c r="BG178" i="13"/>
  <c r="BF178" i="13"/>
  <c r="T178" i="13"/>
  <c r="R178" i="13"/>
  <c r="P178" i="13"/>
  <c r="BK178" i="13"/>
  <c r="J178" i="13"/>
  <c r="BE178" i="13" s="1"/>
  <c r="BI173" i="13"/>
  <c r="BH173" i="13"/>
  <c r="BG173" i="13"/>
  <c r="BF173" i="13"/>
  <c r="T173" i="13"/>
  <c r="R173" i="13"/>
  <c r="P173" i="13"/>
  <c r="BK173" i="13"/>
  <c r="J173" i="13"/>
  <c r="BE173" i="13"/>
  <c r="BI168" i="13"/>
  <c r="BH168" i="13"/>
  <c r="BG168" i="13"/>
  <c r="BF168" i="13"/>
  <c r="T168" i="13"/>
  <c r="R168" i="13"/>
  <c r="P168" i="13"/>
  <c r="BK168" i="13"/>
  <c r="J168" i="13"/>
  <c r="BE168" i="13" s="1"/>
  <c r="BI163" i="13"/>
  <c r="BH163" i="13"/>
  <c r="BG163" i="13"/>
  <c r="BF163" i="13"/>
  <c r="T163" i="13"/>
  <c r="R163" i="13"/>
  <c r="P163" i="13"/>
  <c r="BK163" i="13"/>
  <c r="J163" i="13"/>
  <c r="BE163" i="13"/>
  <c r="BI158" i="13"/>
  <c r="BH158" i="13"/>
  <c r="BG158" i="13"/>
  <c r="BF158" i="13"/>
  <c r="T158" i="13"/>
  <c r="R158" i="13"/>
  <c r="P158" i="13"/>
  <c r="BK158" i="13"/>
  <c r="J158" i="13"/>
  <c r="BE158" i="13" s="1"/>
  <c r="BI153" i="13"/>
  <c r="BH153" i="13"/>
  <c r="BG153" i="13"/>
  <c r="BF153" i="13"/>
  <c r="T153" i="13"/>
  <c r="R153" i="13"/>
  <c r="P153" i="13"/>
  <c r="BK153" i="13"/>
  <c r="J153" i="13"/>
  <c r="BE153" i="13"/>
  <c r="BI148" i="13"/>
  <c r="BH148" i="13"/>
  <c r="BG148" i="13"/>
  <c r="BF148" i="13"/>
  <c r="T148" i="13"/>
  <c r="R148" i="13"/>
  <c r="P148" i="13"/>
  <c r="BK148" i="13"/>
  <c r="J148" i="13"/>
  <c r="BE148" i="13" s="1"/>
  <c r="BI143" i="13"/>
  <c r="BH143" i="13"/>
  <c r="BG143" i="13"/>
  <c r="BF143" i="13"/>
  <c r="T143" i="13"/>
  <c r="R143" i="13"/>
  <c r="P143" i="13"/>
  <c r="BK143" i="13"/>
  <c r="J143" i="13"/>
  <c r="BE143" i="13"/>
  <c r="BI141" i="13"/>
  <c r="BH141" i="13"/>
  <c r="BG141" i="13"/>
  <c r="BF141" i="13"/>
  <c r="T141" i="13"/>
  <c r="R141" i="13"/>
  <c r="P141" i="13"/>
  <c r="BK141" i="13"/>
  <c r="J141" i="13"/>
  <c r="BE141" i="13" s="1"/>
  <c r="BI136" i="13"/>
  <c r="BH136" i="13"/>
  <c r="BG136" i="13"/>
  <c r="BF136" i="13"/>
  <c r="T136" i="13"/>
  <c r="R136" i="13"/>
  <c r="P136" i="13"/>
  <c r="BK136" i="13"/>
  <c r="J136" i="13"/>
  <c r="BE136" i="13"/>
  <c r="BI131" i="13"/>
  <c r="BH131" i="13"/>
  <c r="BG131" i="13"/>
  <c r="BF131" i="13"/>
  <c r="T131" i="13"/>
  <c r="R131" i="13"/>
  <c r="P131" i="13"/>
  <c r="BK131" i="13"/>
  <c r="J131" i="13"/>
  <c r="BE131" i="13" s="1"/>
  <c r="BI126" i="13"/>
  <c r="BH126" i="13"/>
  <c r="BG126" i="13"/>
  <c r="BF126" i="13"/>
  <c r="T126" i="13"/>
  <c r="R126" i="13"/>
  <c r="P126" i="13"/>
  <c r="BK126" i="13"/>
  <c r="J126" i="13"/>
  <c r="BE126" i="13" s="1"/>
  <c r="F35" i="13"/>
  <c r="AZ109" i="1" s="1"/>
  <c r="J120" i="13"/>
  <c r="J119" i="13"/>
  <c r="F119" i="13"/>
  <c r="F117" i="13"/>
  <c r="E115" i="13"/>
  <c r="J94" i="13"/>
  <c r="J93" i="13"/>
  <c r="F93" i="13"/>
  <c r="F91" i="13"/>
  <c r="E89" i="13"/>
  <c r="J20" i="13"/>
  <c r="E20" i="13"/>
  <c r="J19" i="13"/>
  <c r="J14" i="13"/>
  <c r="J91" i="13" s="1"/>
  <c r="J117" i="13"/>
  <c r="E7" i="13"/>
  <c r="E111" i="13"/>
  <c r="E85" i="13"/>
  <c r="J39" i="12"/>
  <c r="J38" i="12"/>
  <c r="AY108" i="1"/>
  <c r="J37" i="12"/>
  <c r="AX108" i="1" s="1"/>
  <c r="BI233" i="12"/>
  <c r="BH233" i="12"/>
  <c r="BG233" i="12"/>
  <c r="BF233" i="12"/>
  <c r="T233" i="12"/>
  <c r="T232" i="12"/>
  <c r="R233" i="12"/>
  <c r="R232" i="12" s="1"/>
  <c r="P233" i="12"/>
  <c r="P232" i="12"/>
  <c r="BK233" i="12"/>
  <c r="BK232" i="12" s="1"/>
  <c r="J232" i="12" s="1"/>
  <c r="J104" i="12" s="1"/>
  <c r="J233" i="12"/>
  <c r="BE233" i="12"/>
  <c r="BI230" i="12"/>
  <c r="BH230" i="12"/>
  <c r="BG230" i="12"/>
  <c r="BF230" i="12"/>
  <c r="T230" i="12"/>
  <c r="R230" i="12"/>
  <c r="P230" i="12"/>
  <c r="BK230" i="12"/>
  <c r="J230" i="12"/>
  <c r="BE230" i="12"/>
  <c r="BI228" i="12"/>
  <c r="BH228" i="12"/>
  <c r="BG228" i="12"/>
  <c r="BF228" i="12"/>
  <c r="T228" i="12"/>
  <c r="R228" i="12"/>
  <c r="P228" i="12"/>
  <c r="BK228" i="12"/>
  <c r="J228" i="12"/>
  <c r="BE228" i="12" s="1"/>
  <c r="BI226" i="12"/>
  <c r="BH226" i="12"/>
  <c r="BG226" i="12"/>
  <c r="BF226" i="12"/>
  <c r="T226" i="12"/>
  <c r="R226" i="12"/>
  <c r="P226" i="12"/>
  <c r="BK226" i="12"/>
  <c r="J226" i="12"/>
  <c r="BE226" i="12"/>
  <c r="BI224" i="12"/>
  <c r="BH224" i="12"/>
  <c r="BG224" i="12"/>
  <c r="BF224" i="12"/>
  <c r="T224" i="12"/>
  <c r="R224" i="12"/>
  <c r="P224" i="12"/>
  <c r="BK224" i="12"/>
  <c r="J224" i="12"/>
  <c r="BE224" i="12" s="1"/>
  <c r="BI222" i="12"/>
  <c r="BH222" i="12"/>
  <c r="BG222" i="12"/>
  <c r="BF222" i="12"/>
  <c r="T222" i="12"/>
  <c r="R222" i="12"/>
  <c r="P222" i="12"/>
  <c r="BK222" i="12"/>
  <c r="J222" i="12"/>
  <c r="BE222" i="12"/>
  <c r="BI220" i="12"/>
  <c r="BH220" i="12"/>
  <c r="BG220" i="12"/>
  <c r="BF220" i="12"/>
  <c r="T220" i="12"/>
  <c r="T199" i="12" s="1"/>
  <c r="R220" i="12"/>
  <c r="P220" i="12"/>
  <c r="BK220" i="12"/>
  <c r="J220" i="12"/>
  <c r="BE220" i="12" s="1"/>
  <c r="BI218" i="12"/>
  <c r="BH218" i="12"/>
  <c r="BG218" i="12"/>
  <c r="BF218" i="12"/>
  <c r="T218" i="12"/>
  <c r="R218" i="12"/>
  <c r="P218" i="12"/>
  <c r="BK218" i="12"/>
  <c r="J218" i="12"/>
  <c r="BE218" i="12"/>
  <c r="BI216" i="12"/>
  <c r="BH216" i="12"/>
  <c r="BG216" i="12"/>
  <c r="BF216" i="12"/>
  <c r="T216" i="12"/>
  <c r="R216" i="12"/>
  <c r="P216" i="12"/>
  <c r="BK216" i="12"/>
  <c r="J216" i="12"/>
  <c r="BE216" i="12" s="1"/>
  <c r="BI214" i="12"/>
  <c r="BH214" i="12"/>
  <c r="BG214" i="12"/>
  <c r="BF214" i="12"/>
  <c r="T214" i="12"/>
  <c r="R214" i="12"/>
  <c r="P214" i="12"/>
  <c r="BK214" i="12"/>
  <c r="J214" i="12"/>
  <c r="BE214" i="12"/>
  <c r="BI210" i="12"/>
  <c r="BH210" i="12"/>
  <c r="BG210" i="12"/>
  <c r="BF210" i="12"/>
  <c r="T210" i="12"/>
  <c r="R210" i="12"/>
  <c r="P210" i="12"/>
  <c r="BK210" i="12"/>
  <c r="J210" i="12"/>
  <c r="BE210" i="12" s="1"/>
  <c r="BI206" i="12"/>
  <c r="BH206" i="12"/>
  <c r="BG206" i="12"/>
  <c r="BF206" i="12"/>
  <c r="T206" i="12"/>
  <c r="R206" i="12"/>
  <c r="P206" i="12"/>
  <c r="BK206" i="12"/>
  <c r="J206" i="12"/>
  <c r="BE206" i="12"/>
  <c r="BI202" i="12"/>
  <c r="BH202" i="12"/>
  <c r="BG202" i="12"/>
  <c r="BF202" i="12"/>
  <c r="T202" i="12"/>
  <c r="R202" i="12"/>
  <c r="P202" i="12"/>
  <c r="BK202" i="12"/>
  <c r="J202" i="12"/>
  <c r="BE202" i="12" s="1"/>
  <c r="BI200" i="12"/>
  <c r="BH200" i="12"/>
  <c r="BG200" i="12"/>
  <c r="BF200" i="12"/>
  <c r="T200" i="12"/>
  <c r="R200" i="12"/>
  <c r="R199" i="12" s="1"/>
  <c r="P200" i="12"/>
  <c r="BK200" i="12"/>
  <c r="BK199" i="12" s="1"/>
  <c r="J199" i="12" s="1"/>
  <c r="J103" i="12" s="1"/>
  <c r="J200" i="12"/>
  <c r="BE200" i="12" s="1"/>
  <c r="BI194" i="12"/>
  <c r="BH194" i="12"/>
  <c r="BG194" i="12"/>
  <c r="BF194" i="12"/>
  <c r="T194" i="12"/>
  <c r="R194" i="12"/>
  <c r="P194" i="12"/>
  <c r="P172" i="12" s="1"/>
  <c r="BK194" i="12"/>
  <c r="J194" i="12"/>
  <c r="BE194" i="12"/>
  <c r="BI190" i="12"/>
  <c r="BH190" i="12"/>
  <c r="BG190" i="12"/>
  <c r="BF190" i="12"/>
  <c r="T190" i="12"/>
  <c r="R190" i="12"/>
  <c r="P190" i="12"/>
  <c r="BK190" i="12"/>
  <c r="J190" i="12"/>
  <c r="BE190" i="12" s="1"/>
  <c r="BI188" i="12"/>
  <c r="BH188" i="12"/>
  <c r="BG188" i="12"/>
  <c r="BF188" i="12"/>
  <c r="T188" i="12"/>
  <c r="R188" i="12"/>
  <c r="P188" i="12"/>
  <c r="BK188" i="12"/>
  <c r="J188" i="12"/>
  <c r="BE188" i="12"/>
  <c r="BI184" i="12"/>
  <c r="BH184" i="12"/>
  <c r="BG184" i="12"/>
  <c r="BF184" i="12"/>
  <c r="T184" i="12"/>
  <c r="R184" i="12"/>
  <c r="P184" i="12"/>
  <c r="BK184" i="12"/>
  <c r="J184" i="12"/>
  <c r="BE184" i="12" s="1"/>
  <c r="BI180" i="12"/>
  <c r="BH180" i="12"/>
  <c r="BG180" i="12"/>
  <c r="BF180" i="12"/>
  <c r="T180" i="12"/>
  <c r="R180" i="12"/>
  <c r="P180" i="12"/>
  <c r="BK180" i="12"/>
  <c r="J180" i="12"/>
  <c r="BE180" i="12"/>
  <c r="BI178" i="12"/>
  <c r="BH178" i="12"/>
  <c r="BG178" i="12"/>
  <c r="BF178" i="12"/>
  <c r="T178" i="12"/>
  <c r="R178" i="12"/>
  <c r="P178" i="12"/>
  <c r="BK178" i="12"/>
  <c r="J178" i="12"/>
  <c r="BE178" i="12" s="1"/>
  <c r="BI173" i="12"/>
  <c r="BH173" i="12"/>
  <c r="BG173" i="12"/>
  <c r="BF173" i="12"/>
  <c r="T173" i="12"/>
  <c r="T172" i="12"/>
  <c r="R173" i="12"/>
  <c r="P173" i="12"/>
  <c r="BK173" i="12"/>
  <c r="BK172" i="12" s="1"/>
  <c r="J172" i="12" s="1"/>
  <c r="J102" i="12" s="1"/>
  <c r="J173" i="12"/>
  <c r="BE173" i="12" s="1"/>
  <c r="BI168" i="12"/>
  <c r="BH168" i="12"/>
  <c r="BG168" i="12"/>
  <c r="BF168" i="12"/>
  <c r="T168" i="12"/>
  <c r="T167" i="12"/>
  <c r="R168" i="12"/>
  <c r="R167" i="12" s="1"/>
  <c r="P168" i="12"/>
  <c r="P167" i="12"/>
  <c r="BK168" i="12"/>
  <c r="BK167" i="12" s="1"/>
  <c r="J167" i="12" s="1"/>
  <c r="J101" i="12" s="1"/>
  <c r="J168" i="12"/>
  <c r="BE168" i="12" s="1"/>
  <c r="BI165" i="12"/>
  <c r="BH165" i="12"/>
  <c r="BG165" i="12"/>
  <c r="BF165" i="12"/>
  <c r="T165" i="12"/>
  <c r="R165" i="12"/>
  <c r="P165" i="12"/>
  <c r="BK165" i="12"/>
  <c r="J165" i="12"/>
  <c r="BE165" i="12"/>
  <c r="BI160" i="12"/>
  <c r="BH160" i="12"/>
  <c r="BG160" i="12"/>
  <c r="BF160" i="12"/>
  <c r="T160" i="12"/>
  <c r="R160" i="12"/>
  <c r="P160" i="12"/>
  <c r="BK160" i="12"/>
  <c r="J160" i="12"/>
  <c r="BE160" i="12" s="1"/>
  <c r="BI153" i="12"/>
  <c r="BH153" i="12"/>
  <c r="BG153" i="12"/>
  <c r="BF153" i="12"/>
  <c r="T153" i="12"/>
  <c r="R153" i="12"/>
  <c r="P153" i="12"/>
  <c r="BK153" i="12"/>
  <c r="J153" i="12"/>
  <c r="BE153" i="12"/>
  <c r="BI149" i="12"/>
  <c r="BH149" i="12"/>
  <c r="BG149" i="12"/>
  <c r="BF149" i="12"/>
  <c r="T149" i="12"/>
  <c r="R149" i="12"/>
  <c r="P149" i="12"/>
  <c r="BK149" i="12"/>
  <c r="J149" i="12"/>
  <c r="BE149" i="12" s="1"/>
  <c r="BI147" i="12"/>
  <c r="BH147" i="12"/>
  <c r="BG147" i="12"/>
  <c r="BF147" i="12"/>
  <c r="T147" i="12"/>
  <c r="R147" i="12"/>
  <c r="P147" i="12"/>
  <c r="BK147" i="12"/>
  <c r="J147" i="12"/>
  <c r="BE147" i="12"/>
  <c r="BI145" i="12"/>
  <c r="BH145" i="12"/>
  <c r="BG145" i="12"/>
  <c r="BF145" i="12"/>
  <c r="T145" i="12"/>
  <c r="R145" i="12"/>
  <c r="P145" i="12"/>
  <c r="BK145" i="12"/>
  <c r="J145" i="12"/>
  <c r="BE145" i="12" s="1"/>
  <c r="BI141" i="12"/>
  <c r="BH141" i="12"/>
  <c r="BG141" i="12"/>
  <c r="BF141" i="12"/>
  <c r="T141" i="12"/>
  <c r="R141" i="12"/>
  <c r="P141" i="12"/>
  <c r="BK141" i="12"/>
  <c r="J141" i="12"/>
  <c r="BE141" i="12"/>
  <c r="BI136" i="12"/>
  <c r="BH136" i="12"/>
  <c r="BG136" i="12"/>
  <c r="BF136" i="12"/>
  <c r="T136" i="12"/>
  <c r="R136" i="12"/>
  <c r="P136" i="12"/>
  <c r="BK136" i="12"/>
  <c r="J136" i="12"/>
  <c r="BE136" i="12" s="1"/>
  <c r="BI134" i="12"/>
  <c r="BH134" i="12"/>
  <c r="BG134" i="12"/>
  <c r="BF134" i="12"/>
  <c r="T134" i="12"/>
  <c r="R134" i="12"/>
  <c r="R128" i="12" s="1"/>
  <c r="P134" i="12"/>
  <c r="BK134" i="12"/>
  <c r="J134" i="12"/>
  <c r="BE134" i="12"/>
  <c r="BI129" i="12"/>
  <c r="BH129" i="12"/>
  <c r="BG129" i="12"/>
  <c r="BF129" i="12"/>
  <c r="T129" i="12"/>
  <c r="T128" i="12"/>
  <c r="R129" i="12"/>
  <c r="P129" i="12"/>
  <c r="BK129" i="12"/>
  <c r="BK128" i="12"/>
  <c r="J129" i="12"/>
  <c r="BE129" i="12" s="1"/>
  <c r="J122" i="12"/>
  <c r="F122" i="12"/>
  <c r="F120" i="12"/>
  <c r="E118" i="12"/>
  <c r="J93" i="12"/>
  <c r="F93" i="12"/>
  <c r="F91" i="12"/>
  <c r="E89" i="12"/>
  <c r="J26" i="12"/>
  <c r="E26" i="12"/>
  <c r="J94" i="12" s="1"/>
  <c r="J123" i="12"/>
  <c r="J25" i="12"/>
  <c r="J20" i="12"/>
  <c r="E20" i="12"/>
  <c r="J19" i="12"/>
  <c r="J14" i="12"/>
  <c r="E7" i="12"/>
  <c r="E85" i="12" s="1"/>
  <c r="E114" i="12"/>
  <c r="J39" i="11"/>
  <c r="J38" i="11"/>
  <c r="AY107" i="1" s="1"/>
  <c r="J37" i="11"/>
  <c r="AX107" i="1"/>
  <c r="BI454" i="11"/>
  <c r="BH454" i="11"/>
  <c r="BG454" i="11"/>
  <c r="BF454" i="11"/>
  <c r="T454" i="11"/>
  <c r="R454" i="11"/>
  <c r="P454" i="11"/>
  <c r="BK454" i="11"/>
  <c r="J454" i="11"/>
  <c r="BE454" i="11" s="1"/>
  <c r="BI452" i="11"/>
  <c r="BH452" i="11"/>
  <c r="BG452" i="11"/>
  <c r="BF452" i="11"/>
  <c r="T452" i="11"/>
  <c r="R452" i="11"/>
  <c r="P452" i="11"/>
  <c r="BK452" i="11"/>
  <c r="J452" i="11"/>
  <c r="BE452" i="11"/>
  <c r="BI450" i="11"/>
  <c r="BH450" i="11"/>
  <c r="BG450" i="11"/>
  <c r="BF450" i="11"/>
  <c r="T450" i="11"/>
  <c r="R450" i="11"/>
  <c r="R445" i="11" s="1"/>
  <c r="P450" i="11"/>
  <c r="BK450" i="11"/>
  <c r="J450" i="11"/>
  <c r="BE450" i="11" s="1"/>
  <c r="BI448" i="11"/>
  <c r="BH448" i="11"/>
  <c r="BG448" i="11"/>
  <c r="BF448" i="11"/>
  <c r="T448" i="11"/>
  <c r="R448" i="11"/>
  <c r="P448" i="11"/>
  <c r="BK448" i="11"/>
  <c r="BK445" i="11" s="1"/>
  <c r="J448" i="11"/>
  <c r="BE448" i="11"/>
  <c r="BI446" i="11"/>
  <c r="BH446" i="11"/>
  <c r="BG446" i="11"/>
  <c r="BF446" i="11"/>
  <c r="T446" i="11"/>
  <c r="T445" i="11" s="1"/>
  <c r="T428" i="11" s="1"/>
  <c r="R446" i="11"/>
  <c r="P446" i="11"/>
  <c r="P445" i="11" s="1"/>
  <c r="BK446" i="11"/>
  <c r="J445" i="11"/>
  <c r="J111" i="11" s="1"/>
  <c r="J446" i="11"/>
  <c r="BE446" i="11" s="1"/>
  <c r="BI443" i="11"/>
  <c r="BH443" i="11"/>
  <c r="BG443" i="11"/>
  <c r="BF443" i="11"/>
  <c r="T443" i="11"/>
  <c r="R443" i="11"/>
  <c r="P443" i="11"/>
  <c r="BK443" i="11"/>
  <c r="J443" i="11"/>
  <c r="BE443" i="11" s="1"/>
  <c r="BI441" i="11"/>
  <c r="BH441" i="11"/>
  <c r="BG441" i="11"/>
  <c r="BF441" i="11"/>
  <c r="T441" i="11"/>
  <c r="R441" i="11"/>
  <c r="P441" i="11"/>
  <c r="BK441" i="11"/>
  <c r="J441" i="11"/>
  <c r="BE441" i="11"/>
  <c r="BI435" i="11"/>
  <c r="BH435" i="11"/>
  <c r="BG435" i="11"/>
  <c r="BF435" i="11"/>
  <c r="T435" i="11"/>
  <c r="T429" i="11" s="1"/>
  <c r="R435" i="11"/>
  <c r="P435" i="11"/>
  <c r="BK435" i="11"/>
  <c r="J435" i="11"/>
  <c r="BE435" i="11" s="1"/>
  <c r="BI430" i="11"/>
  <c r="BH430" i="11"/>
  <c r="BG430" i="11"/>
  <c r="BF430" i="11"/>
  <c r="T430" i="11"/>
  <c r="R430" i="11"/>
  <c r="R429" i="11" s="1"/>
  <c r="R428" i="11" s="1"/>
  <c r="P430" i="11"/>
  <c r="P429" i="11"/>
  <c r="BK430" i="11"/>
  <c r="BK429" i="11"/>
  <c r="J430" i="11"/>
  <c r="BE430" i="11" s="1"/>
  <c r="BI426" i="11"/>
  <c r="BH426" i="11"/>
  <c r="BG426" i="11"/>
  <c r="BF426" i="11"/>
  <c r="T426" i="11"/>
  <c r="R426" i="11"/>
  <c r="P426" i="11"/>
  <c r="BK426" i="11"/>
  <c r="J426" i="11"/>
  <c r="BE426" i="11" s="1"/>
  <c r="BI424" i="11"/>
  <c r="BH424" i="11"/>
  <c r="BG424" i="11"/>
  <c r="BF424" i="11"/>
  <c r="T424" i="11"/>
  <c r="R424" i="11"/>
  <c r="P424" i="11"/>
  <c r="BK424" i="11"/>
  <c r="J424" i="11"/>
  <c r="BE424" i="11" s="1"/>
  <c r="BI422" i="11"/>
  <c r="BH422" i="11"/>
  <c r="BG422" i="11"/>
  <c r="BF422" i="11"/>
  <c r="T422" i="11"/>
  <c r="R422" i="11"/>
  <c r="P422" i="11"/>
  <c r="BK422" i="11"/>
  <c r="J422" i="11"/>
  <c r="BE422" i="11"/>
  <c r="BI420" i="11"/>
  <c r="BH420" i="11"/>
  <c r="BG420" i="11"/>
  <c r="BF420" i="11"/>
  <c r="T420" i="11"/>
  <c r="R420" i="11"/>
  <c r="P420" i="11"/>
  <c r="P419" i="11" s="1"/>
  <c r="P418" i="11" s="1"/>
  <c r="BK420" i="11"/>
  <c r="BK419" i="11"/>
  <c r="BK418" i="11" s="1"/>
  <c r="J418" i="11" s="1"/>
  <c r="J107" i="11" s="1"/>
  <c r="J419" i="11"/>
  <c r="J108" i="11" s="1"/>
  <c r="J420" i="11"/>
  <c r="BE420" i="11"/>
  <c r="BI416" i="11"/>
  <c r="BH416" i="11"/>
  <c r="BG416" i="11"/>
  <c r="BF416" i="11"/>
  <c r="T416" i="11"/>
  <c r="R416" i="11"/>
  <c r="P416" i="11"/>
  <c r="BK416" i="11"/>
  <c r="J416" i="11"/>
  <c r="BE416" i="11"/>
  <c r="BI414" i="11"/>
  <c r="BH414" i="11"/>
  <c r="BG414" i="11"/>
  <c r="BF414" i="11"/>
  <c r="T414" i="11"/>
  <c r="R414" i="11"/>
  <c r="P414" i="11"/>
  <c r="BK414" i="11"/>
  <c r="J414" i="11"/>
  <c r="BE414" i="11" s="1"/>
  <c r="BI410" i="11"/>
  <c r="BH410" i="11"/>
  <c r="BG410" i="11"/>
  <c r="BF410" i="11"/>
  <c r="T410" i="11"/>
  <c r="R410" i="11"/>
  <c r="P410" i="11"/>
  <c r="BK410" i="11"/>
  <c r="J410" i="11"/>
  <c r="BE410" i="11" s="1"/>
  <c r="BI406" i="11"/>
  <c r="BH406" i="11"/>
  <c r="BG406" i="11"/>
  <c r="BF406" i="11"/>
  <c r="T406" i="11"/>
  <c r="R406" i="11"/>
  <c r="P406" i="11"/>
  <c r="BK406" i="11"/>
  <c r="J406" i="11"/>
  <c r="BE406" i="11" s="1"/>
  <c r="BI402" i="11"/>
  <c r="BH402" i="11"/>
  <c r="BG402" i="11"/>
  <c r="BF402" i="11"/>
  <c r="T402" i="11"/>
  <c r="R402" i="11"/>
  <c r="P402" i="11"/>
  <c r="BK402" i="11"/>
  <c r="J402" i="11"/>
  <c r="BE402" i="11"/>
  <c r="BI398" i="11"/>
  <c r="BH398" i="11"/>
  <c r="BG398" i="11"/>
  <c r="BF398" i="11"/>
  <c r="T398" i="11"/>
  <c r="R398" i="11"/>
  <c r="P398" i="11"/>
  <c r="BK398" i="11"/>
  <c r="BK368" i="11" s="1"/>
  <c r="J368" i="11" s="1"/>
  <c r="J106" i="11" s="1"/>
  <c r="J398" i="11"/>
  <c r="BE398" i="11" s="1"/>
  <c r="BI393" i="11"/>
  <c r="BH393" i="11"/>
  <c r="BG393" i="11"/>
  <c r="BF393" i="11"/>
  <c r="T393" i="11"/>
  <c r="R393" i="11"/>
  <c r="P393" i="11"/>
  <c r="BK393" i="11"/>
  <c r="J393" i="11"/>
  <c r="BE393" i="11" s="1"/>
  <c r="BI389" i="11"/>
  <c r="BH389" i="11"/>
  <c r="BG389" i="11"/>
  <c r="BF389" i="11"/>
  <c r="T389" i="11"/>
  <c r="R389" i="11"/>
  <c r="P389" i="11"/>
  <c r="BK389" i="11"/>
  <c r="J389" i="11"/>
  <c r="BE389" i="11" s="1"/>
  <c r="BI387" i="11"/>
  <c r="BH387" i="11"/>
  <c r="BG387" i="11"/>
  <c r="BF387" i="11"/>
  <c r="T387" i="11"/>
  <c r="R387" i="11"/>
  <c r="P387" i="11"/>
  <c r="BK387" i="11"/>
  <c r="J387" i="11"/>
  <c r="BE387" i="11"/>
  <c r="BI385" i="11"/>
  <c r="BH385" i="11"/>
  <c r="BG385" i="11"/>
  <c r="BF385" i="11"/>
  <c r="T385" i="11"/>
  <c r="R385" i="11"/>
  <c r="P385" i="11"/>
  <c r="BK385" i="11"/>
  <c r="J385" i="11"/>
  <c r="BE385" i="11" s="1"/>
  <c r="BI383" i="11"/>
  <c r="BH383" i="11"/>
  <c r="BG383" i="11"/>
  <c r="BF383" i="11"/>
  <c r="T383" i="11"/>
  <c r="R383" i="11"/>
  <c r="P383" i="11"/>
  <c r="BK383" i="11"/>
  <c r="J383" i="11"/>
  <c r="BE383" i="11" s="1"/>
  <c r="BI377" i="11"/>
  <c r="BH377" i="11"/>
  <c r="BG377" i="11"/>
  <c r="BF377" i="11"/>
  <c r="T377" i="11"/>
  <c r="R377" i="11"/>
  <c r="P377" i="11"/>
  <c r="BK377" i="11"/>
  <c r="J377" i="11"/>
  <c r="BE377" i="11" s="1"/>
  <c r="BI375" i="11"/>
  <c r="BH375" i="11"/>
  <c r="BG375" i="11"/>
  <c r="BF375" i="11"/>
  <c r="T375" i="11"/>
  <c r="R375" i="11"/>
  <c r="P375" i="11"/>
  <c r="BK375" i="11"/>
  <c r="J375" i="11"/>
  <c r="BE375" i="11"/>
  <c r="BI369" i="11"/>
  <c r="BH369" i="11"/>
  <c r="BG369" i="11"/>
  <c r="BF369" i="11"/>
  <c r="T369" i="11"/>
  <c r="R369" i="11"/>
  <c r="P369" i="11"/>
  <c r="BK369" i="11"/>
  <c r="J369" i="11"/>
  <c r="BE369" i="11"/>
  <c r="BI361" i="11"/>
  <c r="BH361" i="11"/>
  <c r="BG361" i="11"/>
  <c r="BF361" i="11"/>
  <c r="T361" i="11"/>
  <c r="R361" i="11"/>
  <c r="P361" i="11"/>
  <c r="P350" i="11" s="1"/>
  <c r="BK361" i="11"/>
  <c r="J361" i="11"/>
  <c r="BE361" i="11" s="1"/>
  <c r="BI357" i="11"/>
  <c r="BH357" i="11"/>
  <c r="BG357" i="11"/>
  <c r="BF357" i="11"/>
  <c r="T357" i="11"/>
  <c r="R357" i="11"/>
  <c r="P357" i="11"/>
  <c r="BK357" i="11"/>
  <c r="J357" i="11"/>
  <c r="BE357" i="11"/>
  <c r="BI353" i="11"/>
  <c r="BH353" i="11"/>
  <c r="BG353" i="11"/>
  <c r="BF353" i="11"/>
  <c r="T353" i="11"/>
  <c r="R353" i="11"/>
  <c r="P353" i="11"/>
  <c r="BK353" i="11"/>
  <c r="J353" i="11"/>
  <c r="BE353" i="11" s="1"/>
  <c r="BI351" i="11"/>
  <c r="BH351" i="11"/>
  <c r="BG351" i="11"/>
  <c r="BF351" i="11"/>
  <c r="T351" i="11"/>
  <c r="T350" i="11" s="1"/>
  <c r="R351" i="11"/>
  <c r="P351" i="11"/>
  <c r="BK351" i="11"/>
  <c r="J351" i="11"/>
  <c r="BE351" i="11" s="1"/>
  <c r="BI348" i="11"/>
  <c r="BH348" i="11"/>
  <c r="BG348" i="11"/>
  <c r="BF348" i="11"/>
  <c r="T348" i="11"/>
  <c r="R348" i="11"/>
  <c r="P348" i="11"/>
  <c r="BK348" i="11"/>
  <c r="J348" i="11"/>
  <c r="BE348" i="11" s="1"/>
  <c r="BI346" i="11"/>
  <c r="BH346" i="11"/>
  <c r="BG346" i="11"/>
  <c r="BF346" i="11"/>
  <c r="T346" i="11"/>
  <c r="R346" i="11"/>
  <c r="P346" i="11"/>
  <c r="BK346" i="11"/>
  <c r="J346" i="11"/>
  <c r="BE346" i="11" s="1"/>
  <c r="BI344" i="11"/>
  <c r="BH344" i="11"/>
  <c r="BG344" i="11"/>
  <c r="BF344" i="11"/>
  <c r="T344" i="11"/>
  <c r="R344" i="11"/>
  <c r="P344" i="11"/>
  <c r="BK344" i="11"/>
  <c r="J344" i="11"/>
  <c r="BE344" i="11"/>
  <c r="BI330" i="11"/>
  <c r="BH330" i="11"/>
  <c r="BG330" i="11"/>
  <c r="BF330" i="11"/>
  <c r="T330" i="11"/>
  <c r="R330" i="11"/>
  <c r="P330" i="11"/>
  <c r="BK330" i="11"/>
  <c r="J330" i="11"/>
  <c r="BE330" i="11" s="1"/>
  <c r="BI326" i="11"/>
  <c r="BH326" i="11"/>
  <c r="BG326" i="11"/>
  <c r="BF326" i="11"/>
  <c r="T326" i="11"/>
  <c r="R326" i="11"/>
  <c r="P326" i="11"/>
  <c r="BK326" i="11"/>
  <c r="J326" i="11"/>
  <c r="BE326" i="11" s="1"/>
  <c r="BI322" i="11"/>
  <c r="BH322" i="11"/>
  <c r="BG322" i="11"/>
  <c r="BF322" i="11"/>
  <c r="T322" i="11"/>
  <c r="R322" i="11"/>
  <c r="P322" i="11"/>
  <c r="BK322" i="11"/>
  <c r="J322" i="11"/>
  <c r="BE322" i="11" s="1"/>
  <c r="BI318" i="11"/>
  <c r="BH318" i="11"/>
  <c r="BG318" i="11"/>
  <c r="BF318" i="11"/>
  <c r="T318" i="11"/>
  <c r="R318" i="11"/>
  <c r="P318" i="11"/>
  <c r="BK318" i="11"/>
  <c r="J318" i="11"/>
  <c r="BE318" i="11"/>
  <c r="BI314" i="11"/>
  <c r="BH314" i="11"/>
  <c r="BG314" i="11"/>
  <c r="BF314" i="11"/>
  <c r="T314" i="11"/>
  <c r="R314" i="11"/>
  <c r="P314" i="11"/>
  <c r="BK314" i="11"/>
  <c r="J314" i="11"/>
  <c r="BE314" i="11" s="1"/>
  <c r="BI308" i="11"/>
  <c r="BH308" i="11"/>
  <c r="BG308" i="11"/>
  <c r="BF308" i="11"/>
  <c r="T308" i="11"/>
  <c r="R308" i="11"/>
  <c r="P308" i="11"/>
  <c r="BK308" i="11"/>
  <c r="J308" i="11"/>
  <c r="BE308" i="11" s="1"/>
  <c r="BI304" i="11"/>
  <c r="BH304" i="11"/>
  <c r="BG304" i="11"/>
  <c r="BF304" i="11"/>
  <c r="T304" i="11"/>
  <c r="R304" i="11"/>
  <c r="P304" i="11"/>
  <c r="BK304" i="11"/>
  <c r="J304" i="11"/>
  <c r="BE304" i="11" s="1"/>
  <c r="BI300" i="11"/>
  <c r="BH300" i="11"/>
  <c r="BG300" i="11"/>
  <c r="BF300" i="11"/>
  <c r="T300" i="11"/>
  <c r="R300" i="11"/>
  <c r="P300" i="11"/>
  <c r="BK300" i="11"/>
  <c r="J300" i="11"/>
  <c r="BE300" i="11"/>
  <c r="BI292" i="11"/>
  <c r="BH292" i="11"/>
  <c r="BG292" i="11"/>
  <c r="BF292" i="11"/>
  <c r="T292" i="11"/>
  <c r="R292" i="11"/>
  <c r="R291" i="11" s="1"/>
  <c r="P292" i="11"/>
  <c r="BK292" i="11"/>
  <c r="J292" i="11"/>
  <c r="BE292" i="11"/>
  <c r="BI286" i="11"/>
  <c r="BH286" i="11"/>
  <c r="BG286" i="11"/>
  <c r="BF286" i="11"/>
  <c r="T286" i="11"/>
  <c r="R286" i="11"/>
  <c r="P286" i="11"/>
  <c r="BK286" i="11"/>
  <c r="J286" i="11"/>
  <c r="BE286" i="11" s="1"/>
  <c r="BI284" i="11"/>
  <c r="BH284" i="11"/>
  <c r="BG284" i="11"/>
  <c r="BF284" i="11"/>
  <c r="T284" i="11"/>
  <c r="R284" i="11"/>
  <c r="P284" i="11"/>
  <c r="BK284" i="11"/>
  <c r="J284" i="11"/>
  <c r="BE284" i="11"/>
  <c r="BI277" i="11"/>
  <c r="BH277" i="11"/>
  <c r="BG277" i="11"/>
  <c r="BF277" i="11"/>
  <c r="T277" i="11"/>
  <c r="R277" i="11"/>
  <c r="R276" i="11" s="1"/>
  <c r="P277" i="11"/>
  <c r="BK277" i="11"/>
  <c r="BK276" i="11"/>
  <c r="J276" i="11" s="1"/>
  <c r="J103" i="11" s="1"/>
  <c r="J277" i="11"/>
  <c r="BE277" i="11"/>
  <c r="BI268" i="11"/>
  <c r="BH268" i="11"/>
  <c r="BG268" i="11"/>
  <c r="BF268" i="11"/>
  <c r="T268" i="11"/>
  <c r="T267" i="11" s="1"/>
  <c r="R268" i="11"/>
  <c r="R267" i="11"/>
  <c r="P268" i="11"/>
  <c r="P267" i="11" s="1"/>
  <c r="BK268" i="11"/>
  <c r="BK267" i="11" s="1"/>
  <c r="J267" i="11" s="1"/>
  <c r="J102" i="11" s="1"/>
  <c r="J268" i="11"/>
  <c r="BE268" i="11"/>
  <c r="BI263" i="11"/>
  <c r="BH263" i="11"/>
  <c r="BG263" i="11"/>
  <c r="BF263" i="11"/>
  <c r="T263" i="11"/>
  <c r="R263" i="11"/>
  <c r="P263" i="11"/>
  <c r="BK263" i="11"/>
  <c r="J263" i="11"/>
  <c r="BE263" i="11" s="1"/>
  <c r="BI261" i="11"/>
  <c r="BH261" i="11"/>
  <c r="BG261" i="11"/>
  <c r="BF261" i="11"/>
  <c r="T261" i="11"/>
  <c r="R261" i="11"/>
  <c r="P261" i="11"/>
  <c r="BK261" i="11"/>
  <c r="J261" i="11"/>
  <c r="BE261" i="11" s="1"/>
  <c r="BI252" i="11"/>
  <c r="BH252" i="11"/>
  <c r="BG252" i="11"/>
  <c r="BF252" i="11"/>
  <c r="T252" i="11"/>
  <c r="R252" i="11"/>
  <c r="P252" i="11"/>
  <c r="BK252" i="11"/>
  <c r="J252" i="11"/>
  <c r="BE252" i="11" s="1"/>
  <c r="BI246" i="11"/>
  <c r="BH246" i="11"/>
  <c r="BG246" i="11"/>
  <c r="BF246" i="11"/>
  <c r="T246" i="11"/>
  <c r="R246" i="11"/>
  <c r="R230" i="11" s="1"/>
  <c r="P246" i="11"/>
  <c r="BK246" i="11"/>
  <c r="J246" i="11"/>
  <c r="BE246" i="11"/>
  <c r="BI242" i="11"/>
  <c r="BH242" i="11"/>
  <c r="BG242" i="11"/>
  <c r="BF242" i="11"/>
  <c r="T242" i="11"/>
  <c r="R242" i="11"/>
  <c r="P242" i="11"/>
  <c r="BK242" i="11"/>
  <c r="J242" i="11"/>
  <c r="BE242" i="11" s="1"/>
  <c r="BI233" i="11"/>
  <c r="BH233" i="11"/>
  <c r="BG233" i="11"/>
  <c r="BF233" i="11"/>
  <c r="T233" i="11"/>
  <c r="R233" i="11"/>
  <c r="P233" i="11"/>
  <c r="BK233" i="11"/>
  <c r="J233" i="11"/>
  <c r="BE233" i="11" s="1"/>
  <c r="BI231" i="11"/>
  <c r="BH231" i="11"/>
  <c r="BG231" i="11"/>
  <c r="BF231" i="11"/>
  <c r="T231" i="11"/>
  <c r="R231" i="11"/>
  <c r="P231" i="11"/>
  <c r="BK231" i="11"/>
  <c r="J231" i="11"/>
  <c r="BE231" i="11"/>
  <c r="BI228" i="11"/>
  <c r="BH228" i="11"/>
  <c r="BG228" i="11"/>
  <c r="BF228" i="11"/>
  <c r="T228" i="11"/>
  <c r="R228" i="11"/>
  <c r="P228" i="11"/>
  <c r="BK228" i="11"/>
  <c r="J228" i="11"/>
  <c r="BE228" i="11" s="1"/>
  <c r="BI226" i="11"/>
  <c r="BH226" i="11"/>
  <c r="BG226" i="11"/>
  <c r="BF226" i="11"/>
  <c r="T226" i="11"/>
  <c r="T135" i="11" s="1"/>
  <c r="R226" i="11"/>
  <c r="P226" i="11"/>
  <c r="BK226" i="11"/>
  <c r="J226" i="11"/>
  <c r="BE226" i="11" s="1"/>
  <c r="BI224" i="11"/>
  <c r="BH224" i="11"/>
  <c r="BG224" i="11"/>
  <c r="BF224" i="11"/>
  <c r="T224" i="11"/>
  <c r="R224" i="11"/>
  <c r="P224" i="11"/>
  <c r="BK224" i="11"/>
  <c r="J224" i="11"/>
  <c r="BE224" i="11" s="1"/>
  <c r="BI222" i="11"/>
  <c r="BH222" i="11"/>
  <c r="BG222" i="11"/>
  <c r="BF222" i="11"/>
  <c r="T222" i="11"/>
  <c r="R222" i="11"/>
  <c r="P222" i="11"/>
  <c r="BK222" i="11"/>
  <c r="J222" i="11"/>
  <c r="BE222" i="11"/>
  <c r="BI220" i="11"/>
  <c r="BH220" i="11"/>
  <c r="BG220" i="11"/>
  <c r="BF220" i="11"/>
  <c r="T220" i="11"/>
  <c r="R220" i="11"/>
  <c r="P220" i="11"/>
  <c r="BK220" i="11"/>
  <c r="J220" i="11"/>
  <c r="BE220" i="11"/>
  <c r="BI215" i="11"/>
  <c r="BH215" i="11"/>
  <c r="BG215" i="11"/>
  <c r="BF215" i="11"/>
  <c r="T215" i="11"/>
  <c r="R215" i="11"/>
  <c r="P215" i="11"/>
  <c r="BK215" i="11"/>
  <c r="J215" i="11"/>
  <c r="BE215" i="11"/>
  <c r="BI209" i="11"/>
  <c r="BH209" i="11"/>
  <c r="BG209" i="11"/>
  <c r="BF209" i="11"/>
  <c r="T209" i="11"/>
  <c r="R209" i="11"/>
  <c r="P209" i="11"/>
  <c r="BK209" i="11"/>
  <c r="J209" i="11"/>
  <c r="BE209" i="11"/>
  <c r="BI204" i="11"/>
  <c r="BH204" i="11"/>
  <c r="BG204" i="11"/>
  <c r="BF204" i="11"/>
  <c r="T204" i="11"/>
  <c r="R204" i="11"/>
  <c r="P204" i="11"/>
  <c r="BK204" i="11"/>
  <c r="J204" i="11"/>
  <c r="BE204" i="11"/>
  <c r="BI202" i="11"/>
  <c r="BH202" i="11"/>
  <c r="BG202" i="11"/>
  <c r="BF202" i="11"/>
  <c r="T202" i="11"/>
  <c r="R202" i="11"/>
  <c r="P202" i="11"/>
  <c r="BK202" i="11"/>
  <c r="J202" i="11"/>
  <c r="BE202" i="11"/>
  <c r="BI197" i="11"/>
  <c r="BH197" i="11"/>
  <c r="BG197" i="11"/>
  <c r="BF197" i="11"/>
  <c r="T197" i="11"/>
  <c r="R197" i="11"/>
  <c r="P197" i="11"/>
  <c r="BK197" i="11"/>
  <c r="J197" i="11"/>
  <c r="BE197" i="11"/>
  <c r="BI195" i="11"/>
  <c r="BH195" i="11"/>
  <c r="BG195" i="11"/>
  <c r="BF195" i="11"/>
  <c r="T195" i="11"/>
  <c r="R195" i="11"/>
  <c r="P195" i="11"/>
  <c r="BK195" i="11"/>
  <c r="J195" i="11"/>
  <c r="BE195" i="11"/>
  <c r="BI190" i="11"/>
  <c r="BH190" i="11"/>
  <c r="BG190" i="11"/>
  <c r="BF190" i="11"/>
  <c r="T190" i="11"/>
  <c r="R190" i="11"/>
  <c r="P190" i="11"/>
  <c r="BK190" i="11"/>
  <c r="J190" i="11"/>
  <c r="BE190" i="11"/>
  <c r="BI186" i="11"/>
  <c r="BH186" i="11"/>
  <c r="BG186" i="11"/>
  <c r="BF186" i="11"/>
  <c r="T186" i="11"/>
  <c r="R186" i="11"/>
  <c r="P186" i="11"/>
  <c r="BK186" i="11"/>
  <c r="J186" i="11"/>
  <c r="BE186" i="11"/>
  <c r="BI184" i="11"/>
  <c r="BH184" i="11"/>
  <c r="BG184" i="11"/>
  <c r="BF184" i="11"/>
  <c r="T184" i="11"/>
  <c r="R184" i="11"/>
  <c r="P184" i="11"/>
  <c r="BK184" i="11"/>
  <c r="J184" i="11"/>
  <c r="BE184" i="11"/>
  <c r="BI180" i="11"/>
  <c r="BH180" i="11"/>
  <c r="BG180" i="11"/>
  <c r="BF180" i="11"/>
  <c r="T180" i="11"/>
  <c r="R180" i="11"/>
  <c r="P180" i="11"/>
  <c r="BK180" i="11"/>
  <c r="J180" i="11"/>
  <c r="BE180" i="11"/>
  <c r="BI176" i="11"/>
  <c r="BH176" i="11"/>
  <c r="BG176" i="11"/>
  <c r="BF176" i="11"/>
  <c r="T176" i="11"/>
  <c r="R176" i="11"/>
  <c r="P176" i="11"/>
  <c r="BK176" i="11"/>
  <c r="J176" i="11"/>
  <c r="BE176" i="11"/>
  <c r="BI172" i="11"/>
  <c r="BH172" i="11"/>
  <c r="BG172" i="11"/>
  <c r="BF172" i="11"/>
  <c r="T172" i="11"/>
  <c r="R172" i="11"/>
  <c r="P172" i="11"/>
  <c r="BK172" i="11"/>
  <c r="J172" i="11"/>
  <c r="BE172" i="11"/>
  <c r="BI168" i="11"/>
  <c r="BH168" i="11"/>
  <c r="BG168" i="11"/>
  <c r="BF168" i="11"/>
  <c r="T168" i="11"/>
  <c r="R168" i="11"/>
  <c r="P168" i="11"/>
  <c r="BK168" i="11"/>
  <c r="J168" i="11"/>
  <c r="BE168" i="11"/>
  <c r="BI164" i="11"/>
  <c r="BH164" i="11"/>
  <c r="BG164" i="11"/>
  <c r="BF164" i="11"/>
  <c r="T164" i="11"/>
  <c r="R164" i="11"/>
  <c r="P164" i="11"/>
  <c r="BK164" i="11"/>
  <c r="J164" i="11"/>
  <c r="BE164" i="11"/>
  <c r="BI162" i="11"/>
  <c r="BH162" i="11"/>
  <c r="BG162" i="11"/>
  <c r="BF162" i="11"/>
  <c r="T162" i="11"/>
  <c r="R162" i="11"/>
  <c r="P162" i="11"/>
  <c r="BK162" i="11"/>
  <c r="J162" i="11"/>
  <c r="BE162" i="11"/>
  <c r="BI153" i="11"/>
  <c r="BH153" i="11"/>
  <c r="BG153" i="11"/>
  <c r="BF153" i="11"/>
  <c r="T153" i="11"/>
  <c r="R153" i="11"/>
  <c r="P153" i="11"/>
  <c r="BK153" i="11"/>
  <c r="J153" i="11"/>
  <c r="BE153" i="11"/>
  <c r="BI151" i="11"/>
  <c r="BH151" i="11"/>
  <c r="BG151" i="11"/>
  <c r="BF151" i="11"/>
  <c r="T151" i="11"/>
  <c r="R151" i="11"/>
  <c r="P151" i="11"/>
  <c r="BK151" i="11"/>
  <c r="J151" i="11"/>
  <c r="BE151" i="11"/>
  <c r="BI147" i="11"/>
  <c r="BH147" i="11"/>
  <c r="BG147" i="11"/>
  <c r="BF147" i="11"/>
  <c r="T147" i="11"/>
  <c r="R147" i="11"/>
  <c r="P147" i="11"/>
  <c r="BK147" i="11"/>
  <c r="J147" i="11"/>
  <c r="BE147" i="11"/>
  <c r="BI138" i="11"/>
  <c r="BH138" i="11"/>
  <c r="BG138" i="11"/>
  <c r="BF138" i="11"/>
  <c r="T138" i="11"/>
  <c r="R138" i="11"/>
  <c r="R135" i="11" s="1"/>
  <c r="P138" i="11"/>
  <c r="BK138" i="11"/>
  <c r="J138" i="11"/>
  <c r="BE138" i="11"/>
  <c r="BI136" i="11"/>
  <c r="BH136" i="11"/>
  <c r="BG136" i="11"/>
  <c r="BF136" i="11"/>
  <c r="T136" i="11"/>
  <c r="R136" i="11"/>
  <c r="P136" i="11"/>
  <c r="P135" i="11"/>
  <c r="BK136" i="11"/>
  <c r="BK135" i="11" s="1"/>
  <c r="J136" i="11"/>
  <c r="BE136" i="11"/>
  <c r="J129" i="11"/>
  <c r="F129" i="11"/>
  <c r="F127" i="11"/>
  <c r="E125" i="11"/>
  <c r="J93" i="11"/>
  <c r="F93" i="11"/>
  <c r="F91" i="11"/>
  <c r="E89" i="11"/>
  <c r="J26" i="11"/>
  <c r="E26" i="11"/>
  <c r="J25" i="11"/>
  <c r="J20" i="11"/>
  <c r="E20" i="11"/>
  <c r="F130" i="11"/>
  <c r="F94" i="11"/>
  <c r="J19" i="11"/>
  <c r="J14" i="11"/>
  <c r="J127" i="11"/>
  <c r="J91" i="11"/>
  <c r="E7" i="11"/>
  <c r="J39" i="10"/>
  <c r="J38" i="10"/>
  <c r="AY105" i="1" s="1"/>
  <c r="J37" i="10"/>
  <c r="AX105" i="1" s="1"/>
  <c r="BI165" i="10"/>
  <c r="BH165" i="10"/>
  <c r="BG165" i="10"/>
  <c r="BF165" i="10"/>
  <c r="T165" i="10"/>
  <c r="R165" i="10"/>
  <c r="P165" i="10"/>
  <c r="BK165" i="10"/>
  <c r="J165" i="10"/>
  <c r="BE165" i="10" s="1"/>
  <c r="BI163" i="10"/>
  <c r="BH163" i="10"/>
  <c r="BG163" i="10"/>
  <c r="BF163" i="10"/>
  <c r="T163" i="10"/>
  <c r="R163" i="10"/>
  <c r="P163" i="10"/>
  <c r="BK163" i="10"/>
  <c r="J163" i="10"/>
  <c r="BE163" i="10" s="1"/>
  <c r="BI161" i="10"/>
  <c r="BH161" i="10"/>
  <c r="BG161" i="10"/>
  <c r="BF161" i="10"/>
  <c r="T161" i="10"/>
  <c r="R161" i="10"/>
  <c r="P161" i="10"/>
  <c r="BK161" i="10"/>
  <c r="J161" i="10"/>
  <c r="BE161" i="10" s="1"/>
  <c r="BI159" i="10"/>
  <c r="BH159" i="10"/>
  <c r="BG159" i="10"/>
  <c r="BF159" i="10"/>
  <c r="T159" i="10"/>
  <c r="R159" i="10"/>
  <c r="P159" i="10"/>
  <c r="BK159" i="10"/>
  <c r="J159" i="10"/>
  <c r="BE159" i="10" s="1"/>
  <c r="BI157" i="10"/>
  <c r="BH157" i="10"/>
  <c r="BG157" i="10"/>
  <c r="BF157" i="10"/>
  <c r="T157" i="10"/>
  <c r="R157" i="10"/>
  <c r="P157" i="10"/>
  <c r="BK157" i="10"/>
  <c r="J157" i="10"/>
  <c r="BE157" i="10" s="1"/>
  <c r="BI155" i="10"/>
  <c r="BH155" i="10"/>
  <c r="BG155" i="10"/>
  <c r="BF155" i="10"/>
  <c r="T155" i="10"/>
  <c r="R155" i="10"/>
  <c r="P155" i="10"/>
  <c r="BK155" i="10"/>
  <c r="J155" i="10"/>
  <c r="BE155" i="10" s="1"/>
  <c r="BI153" i="10"/>
  <c r="BH153" i="10"/>
  <c r="BG153" i="10"/>
  <c r="BF153" i="10"/>
  <c r="T153" i="10"/>
  <c r="R153" i="10"/>
  <c r="P153" i="10"/>
  <c r="BK153" i="10"/>
  <c r="J153" i="10"/>
  <c r="BE153" i="10" s="1"/>
  <c r="BI151" i="10"/>
  <c r="BH151" i="10"/>
  <c r="BG151" i="10"/>
  <c r="BF151" i="10"/>
  <c r="T151" i="10"/>
  <c r="R151" i="10"/>
  <c r="P151" i="10"/>
  <c r="BK151" i="10"/>
  <c r="J151" i="10"/>
  <c r="BE151" i="10" s="1"/>
  <c r="BI149" i="10"/>
  <c r="BH149" i="10"/>
  <c r="BG149" i="10"/>
  <c r="BF149" i="10"/>
  <c r="T149" i="10"/>
  <c r="R149" i="10"/>
  <c r="P149" i="10"/>
  <c r="BK149" i="10"/>
  <c r="J149" i="10"/>
  <c r="BE149" i="10" s="1"/>
  <c r="BI147" i="10"/>
  <c r="BH147" i="10"/>
  <c r="BG147" i="10"/>
  <c r="BF147" i="10"/>
  <c r="T147" i="10"/>
  <c r="R147" i="10"/>
  <c r="P147" i="10"/>
  <c r="BK147" i="10"/>
  <c r="J147" i="10"/>
  <c r="BE147" i="10" s="1"/>
  <c r="BI145" i="10"/>
  <c r="BH145" i="10"/>
  <c r="BG145" i="10"/>
  <c r="BF145" i="10"/>
  <c r="T145" i="10"/>
  <c r="R145" i="10"/>
  <c r="P145" i="10"/>
  <c r="BK145" i="10"/>
  <c r="J145" i="10"/>
  <c r="BE145" i="10" s="1"/>
  <c r="BI143" i="10"/>
  <c r="BH143" i="10"/>
  <c r="BG143" i="10"/>
  <c r="BF143" i="10"/>
  <c r="T143" i="10"/>
  <c r="R143" i="10"/>
  <c r="P143" i="10"/>
  <c r="BK143" i="10"/>
  <c r="J143" i="10"/>
  <c r="BE143" i="10" s="1"/>
  <c r="BI141" i="10"/>
  <c r="BH141" i="10"/>
  <c r="BG141" i="10"/>
  <c r="BF141" i="10"/>
  <c r="T141" i="10"/>
  <c r="R141" i="10"/>
  <c r="P141" i="10"/>
  <c r="BK141" i="10"/>
  <c r="J141" i="10"/>
  <c r="BE141" i="10" s="1"/>
  <c r="BI139" i="10"/>
  <c r="BH139" i="10"/>
  <c r="BG139" i="10"/>
  <c r="BF139" i="10"/>
  <c r="T139" i="10"/>
  <c r="R139" i="10"/>
  <c r="P139" i="10"/>
  <c r="BK139" i="10"/>
  <c r="J139" i="10"/>
  <c r="BE139" i="10" s="1"/>
  <c r="BI137" i="10"/>
  <c r="BH137" i="10"/>
  <c r="BG137" i="10"/>
  <c r="BF137" i="10"/>
  <c r="T137" i="10"/>
  <c r="R137" i="10"/>
  <c r="P137" i="10"/>
  <c r="BK137" i="10"/>
  <c r="J137" i="10"/>
  <c r="BE137" i="10" s="1"/>
  <c r="BI135" i="10"/>
  <c r="BH135" i="10"/>
  <c r="BG135" i="10"/>
  <c r="BF135" i="10"/>
  <c r="T135" i="10"/>
  <c r="R135" i="10"/>
  <c r="P135" i="10"/>
  <c r="BK135" i="10"/>
  <c r="J135" i="10"/>
  <c r="BE135" i="10" s="1"/>
  <c r="BI133" i="10"/>
  <c r="BH133" i="10"/>
  <c r="BG133" i="10"/>
  <c r="BF133" i="10"/>
  <c r="T133" i="10"/>
  <c r="R133" i="10"/>
  <c r="P133" i="10"/>
  <c r="BK133" i="10"/>
  <c r="J133" i="10"/>
  <c r="BE133" i="10" s="1"/>
  <c r="BI131" i="10"/>
  <c r="BH131" i="10"/>
  <c r="BG131" i="10"/>
  <c r="BF131" i="10"/>
  <c r="T131" i="10"/>
  <c r="R131" i="10"/>
  <c r="P131" i="10"/>
  <c r="BK131" i="10"/>
  <c r="J131" i="10"/>
  <c r="BE131" i="10" s="1"/>
  <c r="BI129" i="10"/>
  <c r="BH129" i="10"/>
  <c r="BG129" i="10"/>
  <c r="BF129" i="10"/>
  <c r="T129" i="10"/>
  <c r="R129" i="10"/>
  <c r="P129" i="10"/>
  <c r="BK129" i="10"/>
  <c r="J129" i="10"/>
  <c r="BE129" i="10" s="1"/>
  <c r="BI127" i="10"/>
  <c r="BH127" i="10"/>
  <c r="BG127" i="10"/>
  <c r="BF127" i="10"/>
  <c r="T127" i="10"/>
  <c r="R127" i="10"/>
  <c r="P127" i="10"/>
  <c r="BK127" i="10"/>
  <c r="J127" i="10"/>
  <c r="BE127" i="10" s="1"/>
  <c r="BI125" i="10"/>
  <c r="BH125" i="10"/>
  <c r="F38" i="10"/>
  <c r="BC105" i="1" s="1"/>
  <c r="BG125" i="10"/>
  <c r="BF125" i="10"/>
  <c r="J36" i="10"/>
  <c r="AW105" i="1" s="1"/>
  <c r="F36" i="10"/>
  <c r="BA105" i="1" s="1"/>
  <c r="T125" i="10"/>
  <c r="T124" i="10" s="1"/>
  <c r="T123" i="10" s="1"/>
  <c r="T122" i="10" s="1"/>
  <c r="R125" i="10"/>
  <c r="R124" i="10" s="1"/>
  <c r="R123" i="10" s="1"/>
  <c r="R122" i="10" s="1"/>
  <c r="P125" i="10"/>
  <c r="BK125" i="10"/>
  <c r="BK124" i="10"/>
  <c r="J125" i="10"/>
  <c r="BE125" i="10"/>
  <c r="J118" i="10"/>
  <c r="F118" i="10"/>
  <c r="F116" i="10"/>
  <c r="E114" i="10"/>
  <c r="J93" i="10"/>
  <c r="F93" i="10"/>
  <c r="F91" i="10"/>
  <c r="E89" i="10"/>
  <c r="J26" i="10"/>
  <c r="E26" i="10"/>
  <c r="J94" i="10" s="1"/>
  <c r="J119" i="10"/>
  <c r="J25" i="10"/>
  <c r="J20" i="10"/>
  <c r="E20" i="10"/>
  <c r="F119" i="10" s="1"/>
  <c r="F94" i="10"/>
  <c r="J19" i="10"/>
  <c r="J14" i="10"/>
  <c r="E7" i="10"/>
  <c r="E85" i="10" s="1"/>
  <c r="E110" i="10"/>
  <c r="J39" i="9"/>
  <c r="J38" i="9"/>
  <c r="AY104" i="1"/>
  <c r="J37" i="9"/>
  <c r="AX104" i="1"/>
  <c r="BI950" i="9"/>
  <c r="BH950" i="9"/>
  <c r="BG950" i="9"/>
  <c r="BF950" i="9"/>
  <c r="T950" i="9"/>
  <c r="T949" i="9"/>
  <c r="T948" i="9" s="1"/>
  <c r="R950" i="9"/>
  <c r="R949" i="9" s="1"/>
  <c r="R948" i="9"/>
  <c r="P950" i="9"/>
  <c r="P949" i="9"/>
  <c r="P948" i="9" s="1"/>
  <c r="BK950" i="9"/>
  <c r="BK949" i="9" s="1"/>
  <c r="BK948" i="9" s="1"/>
  <c r="J948" i="9" s="1"/>
  <c r="J949" i="9"/>
  <c r="J116" i="9" s="1"/>
  <c r="J950" i="9"/>
  <c r="BE950" i="9"/>
  <c r="J115" i="9"/>
  <c r="BI946" i="9"/>
  <c r="BH946" i="9"/>
  <c r="BG946" i="9"/>
  <c r="BF946" i="9"/>
  <c r="T946" i="9"/>
  <c r="R946" i="9"/>
  <c r="P946" i="9"/>
  <c r="BK946" i="9"/>
  <c r="J946" i="9"/>
  <c r="BE946" i="9"/>
  <c r="BI920" i="9"/>
  <c r="BH920" i="9"/>
  <c r="BG920" i="9"/>
  <c r="BF920" i="9"/>
  <c r="T920" i="9"/>
  <c r="T919" i="9"/>
  <c r="R920" i="9"/>
  <c r="R919" i="9"/>
  <c r="P920" i="9"/>
  <c r="P919" i="9"/>
  <c r="BK920" i="9"/>
  <c r="BK919" i="9"/>
  <c r="J919" i="9" s="1"/>
  <c r="J114" i="9" s="1"/>
  <c r="J920" i="9"/>
  <c r="BE920" i="9" s="1"/>
  <c r="BI917" i="9"/>
  <c r="BH917" i="9"/>
  <c r="BG917" i="9"/>
  <c r="BF917" i="9"/>
  <c r="T917" i="9"/>
  <c r="R917" i="9"/>
  <c r="P917" i="9"/>
  <c r="BK917" i="9"/>
  <c r="J917" i="9"/>
  <c r="BE917" i="9"/>
  <c r="BI913" i="9"/>
  <c r="BH913" i="9"/>
  <c r="BG913" i="9"/>
  <c r="BF913" i="9"/>
  <c r="T913" i="9"/>
  <c r="R913" i="9"/>
  <c r="P913" i="9"/>
  <c r="BK913" i="9"/>
  <c r="J913" i="9"/>
  <c r="BE913" i="9"/>
  <c r="BI909" i="9"/>
  <c r="BH909" i="9"/>
  <c r="BG909" i="9"/>
  <c r="BF909" i="9"/>
  <c r="T909" i="9"/>
  <c r="R909" i="9"/>
  <c r="P909" i="9"/>
  <c r="BK909" i="9"/>
  <c r="J909" i="9"/>
  <c r="BE909" i="9"/>
  <c r="BI905" i="9"/>
  <c r="BH905" i="9"/>
  <c r="BG905" i="9"/>
  <c r="BF905" i="9"/>
  <c r="T905" i="9"/>
  <c r="R905" i="9"/>
  <c r="P905" i="9"/>
  <c r="BK905" i="9"/>
  <c r="J905" i="9"/>
  <c r="BE905" i="9"/>
  <c r="BI901" i="9"/>
  <c r="BH901" i="9"/>
  <c r="BG901" i="9"/>
  <c r="BF901" i="9"/>
  <c r="T901" i="9"/>
  <c r="R901" i="9"/>
  <c r="P901" i="9"/>
  <c r="BK901" i="9"/>
  <c r="J901" i="9"/>
  <c r="BE901" i="9"/>
  <c r="BI899" i="9"/>
  <c r="BH899" i="9"/>
  <c r="BG899" i="9"/>
  <c r="BF899" i="9"/>
  <c r="T899" i="9"/>
  <c r="R899" i="9"/>
  <c r="P899" i="9"/>
  <c r="BK899" i="9"/>
  <c r="J899" i="9"/>
  <c r="BE899" i="9"/>
  <c r="BI892" i="9"/>
  <c r="BH892" i="9"/>
  <c r="BG892" i="9"/>
  <c r="BF892" i="9"/>
  <c r="T892" i="9"/>
  <c r="R892" i="9"/>
  <c r="P892" i="9"/>
  <c r="BK892" i="9"/>
  <c r="J892" i="9"/>
  <c r="BE892" i="9"/>
  <c r="BI887" i="9"/>
  <c r="BH887" i="9"/>
  <c r="BG887" i="9"/>
  <c r="BF887" i="9"/>
  <c r="T887" i="9"/>
  <c r="T886" i="9"/>
  <c r="R887" i="9"/>
  <c r="R886" i="9"/>
  <c r="P887" i="9"/>
  <c r="P886" i="9"/>
  <c r="BK887" i="9"/>
  <c r="BK886" i="9"/>
  <c r="J886" i="9" s="1"/>
  <c r="J113" i="9" s="1"/>
  <c r="J887" i="9"/>
  <c r="BE887" i="9" s="1"/>
  <c r="BI884" i="9"/>
  <c r="BH884" i="9"/>
  <c r="BG884" i="9"/>
  <c r="BF884" i="9"/>
  <c r="T884" i="9"/>
  <c r="R884" i="9"/>
  <c r="P884" i="9"/>
  <c r="BK884" i="9"/>
  <c r="J884" i="9"/>
  <c r="BE884" i="9"/>
  <c r="BI882" i="9"/>
  <c r="BH882" i="9"/>
  <c r="BG882" i="9"/>
  <c r="BF882" i="9"/>
  <c r="T882" i="9"/>
  <c r="R882" i="9"/>
  <c r="P882" i="9"/>
  <c r="BK882" i="9"/>
  <c r="J882" i="9"/>
  <c r="BE882" i="9"/>
  <c r="BI878" i="9"/>
  <c r="BH878" i="9"/>
  <c r="BG878" i="9"/>
  <c r="BF878" i="9"/>
  <c r="T878" i="9"/>
  <c r="R878" i="9"/>
  <c r="P878" i="9"/>
  <c r="BK878" i="9"/>
  <c r="J878" i="9"/>
  <c r="BE878" i="9"/>
  <c r="BI874" i="9"/>
  <c r="BH874" i="9"/>
  <c r="BG874" i="9"/>
  <c r="BF874" i="9"/>
  <c r="T874" i="9"/>
  <c r="R874" i="9"/>
  <c r="P874" i="9"/>
  <c r="BK874" i="9"/>
  <c r="J874" i="9"/>
  <c r="BE874" i="9"/>
  <c r="BI872" i="9"/>
  <c r="BH872" i="9"/>
  <c r="BG872" i="9"/>
  <c r="BF872" i="9"/>
  <c r="T872" i="9"/>
  <c r="R872" i="9"/>
  <c r="P872" i="9"/>
  <c r="BK872" i="9"/>
  <c r="J872" i="9"/>
  <c r="BE872" i="9"/>
  <c r="BI870" i="9"/>
  <c r="BH870" i="9"/>
  <c r="BG870" i="9"/>
  <c r="BF870" i="9"/>
  <c r="T870" i="9"/>
  <c r="R870" i="9"/>
  <c r="P870" i="9"/>
  <c r="BK870" i="9"/>
  <c r="J870" i="9"/>
  <c r="BE870" i="9"/>
  <c r="BI865" i="9"/>
  <c r="BH865" i="9"/>
  <c r="BG865" i="9"/>
  <c r="BF865" i="9"/>
  <c r="T865" i="9"/>
  <c r="R865" i="9"/>
  <c r="P865" i="9"/>
  <c r="BK865" i="9"/>
  <c r="J865" i="9"/>
  <c r="BE865" i="9"/>
  <c r="BI863" i="9"/>
  <c r="BH863" i="9"/>
  <c r="BG863" i="9"/>
  <c r="BF863" i="9"/>
  <c r="T863" i="9"/>
  <c r="R863" i="9"/>
  <c r="P863" i="9"/>
  <c r="BK863" i="9"/>
  <c r="J863" i="9"/>
  <c r="BE863" i="9"/>
  <c r="BI861" i="9"/>
  <c r="BH861" i="9"/>
  <c r="BG861" i="9"/>
  <c r="BF861" i="9"/>
  <c r="T861" i="9"/>
  <c r="R861" i="9"/>
  <c r="P861" i="9"/>
  <c r="BK861" i="9"/>
  <c r="J861" i="9"/>
  <c r="BE861" i="9"/>
  <c r="BI859" i="9"/>
  <c r="BH859" i="9"/>
  <c r="BG859" i="9"/>
  <c r="BF859" i="9"/>
  <c r="T859" i="9"/>
  <c r="R859" i="9"/>
  <c r="P859" i="9"/>
  <c r="BK859" i="9"/>
  <c r="J859" i="9"/>
  <c r="BE859" i="9"/>
  <c r="BI855" i="9"/>
  <c r="BH855" i="9"/>
  <c r="BG855" i="9"/>
  <c r="BF855" i="9"/>
  <c r="T855" i="9"/>
  <c r="R855" i="9"/>
  <c r="R846" i="9" s="1"/>
  <c r="P855" i="9"/>
  <c r="BK855" i="9"/>
  <c r="J855" i="9"/>
  <c r="BE855" i="9"/>
  <c r="BI851" i="9"/>
  <c r="BH851" i="9"/>
  <c r="BG851" i="9"/>
  <c r="BF851" i="9"/>
  <c r="T851" i="9"/>
  <c r="R851" i="9"/>
  <c r="P851" i="9"/>
  <c r="BK851" i="9"/>
  <c r="BK846" i="9" s="1"/>
  <c r="J846" i="9" s="1"/>
  <c r="J112" i="9" s="1"/>
  <c r="J851" i="9"/>
  <c r="BE851" i="9"/>
  <c r="BI847" i="9"/>
  <c r="BH847" i="9"/>
  <c r="BG847" i="9"/>
  <c r="BF847" i="9"/>
  <c r="T847" i="9"/>
  <c r="T846" i="9"/>
  <c r="R847" i="9"/>
  <c r="P847" i="9"/>
  <c r="P846" i="9"/>
  <c r="BK847" i="9"/>
  <c r="J847" i="9"/>
  <c r="BE847" i="9" s="1"/>
  <c r="BI844" i="9"/>
  <c r="BH844" i="9"/>
  <c r="BG844" i="9"/>
  <c r="BF844" i="9"/>
  <c r="T844" i="9"/>
  <c r="R844" i="9"/>
  <c r="P844" i="9"/>
  <c r="BK844" i="9"/>
  <c r="J844" i="9"/>
  <c r="BE844" i="9"/>
  <c r="BI842" i="9"/>
  <c r="BH842" i="9"/>
  <c r="BG842" i="9"/>
  <c r="BF842" i="9"/>
  <c r="T842" i="9"/>
  <c r="R842" i="9"/>
  <c r="P842" i="9"/>
  <c r="BK842" i="9"/>
  <c r="J842" i="9"/>
  <c r="BE842" i="9"/>
  <c r="BI840" i="9"/>
  <c r="BH840" i="9"/>
  <c r="BG840" i="9"/>
  <c r="BF840" i="9"/>
  <c r="T840" i="9"/>
  <c r="R840" i="9"/>
  <c r="P840" i="9"/>
  <c r="BK840" i="9"/>
  <c r="J840" i="9"/>
  <c r="BE840" i="9"/>
  <c r="BI838" i="9"/>
  <c r="BH838" i="9"/>
  <c r="BG838" i="9"/>
  <c r="BF838" i="9"/>
  <c r="T838" i="9"/>
  <c r="R838" i="9"/>
  <c r="P838" i="9"/>
  <c r="BK838" i="9"/>
  <c r="J838" i="9"/>
  <c r="BE838" i="9"/>
  <c r="BI833" i="9"/>
  <c r="BH833" i="9"/>
  <c r="BG833" i="9"/>
  <c r="BF833" i="9"/>
  <c r="T833" i="9"/>
  <c r="R833" i="9"/>
  <c r="P833" i="9"/>
  <c r="BK833" i="9"/>
  <c r="J833" i="9"/>
  <c r="BE833" i="9"/>
  <c r="BI831" i="9"/>
  <c r="BH831" i="9"/>
  <c r="BG831" i="9"/>
  <c r="BF831" i="9"/>
  <c r="T831" i="9"/>
  <c r="R831" i="9"/>
  <c r="P831" i="9"/>
  <c r="BK831" i="9"/>
  <c r="J831" i="9"/>
  <c r="BE831" i="9"/>
  <c r="BI829" i="9"/>
  <c r="BH829" i="9"/>
  <c r="BG829" i="9"/>
  <c r="BF829" i="9"/>
  <c r="T829" i="9"/>
  <c r="R829" i="9"/>
  <c r="P829" i="9"/>
  <c r="BK829" i="9"/>
  <c r="J829" i="9"/>
  <c r="BE829" i="9"/>
  <c r="BI827" i="9"/>
  <c r="BH827" i="9"/>
  <c r="BG827" i="9"/>
  <c r="BF827" i="9"/>
  <c r="T827" i="9"/>
  <c r="R827" i="9"/>
  <c r="P827" i="9"/>
  <c r="BK827" i="9"/>
  <c r="J827" i="9"/>
  <c r="BE827" i="9"/>
  <c r="BI825" i="9"/>
  <c r="BH825" i="9"/>
  <c r="BG825" i="9"/>
  <c r="BF825" i="9"/>
  <c r="T825" i="9"/>
  <c r="T824" i="9"/>
  <c r="R825" i="9"/>
  <c r="R824" i="9"/>
  <c r="P825" i="9"/>
  <c r="P824" i="9"/>
  <c r="BK825" i="9"/>
  <c r="BK824" i="9"/>
  <c r="J824" i="9" s="1"/>
  <c r="J111" i="9" s="1"/>
  <c r="J825" i="9"/>
  <c r="BE825" i="9" s="1"/>
  <c r="BI822" i="9"/>
  <c r="BH822" i="9"/>
  <c r="BG822" i="9"/>
  <c r="BF822" i="9"/>
  <c r="T822" i="9"/>
  <c r="R822" i="9"/>
  <c r="P822" i="9"/>
  <c r="BK822" i="9"/>
  <c r="J822" i="9"/>
  <c r="BE822" i="9"/>
  <c r="BI817" i="9"/>
  <c r="BH817" i="9"/>
  <c r="BG817" i="9"/>
  <c r="BF817" i="9"/>
  <c r="T817" i="9"/>
  <c r="R817" i="9"/>
  <c r="P817" i="9"/>
  <c r="BK817" i="9"/>
  <c r="J817" i="9"/>
  <c r="BE817" i="9"/>
  <c r="BI810" i="9"/>
  <c r="BH810" i="9"/>
  <c r="BG810" i="9"/>
  <c r="BF810" i="9"/>
  <c r="T810" i="9"/>
  <c r="R810" i="9"/>
  <c r="R796" i="9" s="1"/>
  <c r="P810" i="9"/>
  <c r="BK810" i="9"/>
  <c r="J810" i="9"/>
  <c r="BE810" i="9"/>
  <c r="BI802" i="9"/>
  <c r="BH802" i="9"/>
  <c r="BG802" i="9"/>
  <c r="BF802" i="9"/>
  <c r="T802" i="9"/>
  <c r="R802" i="9"/>
  <c r="P802" i="9"/>
  <c r="BK802" i="9"/>
  <c r="BK796" i="9" s="1"/>
  <c r="J796" i="9" s="1"/>
  <c r="J110" i="9" s="1"/>
  <c r="J802" i="9"/>
  <c r="BE802" i="9"/>
  <c r="BI797" i="9"/>
  <c r="BH797" i="9"/>
  <c r="BG797" i="9"/>
  <c r="BF797" i="9"/>
  <c r="T797" i="9"/>
  <c r="T796" i="9"/>
  <c r="R797" i="9"/>
  <c r="P797" i="9"/>
  <c r="P796" i="9"/>
  <c r="BK797" i="9"/>
  <c r="J797" i="9"/>
  <c r="BE797" i="9" s="1"/>
  <c r="BI794" i="9"/>
  <c r="BH794" i="9"/>
  <c r="BG794" i="9"/>
  <c r="BF794" i="9"/>
  <c r="T794" i="9"/>
  <c r="R794" i="9"/>
  <c r="P794" i="9"/>
  <c r="BK794" i="9"/>
  <c r="J794" i="9"/>
  <c r="BE794" i="9"/>
  <c r="BI790" i="9"/>
  <c r="BH790" i="9"/>
  <c r="BG790" i="9"/>
  <c r="BF790" i="9"/>
  <c r="T790" i="9"/>
  <c r="R790" i="9"/>
  <c r="P790" i="9"/>
  <c r="BK790" i="9"/>
  <c r="J790" i="9"/>
  <c r="BE790" i="9"/>
  <c r="BI788" i="9"/>
  <c r="BH788" i="9"/>
  <c r="BG788" i="9"/>
  <c r="BF788" i="9"/>
  <c r="T788" i="9"/>
  <c r="R788" i="9"/>
  <c r="P788" i="9"/>
  <c r="BK788" i="9"/>
  <c r="J788" i="9"/>
  <c r="BE788" i="9"/>
  <c r="BI786" i="9"/>
  <c r="BH786" i="9"/>
  <c r="BG786" i="9"/>
  <c r="BF786" i="9"/>
  <c r="T786" i="9"/>
  <c r="R786" i="9"/>
  <c r="P786" i="9"/>
  <c r="BK786" i="9"/>
  <c r="J786" i="9"/>
  <c r="BE786" i="9"/>
  <c r="BI781" i="9"/>
  <c r="BH781" i="9"/>
  <c r="BG781" i="9"/>
  <c r="BF781" i="9"/>
  <c r="T781" i="9"/>
  <c r="R781" i="9"/>
  <c r="P781" i="9"/>
  <c r="BK781" i="9"/>
  <c r="J781" i="9"/>
  <c r="BE781" i="9"/>
  <c r="BI779" i="9"/>
  <c r="BH779" i="9"/>
  <c r="BG779" i="9"/>
  <c r="BF779" i="9"/>
  <c r="T779" i="9"/>
  <c r="R779" i="9"/>
  <c r="P779" i="9"/>
  <c r="BK779" i="9"/>
  <c r="J779" i="9"/>
  <c r="BE779" i="9"/>
  <c r="BI774" i="9"/>
  <c r="BH774" i="9"/>
  <c r="BG774" i="9"/>
  <c r="BF774" i="9"/>
  <c r="T774" i="9"/>
  <c r="R774" i="9"/>
  <c r="P774" i="9"/>
  <c r="BK774" i="9"/>
  <c r="J774" i="9"/>
  <c r="BE774" i="9"/>
  <c r="BI769" i="9"/>
  <c r="BH769" i="9"/>
  <c r="BG769" i="9"/>
  <c r="BF769" i="9"/>
  <c r="T769" i="9"/>
  <c r="R769" i="9"/>
  <c r="P769" i="9"/>
  <c r="BK769" i="9"/>
  <c r="J769" i="9"/>
  <c r="BE769" i="9"/>
  <c r="BI767" i="9"/>
  <c r="BH767" i="9"/>
  <c r="BG767" i="9"/>
  <c r="BF767" i="9"/>
  <c r="T767" i="9"/>
  <c r="R767" i="9"/>
  <c r="P767" i="9"/>
  <c r="BK767" i="9"/>
  <c r="J767" i="9"/>
  <c r="BE767" i="9"/>
  <c r="BI763" i="9"/>
  <c r="BH763" i="9"/>
  <c r="BG763" i="9"/>
  <c r="BF763" i="9"/>
  <c r="T763" i="9"/>
  <c r="R763" i="9"/>
  <c r="P763" i="9"/>
  <c r="BK763" i="9"/>
  <c r="J763" i="9"/>
  <c r="BE763" i="9"/>
  <c r="BI758" i="9"/>
  <c r="BH758" i="9"/>
  <c r="BG758" i="9"/>
  <c r="BF758" i="9"/>
  <c r="T758" i="9"/>
  <c r="R758" i="9"/>
  <c r="P758" i="9"/>
  <c r="BK758" i="9"/>
  <c r="J758" i="9"/>
  <c r="BE758" i="9"/>
  <c r="BI753" i="9"/>
  <c r="BH753" i="9"/>
  <c r="BG753" i="9"/>
  <c r="BF753" i="9"/>
  <c r="T753" i="9"/>
  <c r="R753" i="9"/>
  <c r="P753" i="9"/>
  <c r="BK753" i="9"/>
  <c r="J753" i="9"/>
  <c r="BE753" i="9"/>
  <c r="BI748" i="9"/>
  <c r="BH748" i="9"/>
  <c r="BG748" i="9"/>
  <c r="BF748" i="9"/>
  <c r="T748" i="9"/>
  <c r="T747" i="9"/>
  <c r="R748" i="9"/>
  <c r="R747" i="9"/>
  <c r="P748" i="9"/>
  <c r="P747" i="9"/>
  <c r="BK748" i="9"/>
  <c r="BK747" i="9"/>
  <c r="J747" i="9" s="1"/>
  <c r="J109" i="9" s="1"/>
  <c r="J748" i="9"/>
  <c r="BE748" i="9" s="1"/>
  <c r="BI745" i="9"/>
  <c r="BH745" i="9"/>
  <c r="BG745" i="9"/>
  <c r="BF745" i="9"/>
  <c r="T745" i="9"/>
  <c r="R745" i="9"/>
  <c r="P745" i="9"/>
  <c r="BK745" i="9"/>
  <c r="J745" i="9"/>
  <c r="BE745" i="9"/>
  <c r="BI741" i="9"/>
  <c r="BH741" i="9"/>
  <c r="BG741" i="9"/>
  <c r="BF741" i="9"/>
  <c r="T741" i="9"/>
  <c r="R741" i="9"/>
  <c r="P741" i="9"/>
  <c r="BK741" i="9"/>
  <c r="J741" i="9"/>
  <c r="BE741" i="9"/>
  <c r="BI737" i="9"/>
  <c r="BH737" i="9"/>
  <c r="BG737" i="9"/>
  <c r="BF737" i="9"/>
  <c r="T737" i="9"/>
  <c r="R737" i="9"/>
  <c r="P737" i="9"/>
  <c r="BK737" i="9"/>
  <c r="J737" i="9"/>
  <c r="BE737" i="9"/>
  <c r="BI733" i="9"/>
  <c r="BH733" i="9"/>
  <c r="BG733" i="9"/>
  <c r="BF733" i="9"/>
  <c r="T733" i="9"/>
  <c r="R733" i="9"/>
  <c r="P733" i="9"/>
  <c r="BK733" i="9"/>
  <c r="J733" i="9"/>
  <c r="BE733" i="9"/>
  <c r="BI729" i="9"/>
  <c r="BH729" i="9"/>
  <c r="BG729" i="9"/>
  <c r="BF729" i="9"/>
  <c r="T729" i="9"/>
  <c r="R729" i="9"/>
  <c r="P729" i="9"/>
  <c r="BK729" i="9"/>
  <c r="J729" i="9"/>
  <c r="BE729" i="9"/>
  <c r="BI727" i="9"/>
  <c r="BH727" i="9"/>
  <c r="BG727" i="9"/>
  <c r="BF727" i="9"/>
  <c r="T727" i="9"/>
  <c r="R727" i="9"/>
  <c r="P727" i="9"/>
  <c r="BK727" i="9"/>
  <c r="J727" i="9"/>
  <c r="BE727" i="9"/>
  <c r="BI723" i="9"/>
  <c r="BH723" i="9"/>
  <c r="BG723" i="9"/>
  <c r="BF723" i="9"/>
  <c r="T723" i="9"/>
  <c r="R723" i="9"/>
  <c r="P723" i="9"/>
  <c r="BK723" i="9"/>
  <c r="J723" i="9"/>
  <c r="BE723" i="9"/>
  <c r="BI719" i="9"/>
  <c r="BH719" i="9"/>
  <c r="BG719" i="9"/>
  <c r="BF719" i="9"/>
  <c r="T719" i="9"/>
  <c r="R719" i="9"/>
  <c r="P719" i="9"/>
  <c r="BK719" i="9"/>
  <c r="J719" i="9"/>
  <c r="BE719" i="9"/>
  <c r="BI717" i="9"/>
  <c r="BH717" i="9"/>
  <c r="BG717" i="9"/>
  <c r="BF717" i="9"/>
  <c r="T717" i="9"/>
  <c r="R717" i="9"/>
  <c r="P717" i="9"/>
  <c r="BK717" i="9"/>
  <c r="J717" i="9"/>
  <c r="BE717" i="9"/>
  <c r="BI715" i="9"/>
  <c r="BH715" i="9"/>
  <c r="BG715" i="9"/>
  <c r="BF715" i="9"/>
  <c r="T715" i="9"/>
  <c r="R715" i="9"/>
  <c r="P715" i="9"/>
  <c r="BK715" i="9"/>
  <c r="J715" i="9"/>
  <c r="BE715" i="9"/>
  <c r="BI708" i="9"/>
  <c r="BH708" i="9"/>
  <c r="BG708" i="9"/>
  <c r="BF708" i="9"/>
  <c r="T708" i="9"/>
  <c r="R708" i="9"/>
  <c r="P708" i="9"/>
  <c r="BK708" i="9"/>
  <c r="J708" i="9"/>
  <c r="BE708" i="9"/>
  <c r="BI706" i="9"/>
  <c r="BH706" i="9"/>
  <c r="BG706" i="9"/>
  <c r="BF706" i="9"/>
  <c r="T706" i="9"/>
  <c r="R706" i="9"/>
  <c r="P706" i="9"/>
  <c r="BK706" i="9"/>
  <c r="J706" i="9"/>
  <c r="BE706" i="9"/>
  <c r="BI702" i="9"/>
  <c r="BH702" i="9"/>
  <c r="BG702" i="9"/>
  <c r="BF702" i="9"/>
  <c r="T702" i="9"/>
  <c r="R702" i="9"/>
  <c r="R692" i="9" s="1"/>
  <c r="P702" i="9"/>
  <c r="BK702" i="9"/>
  <c r="J702" i="9"/>
  <c r="BE702" i="9"/>
  <c r="BI698" i="9"/>
  <c r="BH698" i="9"/>
  <c r="BG698" i="9"/>
  <c r="BF698" i="9"/>
  <c r="T698" i="9"/>
  <c r="R698" i="9"/>
  <c r="P698" i="9"/>
  <c r="BK698" i="9"/>
  <c r="BK692" i="9" s="1"/>
  <c r="J692" i="9" s="1"/>
  <c r="J108" i="9" s="1"/>
  <c r="J698" i="9"/>
  <c r="BE698" i="9"/>
  <c r="BI693" i="9"/>
  <c r="BH693" i="9"/>
  <c r="BG693" i="9"/>
  <c r="BF693" i="9"/>
  <c r="T693" i="9"/>
  <c r="T692" i="9"/>
  <c r="R693" i="9"/>
  <c r="P693" i="9"/>
  <c r="P692" i="9"/>
  <c r="BK693" i="9"/>
  <c r="J693" i="9"/>
  <c r="BE693" i="9" s="1"/>
  <c r="BI690" i="9"/>
  <c r="BH690" i="9"/>
  <c r="BG690" i="9"/>
  <c r="BF690" i="9"/>
  <c r="T690" i="9"/>
  <c r="R690" i="9"/>
  <c r="P690" i="9"/>
  <c r="BK690" i="9"/>
  <c r="J690" i="9"/>
  <c r="BE690" i="9"/>
  <c r="BI688" i="9"/>
  <c r="BH688" i="9"/>
  <c r="BG688" i="9"/>
  <c r="BF688" i="9"/>
  <c r="T688" i="9"/>
  <c r="R688" i="9"/>
  <c r="P688" i="9"/>
  <c r="BK688" i="9"/>
  <c r="J688" i="9"/>
  <c r="BE688" i="9"/>
  <c r="BI684" i="9"/>
  <c r="BH684" i="9"/>
  <c r="BG684" i="9"/>
  <c r="BF684" i="9"/>
  <c r="T684" i="9"/>
  <c r="R684" i="9"/>
  <c r="P684" i="9"/>
  <c r="BK684" i="9"/>
  <c r="J684" i="9"/>
  <c r="BE684" i="9"/>
  <c r="BI682" i="9"/>
  <c r="BH682" i="9"/>
  <c r="BG682" i="9"/>
  <c r="BF682" i="9"/>
  <c r="T682" i="9"/>
  <c r="R682" i="9"/>
  <c r="P682" i="9"/>
  <c r="BK682" i="9"/>
  <c r="J682" i="9"/>
  <c r="BE682" i="9"/>
  <c r="BI678" i="9"/>
  <c r="BH678" i="9"/>
  <c r="BG678" i="9"/>
  <c r="BF678" i="9"/>
  <c r="T678" i="9"/>
  <c r="R678" i="9"/>
  <c r="P678" i="9"/>
  <c r="BK678" i="9"/>
  <c r="J678" i="9"/>
  <c r="BE678" i="9"/>
  <c r="BI676" i="9"/>
  <c r="BH676" i="9"/>
  <c r="BG676" i="9"/>
  <c r="BF676" i="9"/>
  <c r="T676" i="9"/>
  <c r="R676" i="9"/>
  <c r="P676" i="9"/>
  <c r="BK676" i="9"/>
  <c r="J676" i="9"/>
  <c r="BE676" i="9"/>
  <c r="BI674" i="9"/>
  <c r="BH674" i="9"/>
  <c r="BG674" i="9"/>
  <c r="BF674" i="9"/>
  <c r="T674" i="9"/>
  <c r="R674" i="9"/>
  <c r="P674" i="9"/>
  <c r="BK674" i="9"/>
  <c r="J674" i="9"/>
  <c r="BE674" i="9"/>
  <c r="BI670" i="9"/>
  <c r="BH670" i="9"/>
  <c r="BG670" i="9"/>
  <c r="BF670" i="9"/>
  <c r="T670" i="9"/>
  <c r="R670" i="9"/>
  <c r="P670" i="9"/>
  <c r="BK670" i="9"/>
  <c r="J670" i="9"/>
  <c r="BE670" i="9"/>
  <c r="BI668" i="9"/>
  <c r="BH668" i="9"/>
  <c r="BG668" i="9"/>
  <c r="BF668" i="9"/>
  <c r="T668" i="9"/>
  <c r="R668" i="9"/>
  <c r="P668" i="9"/>
  <c r="BK668" i="9"/>
  <c r="J668" i="9"/>
  <c r="BE668" i="9"/>
  <c r="BI666" i="9"/>
  <c r="BH666" i="9"/>
  <c r="BG666" i="9"/>
  <c r="BF666" i="9"/>
  <c r="T666" i="9"/>
  <c r="R666" i="9"/>
  <c r="P666" i="9"/>
  <c r="BK666" i="9"/>
  <c r="J666" i="9"/>
  <c r="BE666" i="9"/>
  <c r="BI662" i="9"/>
  <c r="BH662" i="9"/>
  <c r="BG662" i="9"/>
  <c r="BF662" i="9"/>
  <c r="T662" i="9"/>
  <c r="R662" i="9"/>
  <c r="P662" i="9"/>
  <c r="BK662" i="9"/>
  <c r="J662" i="9"/>
  <c r="BE662" i="9"/>
  <c r="BI660" i="9"/>
  <c r="BH660" i="9"/>
  <c r="BG660" i="9"/>
  <c r="BF660" i="9"/>
  <c r="T660" i="9"/>
  <c r="R660" i="9"/>
  <c r="P660" i="9"/>
  <c r="BK660" i="9"/>
  <c r="J660" i="9"/>
  <c r="BE660" i="9"/>
  <c r="BI656" i="9"/>
  <c r="BH656" i="9"/>
  <c r="BG656" i="9"/>
  <c r="BF656" i="9"/>
  <c r="T656" i="9"/>
  <c r="R656" i="9"/>
  <c r="P656" i="9"/>
  <c r="BK656" i="9"/>
  <c r="J656" i="9"/>
  <c r="BE656" i="9"/>
  <c r="BI654" i="9"/>
  <c r="BH654" i="9"/>
  <c r="BG654" i="9"/>
  <c r="BF654" i="9"/>
  <c r="T654" i="9"/>
  <c r="R654" i="9"/>
  <c r="P654" i="9"/>
  <c r="BK654" i="9"/>
  <c r="J654" i="9"/>
  <c r="BE654" i="9"/>
  <c r="BI650" i="9"/>
  <c r="BH650" i="9"/>
  <c r="BG650" i="9"/>
  <c r="BF650" i="9"/>
  <c r="T650" i="9"/>
  <c r="T649" i="9"/>
  <c r="R650" i="9"/>
  <c r="P650" i="9"/>
  <c r="P649" i="9"/>
  <c r="BK650" i="9"/>
  <c r="J650" i="9"/>
  <c r="BE650" i="9"/>
  <c r="BI646" i="9"/>
  <c r="BH646" i="9"/>
  <c r="BG646" i="9"/>
  <c r="BF646" i="9"/>
  <c r="T646" i="9"/>
  <c r="T645" i="9"/>
  <c r="R646" i="9"/>
  <c r="R645" i="9"/>
  <c r="P646" i="9"/>
  <c r="P645" i="9"/>
  <c r="BK646" i="9"/>
  <c r="BK645" i="9"/>
  <c r="J645" i="9" s="1"/>
  <c r="J646" i="9"/>
  <c r="BE646" i="9" s="1"/>
  <c r="J105" i="9"/>
  <c r="BI643" i="9"/>
  <c r="BH643" i="9"/>
  <c r="BG643" i="9"/>
  <c r="BF643" i="9"/>
  <c r="T643" i="9"/>
  <c r="R643" i="9"/>
  <c r="P643" i="9"/>
  <c r="BK643" i="9"/>
  <c r="J643" i="9"/>
  <c r="BE643" i="9"/>
  <c r="BI639" i="9"/>
  <c r="BH639" i="9"/>
  <c r="BG639" i="9"/>
  <c r="BF639" i="9"/>
  <c r="T639" i="9"/>
  <c r="R639" i="9"/>
  <c r="R634" i="9" s="1"/>
  <c r="P639" i="9"/>
  <c r="BK639" i="9"/>
  <c r="J639" i="9"/>
  <c r="BE639" i="9"/>
  <c r="BI637" i="9"/>
  <c r="BH637" i="9"/>
  <c r="BG637" i="9"/>
  <c r="BF637" i="9"/>
  <c r="T637" i="9"/>
  <c r="R637" i="9"/>
  <c r="P637" i="9"/>
  <c r="BK637" i="9"/>
  <c r="BK634" i="9" s="1"/>
  <c r="J634" i="9" s="1"/>
  <c r="J637" i="9"/>
  <c r="BE637" i="9"/>
  <c r="BI635" i="9"/>
  <c r="BH635" i="9"/>
  <c r="BG635" i="9"/>
  <c r="BF635" i="9"/>
  <c r="T635" i="9"/>
  <c r="T634" i="9"/>
  <c r="R635" i="9"/>
  <c r="P635" i="9"/>
  <c r="P634" i="9"/>
  <c r="BK635" i="9"/>
  <c r="J635" i="9"/>
  <c r="BE635" i="9" s="1"/>
  <c r="J104" i="9"/>
  <c r="BI632" i="9"/>
  <c r="BH632" i="9"/>
  <c r="BG632" i="9"/>
  <c r="BF632" i="9"/>
  <c r="T632" i="9"/>
  <c r="R632" i="9"/>
  <c r="P632" i="9"/>
  <c r="BK632" i="9"/>
  <c r="J632" i="9"/>
  <c r="BE632" i="9"/>
  <c r="BI623" i="9"/>
  <c r="BH623" i="9"/>
  <c r="BG623" i="9"/>
  <c r="BF623" i="9"/>
  <c r="T623" i="9"/>
  <c r="R623" i="9"/>
  <c r="P623" i="9"/>
  <c r="BK623" i="9"/>
  <c r="J623" i="9"/>
  <c r="BE623" i="9"/>
  <c r="BI614" i="9"/>
  <c r="BH614" i="9"/>
  <c r="BG614" i="9"/>
  <c r="BF614" i="9"/>
  <c r="T614" i="9"/>
  <c r="R614" i="9"/>
  <c r="P614" i="9"/>
  <c r="BK614" i="9"/>
  <c r="J614" i="9"/>
  <c r="BE614" i="9"/>
  <c r="BI605" i="9"/>
  <c r="BH605" i="9"/>
  <c r="BG605" i="9"/>
  <c r="BF605" i="9"/>
  <c r="T605" i="9"/>
  <c r="R605" i="9"/>
  <c r="P605" i="9"/>
  <c r="BK605" i="9"/>
  <c r="J605" i="9"/>
  <c r="BE605" i="9"/>
  <c r="BI595" i="9"/>
  <c r="BH595" i="9"/>
  <c r="BG595" i="9"/>
  <c r="BF595" i="9"/>
  <c r="T595" i="9"/>
  <c r="R595" i="9"/>
  <c r="P595" i="9"/>
  <c r="BK595" i="9"/>
  <c r="J595" i="9"/>
  <c r="BE595" i="9"/>
  <c r="BI586" i="9"/>
  <c r="BH586" i="9"/>
  <c r="BG586" i="9"/>
  <c r="BF586" i="9"/>
  <c r="T586" i="9"/>
  <c r="R586" i="9"/>
  <c r="P586" i="9"/>
  <c r="BK586" i="9"/>
  <c r="J586" i="9"/>
  <c r="BE586" i="9"/>
  <c r="BI584" i="9"/>
  <c r="BH584" i="9"/>
  <c r="BG584" i="9"/>
  <c r="BF584" i="9"/>
  <c r="T584" i="9"/>
  <c r="R584" i="9"/>
  <c r="P584" i="9"/>
  <c r="BK584" i="9"/>
  <c r="J584" i="9"/>
  <c r="BE584" i="9"/>
  <c r="BI575" i="9"/>
  <c r="BH575" i="9"/>
  <c r="BG575" i="9"/>
  <c r="BF575" i="9"/>
  <c r="T575" i="9"/>
  <c r="R575" i="9"/>
  <c r="P575" i="9"/>
  <c r="BK575" i="9"/>
  <c r="J575" i="9"/>
  <c r="BE575" i="9"/>
  <c r="BI566" i="9"/>
  <c r="BH566" i="9"/>
  <c r="BG566" i="9"/>
  <c r="BF566" i="9"/>
  <c r="T566" i="9"/>
  <c r="R566" i="9"/>
  <c r="P566" i="9"/>
  <c r="BK566" i="9"/>
  <c r="J566" i="9"/>
  <c r="BE566" i="9"/>
  <c r="BI557" i="9"/>
  <c r="BH557" i="9"/>
  <c r="BG557" i="9"/>
  <c r="BF557" i="9"/>
  <c r="T557" i="9"/>
  <c r="R557" i="9"/>
  <c r="P557" i="9"/>
  <c r="BK557" i="9"/>
  <c r="J557" i="9"/>
  <c r="BE557" i="9"/>
  <c r="BI548" i="9"/>
  <c r="BH548" i="9"/>
  <c r="BG548" i="9"/>
  <c r="BF548" i="9"/>
  <c r="T548" i="9"/>
  <c r="R548" i="9"/>
  <c r="P548" i="9"/>
  <c r="BK548" i="9"/>
  <c r="J548" i="9"/>
  <c r="BE548" i="9"/>
  <c r="BI539" i="9"/>
  <c r="BH539" i="9"/>
  <c r="BG539" i="9"/>
  <c r="BF539" i="9"/>
  <c r="T539" i="9"/>
  <c r="R539" i="9"/>
  <c r="P539" i="9"/>
  <c r="BK539" i="9"/>
  <c r="J539" i="9"/>
  <c r="BE539" i="9"/>
  <c r="BI530" i="9"/>
  <c r="BH530" i="9"/>
  <c r="BG530" i="9"/>
  <c r="BF530" i="9"/>
  <c r="T530" i="9"/>
  <c r="R530" i="9"/>
  <c r="P530" i="9"/>
  <c r="BK530" i="9"/>
  <c r="J530" i="9"/>
  <c r="BE530" i="9"/>
  <c r="BI525" i="9"/>
  <c r="BH525" i="9"/>
  <c r="BG525" i="9"/>
  <c r="BF525" i="9"/>
  <c r="T525" i="9"/>
  <c r="R525" i="9"/>
  <c r="P525" i="9"/>
  <c r="BK525" i="9"/>
  <c r="J525" i="9"/>
  <c r="BE525" i="9"/>
  <c r="BI516" i="9"/>
  <c r="BH516" i="9"/>
  <c r="BG516" i="9"/>
  <c r="BF516" i="9"/>
  <c r="T516" i="9"/>
  <c r="R516" i="9"/>
  <c r="P516" i="9"/>
  <c r="BK516" i="9"/>
  <c r="J516" i="9"/>
  <c r="BE516" i="9"/>
  <c r="BI507" i="9"/>
  <c r="BH507" i="9"/>
  <c r="BG507" i="9"/>
  <c r="BF507" i="9"/>
  <c r="T507" i="9"/>
  <c r="R507" i="9"/>
  <c r="P507" i="9"/>
  <c r="BK507" i="9"/>
  <c r="J507" i="9"/>
  <c r="BE507" i="9"/>
  <c r="BI498" i="9"/>
  <c r="BH498" i="9"/>
  <c r="BG498" i="9"/>
  <c r="BF498" i="9"/>
  <c r="T498" i="9"/>
  <c r="R498" i="9"/>
  <c r="P498" i="9"/>
  <c r="BK498" i="9"/>
  <c r="J498" i="9"/>
  <c r="BE498" i="9"/>
  <c r="BI496" i="9"/>
  <c r="BH496" i="9"/>
  <c r="BG496" i="9"/>
  <c r="BF496" i="9"/>
  <c r="T496" i="9"/>
  <c r="R496" i="9"/>
  <c r="P496" i="9"/>
  <c r="BK496" i="9"/>
  <c r="J496" i="9"/>
  <c r="BE496" i="9"/>
  <c r="BI494" i="9"/>
  <c r="BH494" i="9"/>
  <c r="BG494" i="9"/>
  <c r="BF494" i="9"/>
  <c r="T494" i="9"/>
  <c r="R494" i="9"/>
  <c r="P494" i="9"/>
  <c r="BK494" i="9"/>
  <c r="J494" i="9"/>
  <c r="BE494" i="9"/>
  <c r="BI492" i="9"/>
  <c r="BH492" i="9"/>
  <c r="BG492" i="9"/>
  <c r="BF492" i="9"/>
  <c r="T492" i="9"/>
  <c r="R492" i="9"/>
  <c r="P492" i="9"/>
  <c r="BK492" i="9"/>
  <c r="J492" i="9"/>
  <c r="BE492" i="9"/>
  <c r="BI490" i="9"/>
  <c r="BH490" i="9"/>
  <c r="BG490" i="9"/>
  <c r="BF490" i="9"/>
  <c r="T490" i="9"/>
  <c r="R490" i="9"/>
  <c r="P490" i="9"/>
  <c r="BK490" i="9"/>
  <c r="J490" i="9"/>
  <c r="BE490" i="9"/>
  <c r="BI488" i="9"/>
  <c r="BH488" i="9"/>
  <c r="BG488" i="9"/>
  <c r="BF488" i="9"/>
  <c r="T488" i="9"/>
  <c r="R488" i="9"/>
  <c r="P488" i="9"/>
  <c r="BK488" i="9"/>
  <c r="J488" i="9"/>
  <c r="BE488" i="9"/>
  <c r="BI483" i="9"/>
  <c r="BH483" i="9"/>
  <c r="BG483" i="9"/>
  <c r="BF483" i="9"/>
  <c r="T483" i="9"/>
  <c r="R483" i="9"/>
  <c r="P483" i="9"/>
  <c r="BK483" i="9"/>
  <c r="J483" i="9"/>
  <c r="BE483" i="9"/>
  <c r="BI479" i="9"/>
  <c r="BH479" i="9"/>
  <c r="BG479" i="9"/>
  <c r="BF479" i="9"/>
  <c r="T479" i="9"/>
  <c r="R479" i="9"/>
  <c r="P479" i="9"/>
  <c r="BK479" i="9"/>
  <c r="J479" i="9"/>
  <c r="BE479" i="9"/>
  <c r="BI477" i="9"/>
  <c r="BH477" i="9"/>
  <c r="BG477" i="9"/>
  <c r="BF477" i="9"/>
  <c r="T477" i="9"/>
  <c r="R477" i="9"/>
  <c r="P477" i="9"/>
  <c r="BK477" i="9"/>
  <c r="J477" i="9"/>
  <c r="BE477" i="9"/>
  <c r="BI473" i="9"/>
  <c r="BH473" i="9"/>
  <c r="BG473" i="9"/>
  <c r="BF473" i="9"/>
  <c r="T473" i="9"/>
  <c r="R473" i="9"/>
  <c r="P473" i="9"/>
  <c r="BK473" i="9"/>
  <c r="J473" i="9"/>
  <c r="BE473" i="9"/>
  <c r="BI469" i="9"/>
  <c r="BH469" i="9"/>
  <c r="BG469" i="9"/>
  <c r="BF469" i="9"/>
  <c r="T469" i="9"/>
  <c r="R469" i="9"/>
  <c r="P469" i="9"/>
  <c r="BK469" i="9"/>
  <c r="J469" i="9"/>
  <c r="BE469" i="9"/>
  <c r="BI467" i="9"/>
  <c r="BH467" i="9"/>
  <c r="BG467" i="9"/>
  <c r="BF467" i="9"/>
  <c r="T467" i="9"/>
  <c r="R467" i="9"/>
  <c r="R458" i="9" s="1"/>
  <c r="P467" i="9"/>
  <c r="BK467" i="9"/>
  <c r="J467" i="9"/>
  <c r="BE467" i="9"/>
  <c r="BI463" i="9"/>
  <c r="BH463" i="9"/>
  <c r="BG463" i="9"/>
  <c r="BF463" i="9"/>
  <c r="T463" i="9"/>
  <c r="R463" i="9"/>
  <c r="P463" i="9"/>
  <c r="BK463" i="9"/>
  <c r="BK458" i="9" s="1"/>
  <c r="J458" i="9" s="1"/>
  <c r="J103" i="9" s="1"/>
  <c r="J463" i="9"/>
  <c r="BE463" i="9"/>
  <c r="BI459" i="9"/>
  <c r="BH459" i="9"/>
  <c r="BG459" i="9"/>
  <c r="BF459" i="9"/>
  <c r="T459" i="9"/>
  <c r="T458" i="9"/>
  <c r="R459" i="9"/>
  <c r="P459" i="9"/>
  <c r="P458" i="9"/>
  <c r="BK459" i="9"/>
  <c r="J459" i="9"/>
  <c r="BE459" i="9" s="1"/>
  <c r="BI454" i="9"/>
  <c r="BH454" i="9"/>
  <c r="BG454" i="9"/>
  <c r="BF454" i="9"/>
  <c r="T454" i="9"/>
  <c r="R454" i="9"/>
  <c r="P454" i="9"/>
  <c r="BK454" i="9"/>
  <c r="J454" i="9"/>
  <c r="BE454" i="9"/>
  <c r="BI449" i="9"/>
  <c r="BH449" i="9"/>
  <c r="BG449" i="9"/>
  <c r="BF449" i="9"/>
  <c r="T449" i="9"/>
  <c r="R449" i="9"/>
  <c r="P449" i="9"/>
  <c r="BK449" i="9"/>
  <c r="J449" i="9"/>
  <c r="BE449" i="9"/>
  <c r="BI437" i="9"/>
  <c r="BH437" i="9"/>
  <c r="BG437" i="9"/>
  <c r="BF437" i="9"/>
  <c r="T437" i="9"/>
  <c r="R437" i="9"/>
  <c r="P437" i="9"/>
  <c r="BK437" i="9"/>
  <c r="J437" i="9"/>
  <c r="BE437" i="9"/>
  <c r="BI428" i="9"/>
  <c r="BH428" i="9"/>
  <c r="BG428" i="9"/>
  <c r="BF428" i="9"/>
  <c r="T428" i="9"/>
  <c r="R428" i="9"/>
  <c r="P428" i="9"/>
  <c r="BK428" i="9"/>
  <c r="J428" i="9"/>
  <c r="BE428" i="9"/>
  <c r="BI424" i="9"/>
  <c r="BH424" i="9"/>
  <c r="BG424" i="9"/>
  <c r="BF424" i="9"/>
  <c r="T424" i="9"/>
  <c r="R424" i="9"/>
  <c r="P424" i="9"/>
  <c r="BK424" i="9"/>
  <c r="J424" i="9"/>
  <c r="BE424" i="9"/>
  <c r="BI418" i="9"/>
  <c r="BH418" i="9"/>
  <c r="BG418" i="9"/>
  <c r="BF418" i="9"/>
  <c r="T418" i="9"/>
  <c r="R418" i="9"/>
  <c r="P418" i="9"/>
  <c r="BK418" i="9"/>
  <c r="J418" i="9"/>
  <c r="BE418" i="9"/>
  <c r="BI416" i="9"/>
  <c r="BH416" i="9"/>
  <c r="BG416" i="9"/>
  <c r="BF416" i="9"/>
  <c r="T416" i="9"/>
  <c r="R416" i="9"/>
  <c r="P416" i="9"/>
  <c r="BK416" i="9"/>
  <c r="J416" i="9"/>
  <c r="BE416" i="9"/>
  <c r="BI414" i="9"/>
  <c r="BH414" i="9"/>
  <c r="BG414" i="9"/>
  <c r="BF414" i="9"/>
  <c r="T414" i="9"/>
  <c r="R414" i="9"/>
  <c r="P414" i="9"/>
  <c r="BK414" i="9"/>
  <c r="J414" i="9"/>
  <c r="BE414" i="9"/>
  <c r="BI412" i="9"/>
  <c r="BH412" i="9"/>
  <c r="BG412" i="9"/>
  <c r="BF412" i="9"/>
  <c r="T412" i="9"/>
  <c r="R412" i="9"/>
  <c r="P412" i="9"/>
  <c r="BK412" i="9"/>
  <c r="J412" i="9"/>
  <c r="BE412" i="9"/>
  <c r="BI408" i="9"/>
  <c r="BH408" i="9"/>
  <c r="BG408" i="9"/>
  <c r="BF408" i="9"/>
  <c r="T408" i="9"/>
  <c r="R408" i="9"/>
  <c r="P408" i="9"/>
  <c r="BK408" i="9"/>
  <c r="J408" i="9"/>
  <c r="BE408" i="9"/>
  <c r="BI406" i="9"/>
  <c r="BH406" i="9"/>
  <c r="BG406" i="9"/>
  <c r="BF406" i="9"/>
  <c r="T406" i="9"/>
  <c r="R406" i="9"/>
  <c r="P406" i="9"/>
  <c r="BK406" i="9"/>
  <c r="J406" i="9"/>
  <c r="BE406" i="9"/>
  <c r="BI400" i="9"/>
  <c r="BH400" i="9"/>
  <c r="BG400" i="9"/>
  <c r="BF400" i="9"/>
  <c r="T400" i="9"/>
  <c r="R400" i="9"/>
  <c r="P400" i="9"/>
  <c r="BK400" i="9"/>
  <c r="J400" i="9"/>
  <c r="BE400" i="9"/>
  <c r="BI398" i="9"/>
  <c r="BH398" i="9"/>
  <c r="BG398" i="9"/>
  <c r="BF398" i="9"/>
  <c r="T398" i="9"/>
  <c r="R398" i="9"/>
  <c r="P398" i="9"/>
  <c r="BK398" i="9"/>
  <c r="J398" i="9"/>
  <c r="BE398" i="9"/>
  <c r="BI391" i="9"/>
  <c r="BH391" i="9"/>
  <c r="BG391" i="9"/>
  <c r="BF391" i="9"/>
  <c r="T391" i="9"/>
  <c r="R391" i="9"/>
  <c r="P391" i="9"/>
  <c r="BK391" i="9"/>
  <c r="J391" i="9"/>
  <c r="BE391" i="9"/>
  <c r="BI377" i="9"/>
  <c r="BH377" i="9"/>
  <c r="BG377" i="9"/>
  <c r="BF377" i="9"/>
  <c r="T377" i="9"/>
  <c r="R377" i="9"/>
  <c r="P377" i="9"/>
  <c r="BK377" i="9"/>
  <c r="J377" i="9"/>
  <c r="BE377" i="9"/>
  <c r="BI372" i="9"/>
  <c r="BH372" i="9"/>
  <c r="BG372" i="9"/>
  <c r="BF372" i="9"/>
  <c r="T372" i="9"/>
  <c r="R372" i="9"/>
  <c r="P372" i="9"/>
  <c r="BK372" i="9"/>
  <c r="J372" i="9"/>
  <c r="BE372" i="9"/>
  <c r="BI367" i="9"/>
  <c r="BH367" i="9"/>
  <c r="BG367" i="9"/>
  <c r="BF367" i="9"/>
  <c r="T367" i="9"/>
  <c r="R367" i="9"/>
  <c r="P367" i="9"/>
  <c r="BK367" i="9"/>
  <c r="J367" i="9"/>
  <c r="BE367" i="9"/>
  <c r="BI349" i="9"/>
  <c r="BH349" i="9"/>
  <c r="BG349" i="9"/>
  <c r="BF349" i="9"/>
  <c r="T349" i="9"/>
  <c r="R349" i="9"/>
  <c r="R335" i="9" s="1"/>
  <c r="P349" i="9"/>
  <c r="BK349" i="9"/>
  <c r="J349" i="9"/>
  <c r="BE349" i="9"/>
  <c r="BI344" i="9"/>
  <c r="BH344" i="9"/>
  <c r="BG344" i="9"/>
  <c r="BF344" i="9"/>
  <c r="T344" i="9"/>
  <c r="R344" i="9"/>
  <c r="P344" i="9"/>
  <c r="BK344" i="9"/>
  <c r="BK335" i="9" s="1"/>
  <c r="J335" i="9" s="1"/>
  <c r="J344" i="9"/>
  <c r="BE344" i="9"/>
  <c r="BI336" i="9"/>
  <c r="BH336" i="9"/>
  <c r="BG336" i="9"/>
  <c r="BF336" i="9"/>
  <c r="T336" i="9"/>
  <c r="T335" i="9"/>
  <c r="R336" i="9"/>
  <c r="P336" i="9"/>
  <c r="P335" i="9"/>
  <c r="BK336" i="9"/>
  <c r="J336" i="9"/>
  <c r="BE336" i="9" s="1"/>
  <c r="J102" i="9"/>
  <c r="BI321" i="9"/>
  <c r="BH321" i="9"/>
  <c r="BG321" i="9"/>
  <c r="BF321" i="9"/>
  <c r="T321" i="9"/>
  <c r="R321" i="9"/>
  <c r="P321" i="9"/>
  <c r="BK321" i="9"/>
  <c r="J321" i="9"/>
  <c r="BE321" i="9"/>
  <c r="BI307" i="9"/>
  <c r="BH307" i="9"/>
  <c r="BG307" i="9"/>
  <c r="BF307" i="9"/>
  <c r="T307" i="9"/>
  <c r="R307" i="9"/>
  <c r="P307" i="9"/>
  <c r="BK307" i="9"/>
  <c r="J307" i="9"/>
  <c r="BE307" i="9"/>
  <c r="BI305" i="9"/>
  <c r="BH305" i="9"/>
  <c r="BG305" i="9"/>
  <c r="BF305" i="9"/>
  <c r="T305" i="9"/>
  <c r="R305" i="9"/>
  <c r="P305" i="9"/>
  <c r="BK305" i="9"/>
  <c r="J305" i="9"/>
  <c r="BE305" i="9"/>
  <c r="BI291" i="9"/>
  <c r="BH291" i="9"/>
  <c r="BG291" i="9"/>
  <c r="BF291" i="9"/>
  <c r="T291" i="9"/>
  <c r="R291" i="9"/>
  <c r="P291" i="9"/>
  <c r="BK291" i="9"/>
  <c r="J291" i="9"/>
  <c r="BE291" i="9"/>
  <c r="BI277" i="9"/>
  <c r="BH277" i="9"/>
  <c r="BG277" i="9"/>
  <c r="BF277" i="9"/>
  <c r="T277" i="9"/>
  <c r="R277" i="9"/>
  <c r="P277" i="9"/>
  <c r="BK277" i="9"/>
  <c r="J277" i="9"/>
  <c r="BE277" i="9"/>
  <c r="BI273" i="9"/>
  <c r="BH273" i="9"/>
  <c r="BG273" i="9"/>
  <c r="BF273" i="9"/>
  <c r="T273" i="9"/>
  <c r="R273" i="9"/>
  <c r="P273" i="9"/>
  <c r="BK273" i="9"/>
  <c r="J273" i="9"/>
  <c r="BE273" i="9"/>
  <c r="BI269" i="9"/>
  <c r="BH269" i="9"/>
  <c r="BG269" i="9"/>
  <c r="BF269" i="9"/>
  <c r="T269" i="9"/>
  <c r="R269" i="9"/>
  <c r="P269" i="9"/>
  <c r="BK269" i="9"/>
  <c r="J269" i="9"/>
  <c r="BE269" i="9"/>
  <c r="BI265" i="9"/>
  <c r="BH265" i="9"/>
  <c r="BG265" i="9"/>
  <c r="BF265" i="9"/>
  <c r="T265" i="9"/>
  <c r="R265" i="9"/>
  <c r="P265" i="9"/>
  <c r="BK265" i="9"/>
  <c r="J265" i="9"/>
  <c r="BE265" i="9"/>
  <c r="BI261" i="9"/>
  <c r="BH261" i="9"/>
  <c r="BG261" i="9"/>
  <c r="BF261" i="9"/>
  <c r="T261" i="9"/>
  <c r="R261" i="9"/>
  <c r="P261" i="9"/>
  <c r="BK261" i="9"/>
  <c r="J261" i="9"/>
  <c r="BE261" i="9"/>
  <c r="BI252" i="9"/>
  <c r="BH252" i="9"/>
  <c r="BG252" i="9"/>
  <c r="BF252" i="9"/>
  <c r="T252" i="9"/>
  <c r="R252" i="9"/>
  <c r="P252" i="9"/>
  <c r="BK252" i="9"/>
  <c r="J252" i="9"/>
  <c r="BE252" i="9"/>
  <c r="BI242" i="9"/>
  <c r="BH242" i="9"/>
  <c r="BG242" i="9"/>
  <c r="BF242" i="9"/>
  <c r="T242" i="9"/>
  <c r="R242" i="9"/>
  <c r="P242" i="9"/>
  <c r="BK242" i="9"/>
  <c r="J242" i="9"/>
  <c r="BE242" i="9"/>
  <c r="BI235" i="9"/>
  <c r="BH235" i="9"/>
  <c r="BG235" i="9"/>
  <c r="BF235" i="9"/>
  <c r="T235" i="9"/>
  <c r="R235" i="9"/>
  <c r="P235" i="9"/>
  <c r="BK235" i="9"/>
  <c r="J235" i="9"/>
  <c r="BE235" i="9"/>
  <c r="BI233" i="9"/>
  <c r="BH233" i="9"/>
  <c r="BG233" i="9"/>
  <c r="BF233" i="9"/>
  <c r="T233" i="9"/>
  <c r="R233" i="9"/>
  <c r="P233" i="9"/>
  <c r="BK233" i="9"/>
  <c r="J233" i="9"/>
  <c r="BE233" i="9"/>
  <c r="BI224" i="9"/>
  <c r="BH224" i="9"/>
  <c r="BG224" i="9"/>
  <c r="BF224" i="9"/>
  <c r="T224" i="9"/>
  <c r="R224" i="9"/>
  <c r="P224" i="9"/>
  <c r="BK224" i="9"/>
  <c r="J224" i="9"/>
  <c r="BE224" i="9"/>
  <c r="BI215" i="9"/>
  <c r="BH215" i="9"/>
  <c r="BG215" i="9"/>
  <c r="BF215" i="9"/>
  <c r="T215" i="9"/>
  <c r="T214" i="9"/>
  <c r="R215" i="9"/>
  <c r="R214" i="9"/>
  <c r="P215" i="9"/>
  <c r="P214" i="9"/>
  <c r="BK215" i="9"/>
  <c r="BK214" i="9"/>
  <c r="J214" i="9" s="1"/>
  <c r="J101" i="9" s="1"/>
  <c r="J215" i="9"/>
  <c r="BE215" i="9" s="1"/>
  <c r="BI209" i="9"/>
  <c r="BH209" i="9"/>
  <c r="BG209" i="9"/>
  <c r="BF209" i="9"/>
  <c r="T209" i="9"/>
  <c r="R209" i="9"/>
  <c r="P209" i="9"/>
  <c r="BK209" i="9"/>
  <c r="J209" i="9"/>
  <c r="BE209" i="9"/>
  <c r="BI205" i="9"/>
  <c r="BH205" i="9"/>
  <c r="BG205" i="9"/>
  <c r="BF205" i="9"/>
  <c r="T205" i="9"/>
  <c r="R205" i="9"/>
  <c r="P205" i="9"/>
  <c r="BK205" i="9"/>
  <c r="J205" i="9"/>
  <c r="BE205" i="9"/>
  <c r="BI201" i="9"/>
  <c r="BH201" i="9"/>
  <c r="BG201" i="9"/>
  <c r="BF201" i="9"/>
  <c r="T201" i="9"/>
  <c r="R201" i="9"/>
  <c r="P201" i="9"/>
  <c r="BK201" i="9"/>
  <c r="J201" i="9"/>
  <c r="BE201" i="9"/>
  <c r="BI199" i="9"/>
  <c r="BH199" i="9"/>
  <c r="BG199" i="9"/>
  <c r="BF199" i="9"/>
  <c r="T199" i="9"/>
  <c r="R199" i="9"/>
  <c r="P199" i="9"/>
  <c r="BK199" i="9"/>
  <c r="J199" i="9"/>
  <c r="BE199" i="9"/>
  <c r="BI197" i="9"/>
  <c r="BH197" i="9"/>
  <c r="BG197" i="9"/>
  <c r="BF197" i="9"/>
  <c r="T197" i="9"/>
  <c r="R197" i="9"/>
  <c r="P197" i="9"/>
  <c r="BK197" i="9"/>
  <c r="J197" i="9"/>
  <c r="BE197" i="9"/>
  <c r="BI190" i="9"/>
  <c r="BH190" i="9"/>
  <c r="BG190" i="9"/>
  <c r="BF190" i="9"/>
  <c r="T190" i="9"/>
  <c r="R190" i="9"/>
  <c r="P190" i="9"/>
  <c r="BK190" i="9"/>
  <c r="J190" i="9"/>
  <c r="BE190" i="9"/>
  <c r="BI186" i="9"/>
  <c r="BH186" i="9"/>
  <c r="BG186" i="9"/>
  <c r="BF186" i="9"/>
  <c r="T186" i="9"/>
  <c r="R186" i="9"/>
  <c r="P186" i="9"/>
  <c r="BK186" i="9"/>
  <c r="J186" i="9"/>
  <c r="BE186" i="9"/>
  <c r="BI181" i="9"/>
  <c r="BH181" i="9"/>
  <c r="BG181" i="9"/>
  <c r="BF181" i="9"/>
  <c r="T181" i="9"/>
  <c r="R181" i="9"/>
  <c r="P181" i="9"/>
  <c r="BK181" i="9"/>
  <c r="J181" i="9"/>
  <c r="BE181" i="9"/>
  <c r="BI177" i="9"/>
  <c r="BH177" i="9"/>
  <c r="BG177" i="9"/>
  <c r="BF177" i="9"/>
  <c r="T177" i="9"/>
  <c r="R177" i="9"/>
  <c r="P177" i="9"/>
  <c r="BK177" i="9"/>
  <c r="J177" i="9"/>
  <c r="BE177" i="9"/>
  <c r="BI173" i="9"/>
  <c r="BH173" i="9"/>
  <c r="BG173" i="9"/>
  <c r="BF173" i="9"/>
  <c r="T173" i="9"/>
  <c r="R173" i="9"/>
  <c r="P173" i="9"/>
  <c r="BK173" i="9"/>
  <c r="J173" i="9"/>
  <c r="BE173" i="9"/>
  <c r="BI171" i="9"/>
  <c r="BH171" i="9"/>
  <c r="BG171" i="9"/>
  <c r="BF171" i="9"/>
  <c r="T171" i="9"/>
  <c r="R171" i="9"/>
  <c r="P171" i="9"/>
  <c r="BK171" i="9"/>
  <c r="J171" i="9"/>
  <c r="BE171" i="9"/>
  <c r="BI167" i="9"/>
  <c r="BH167" i="9"/>
  <c r="BG167" i="9"/>
  <c r="BF167" i="9"/>
  <c r="T167" i="9"/>
  <c r="R167" i="9"/>
  <c r="P167" i="9"/>
  <c r="BK167" i="9"/>
  <c r="J167" i="9"/>
  <c r="BE167" i="9"/>
  <c r="BI162" i="9"/>
  <c r="BH162" i="9"/>
  <c r="BG162" i="9"/>
  <c r="BF162" i="9"/>
  <c r="T162" i="9"/>
  <c r="R162" i="9"/>
  <c r="P162" i="9"/>
  <c r="BK162" i="9"/>
  <c r="J162" i="9"/>
  <c r="BE162" i="9"/>
  <c r="BI157" i="9"/>
  <c r="BH157" i="9"/>
  <c r="BG157" i="9"/>
  <c r="BF157" i="9"/>
  <c r="T157" i="9"/>
  <c r="R157" i="9"/>
  <c r="P157" i="9"/>
  <c r="BK157" i="9"/>
  <c r="J157" i="9"/>
  <c r="BE157" i="9"/>
  <c r="BI147" i="9"/>
  <c r="BH147" i="9"/>
  <c r="BG147" i="9"/>
  <c r="BF147" i="9"/>
  <c r="T147" i="9"/>
  <c r="R147" i="9"/>
  <c r="R140" i="9" s="1"/>
  <c r="P147" i="9"/>
  <c r="BK147" i="9"/>
  <c r="J147" i="9"/>
  <c r="BE147" i="9"/>
  <c r="BI141" i="9"/>
  <c r="F39" i="9"/>
  <c r="BD104" i="1" s="1"/>
  <c r="BH141" i="9"/>
  <c r="BG141" i="9"/>
  <c r="F37" i="9"/>
  <c r="BB104" i="1" s="1"/>
  <c r="BF141" i="9"/>
  <c r="T141" i="9"/>
  <c r="T140" i="9"/>
  <c r="R141" i="9"/>
  <c r="P141" i="9"/>
  <c r="P140" i="9"/>
  <c r="BK141" i="9"/>
  <c r="J141" i="9"/>
  <c r="BE141" i="9"/>
  <c r="F35" i="9"/>
  <c r="AZ104" i="1" s="1"/>
  <c r="J134" i="9"/>
  <c r="F134" i="9"/>
  <c r="F132" i="9"/>
  <c r="E130" i="9"/>
  <c r="J93" i="9"/>
  <c r="F93" i="9"/>
  <c r="F91" i="9"/>
  <c r="E89" i="9"/>
  <c r="J26" i="9"/>
  <c r="E26" i="9"/>
  <c r="J135" i="9" s="1"/>
  <c r="J94" i="9"/>
  <c r="J25" i="9"/>
  <c r="J20" i="9"/>
  <c r="E20" i="9"/>
  <c r="F94" i="9" s="1"/>
  <c r="F135" i="9"/>
  <c r="J19" i="9"/>
  <c r="J14" i="9"/>
  <c r="J91" i="9" s="1"/>
  <c r="J132" i="9"/>
  <c r="E7" i="9"/>
  <c r="J39" i="8"/>
  <c r="J38" i="8"/>
  <c r="AY102" i="1" s="1"/>
  <c r="J37" i="8"/>
  <c r="AX102" i="1" s="1"/>
  <c r="BI181" i="8"/>
  <c r="BH181" i="8"/>
  <c r="BG181" i="8"/>
  <c r="BF181" i="8"/>
  <c r="T181" i="8"/>
  <c r="R181" i="8"/>
  <c r="P181" i="8"/>
  <c r="BK181" i="8"/>
  <c r="J181" i="8"/>
  <c r="BE181" i="8" s="1"/>
  <c r="BI179" i="8"/>
  <c r="BH179" i="8"/>
  <c r="BG179" i="8"/>
  <c r="BF179" i="8"/>
  <c r="T179" i="8"/>
  <c r="R179" i="8"/>
  <c r="P179" i="8"/>
  <c r="BK179" i="8"/>
  <c r="J179" i="8"/>
  <c r="BE179" i="8" s="1"/>
  <c r="BI177" i="8"/>
  <c r="BH177" i="8"/>
  <c r="BG177" i="8"/>
  <c r="BF177" i="8"/>
  <c r="T177" i="8"/>
  <c r="R177" i="8"/>
  <c r="P177" i="8"/>
  <c r="BK177" i="8"/>
  <c r="J177" i="8"/>
  <c r="BE177" i="8" s="1"/>
  <c r="BI175" i="8"/>
  <c r="BH175" i="8"/>
  <c r="BG175" i="8"/>
  <c r="BF175" i="8"/>
  <c r="T175" i="8"/>
  <c r="R175" i="8"/>
  <c r="P175" i="8"/>
  <c r="BK175" i="8"/>
  <c r="J175" i="8"/>
  <c r="BE175" i="8" s="1"/>
  <c r="BI173" i="8"/>
  <c r="BH173" i="8"/>
  <c r="BG173" i="8"/>
  <c r="BF173" i="8"/>
  <c r="T173" i="8"/>
  <c r="R173" i="8"/>
  <c r="P173" i="8"/>
  <c r="BK173" i="8"/>
  <c r="J173" i="8"/>
  <c r="BE173" i="8" s="1"/>
  <c r="BI171" i="8"/>
  <c r="BH171" i="8"/>
  <c r="BG171" i="8"/>
  <c r="BF171" i="8"/>
  <c r="T171" i="8"/>
  <c r="R171" i="8"/>
  <c r="P171" i="8"/>
  <c r="BK171" i="8"/>
  <c r="J171" i="8"/>
  <c r="BE171" i="8" s="1"/>
  <c r="BI169" i="8"/>
  <c r="BH169" i="8"/>
  <c r="BG169" i="8"/>
  <c r="BF169" i="8"/>
  <c r="T169" i="8"/>
  <c r="R169" i="8"/>
  <c r="P169" i="8"/>
  <c r="BK169" i="8"/>
  <c r="J169" i="8"/>
  <c r="BE169" i="8" s="1"/>
  <c r="BI167" i="8"/>
  <c r="BH167" i="8"/>
  <c r="BG167" i="8"/>
  <c r="BF167" i="8"/>
  <c r="T167" i="8"/>
  <c r="R167" i="8"/>
  <c r="P167" i="8"/>
  <c r="BK167" i="8"/>
  <c r="J167" i="8"/>
  <c r="BE167" i="8" s="1"/>
  <c r="BI165" i="8"/>
  <c r="BH165" i="8"/>
  <c r="BG165" i="8"/>
  <c r="BF165" i="8"/>
  <c r="T165" i="8"/>
  <c r="R165" i="8"/>
  <c r="P165" i="8"/>
  <c r="BK165" i="8"/>
  <c r="J165" i="8"/>
  <c r="BE165" i="8" s="1"/>
  <c r="BI163" i="8"/>
  <c r="BH163" i="8"/>
  <c r="BG163" i="8"/>
  <c r="BF163" i="8"/>
  <c r="T163" i="8"/>
  <c r="R163" i="8"/>
  <c r="P163" i="8"/>
  <c r="BK163" i="8"/>
  <c r="J163" i="8"/>
  <c r="BE163" i="8" s="1"/>
  <c r="BI161" i="8"/>
  <c r="BH161" i="8"/>
  <c r="BG161" i="8"/>
  <c r="BF161" i="8"/>
  <c r="T161" i="8"/>
  <c r="R161" i="8"/>
  <c r="P161" i="8"/>
  <c r="BK161" i="8"/>
  <c r="J161" i="8"/>
  <c r="BE161" i="8" s="1"/>
  <c r="BI159" i="8"/>
  <c r="BH159" i="8"/>
  <c r="BG159" i="8"/>
  <c r="BF159" i="8"/>
  <c r="T159" i="8"/>
  <c r="R159" i="8"/>
  <c r="P159" i="8"/>
  <c r="BK159" i="8"/>
  <c r="J159" i="8"/>
  <c r="BE159" i="8" s="1"/>
  <c r="BI157" i="8"/>
  <c r="BH157" i="8"/>
  <c r="BG157" i="8"/>
  <c r="BF157" i="8"/>
  <c r="T157" i="8"/>
  <c r="R157" i="8"/>
  <c r="P157" i="8"/>
  <c r="BK157" i="8"/>
  <c r="J157" i="8"/>
  <c r="BE157" i="8" s="1"/>
  <c r="BI155" i="8"/>
  <c r="BH155" i="8"/>
  <c r="BG155" i="8"/>
  <c r="BF155" i="8"/>
  <c r="T155" i="8"/>
  <c r="R155" i="8"/>
  <c r="R154" i="8" s="1"/>
  <c r="R125" i="8" s="1"/>
  <c r="R124" i="8" s="1"/>
  <c r="P155" i="8"/>
  <c r="BK155" i="8"/>
  <c r="BK154" i="8" s="1"/>
  <c r="J154" i="8"/>
  <c r="J102" i="8" s="1"/>
  <c r="J155" i="8"/>
  <c r="BE155" i="8"/>
  <c r="BI152" i="8"/>
  <c r="BH152" i="8"/>
  <c r="BG152" i="8"/>
  <c r="BF152" i="8"/>
  <c r="T152" i="8"/>
  <c r="R152" i="8"/>
  <c r="P152" i="8"/>
  <c r="BK152" i="8"/>
  <c r="J152" i="8"/>
  <c r="BE152" i="8" s="1"/>
  <c r="BI150" i="8"/>
  <c r="BH150" i="8"/>
  <c r="BG150" i="8"/>
  <c r="BF150" i="8"/>
  <c r="T150" i="8"/>
  <c r="R150" i="8"/>
  <c r="P150" i="8"/>
  <c r="BK150" i="8"/>
  <c r="J150" i="8"/>
  <c r="BE150" i="8" s="1"/>
  <c r="BI148" i="8"/>
  <c r="BH148" i="8"/>
  <c r="BG148" i="8"/>
  <c r="BF148" i="8"/>
  <c r="T148" i="8"/>
  <c r="R148" i="8"/>
  <c r="P148" i="8"/>
  <c r="BK148" i="8"/>
  <c r="J148" i="8"/>
  <c r="BE148" i="8" s="1"/>
  <c r="BI146" i="8"/>
  <c r="BH146" i="8"/>
  <c r="BG146" i="8"/>
  <c r="BF146" i="8"/>
  <c r="T146" i="8"/>
  <c r="R146" i="8"/>
  <c r="P146" i="8"/>
  <c r="BK146" i="8"/>
  <c r="J146" i="8"/>
  <c r="BE146" i="8" s="1"/>
  <c r="BI144" i="8"/>
  <c r="BH144" i="8"/>
  <c r="BG144" i="8"/>
  <c r="BF144" i="8"/>
  <c r="T144" i="8"/>
  <c r="R144" i="8"/>
  <c r="P144" i="8"/>
  <c r="BK144" i="8"/>
  <c r="J144" i="8"/>
  <c r="BE144" i="8" s="1"/>
  <c r="BI142" i="8"/>
  <c r="BH142" i="8"/>
  <c r="BG142" i="8"/>
  <c r="BF142" i="8"/>
  <c r="T142" i="8"/>
  <c r="R142" i="8"/>
  <c r="P142" i="8"/>
  <c r="BK142" i="8"/>
  <c r="J142" i="8"/>
  <c r="BE142" i="8" s="1"/>
  <c r="BI140" i="8"/>
  <c r="BH140" i="8"/>
  <c r="BG140" i="8"/>
  <c r="BF140" i="8"/>
  <c r="T140" i="8"/>
  <c r="R140" i="8"/>
  <c r="P140" i="8"/>
  <c r="BK140" i="8"/>
  <c r="J140" i="8"/>
  <c r="BE140" i="8" s="1"/>
  <c r="BI138" i="8"/>
  <c r="BH138" i="8"/>
  <c r="BG138" i="8"/>
  <c r="BF138" i="8"/>
  <c r="T138" i="8"/>
  <c r="R138" i="8"/>
  <c r="P138" i="8"/>
  <c r="BK138" i="8"/>
  <c r="J138" i="8"/>
  <c r="BE138" i="8" s="1"/>
  <c r="BI136" i="8"/>
  <c r="BH136" i="8"/>
  <c r="BG136" i="8"/>
  <c r="BF136" i="8"/>
  <c r="T136" i="8"/>
  <c r="R136" i="8"/>
  <c r="P136" i="8"/>
  <c r="BK136" i="8"/>
  <c r="J136" i="8"/>
  <c r="BE136" i="8" s="1"/>
  <c r="BI134" i="8"/>
  <c r="BH134" i="8"/>
  <c r="BG134" i="8"/>
  <c r="BF134" i="8"/>
  <c r="T134" i="8"/>
  <c r="R134" i="8"/>
  <c r="P134" i="8"/>
  <c r="BK134" i="8"/>
  <c r="J134" i="8"/>
  <c r="BE134" i="8" s="1"/>
  <c r="BI132" i="8"/>
  <c r="BH132" i="8"/>
  <c r="BG132" i="8"/>
  <c r="BF132" i="8"/>
  <c r="T132" i="8"/>
  <c r="R132" i="8"/>
  <c r="P132" i="8"/>
  <c r="BK132" i="8"/>
  <c r="J132" i="8"/>
  <c r="BE132" i="8" s="1"/>
  <c r="BI130" i="8"/>
  <c r="BH130" i="8"/>
  <c r="BG130" i="8"/>
  <c r="BF130" i="8"/>
  <c r="T130" i="8"/>
  <c r="R130" i="8"/>
  <c r="R129" i="8" s="1"/>
  <c r="P130" i="8"/>
  <c r="BK130" i="8"/>
  <c r="BK129" i="8" s="1"/>
  <c r="J129" i="8" s="1"/>
  <c r="J101" i="8" s="1"/>
  <c r="J130" i="8"/>
  <c r="BE130" i="8"/>
  <c r="BI127" i="8"/>
  <c r="F39" i="8" s="1"/>
  <c r="BD102" i="1" s="1"/>
  <c r="BH127" i="8"/>
  <c r="F38" i="8"/>
  <c r="BC102" i="1" s="1"/>
  <c r="BG127" i="8"/>
  <c r="F37" i="8" s="1"/>
  <c r="BB102" i="1" s="1"/>
  <c r="BF127" i="8"/>
  <c r="J36" i="8"/>
  <c r="AW102" i="1" s="1"/>
  <c r="F36" i="8"/>
  <c r="BA102" i="1" s="1"/>
  <c r="T127" i="8"/>
  <c r="T126" i="8" s="1"/>
  <c r="R127" i="8"/>
  <c r="R126" i="8" s="1"/>
  <c r="P127" i="8"/>
  <c r="P126" i="8" s="1"/>
  <c r="BK127" i="8"/>
  <c r="BK126" i="8"/>
  <c r="J127" i="8"/>
  <c r="BE127" i="8"/>
  <c r="J120" i="8"/>
  <c r="F120" i="8"/>
  <c r="F118" i="8"/>
  <c r="E116" i="8"/>
  <c r="J93" i="8"/>
  <c r="F93" i="8"/>
  <c r="F91" i="8"/>
  <c r="E89" i="8"/>
  <c r="J26" i="8"/>
  <c r="E26" i="8"/>
  <c r="J121" i="8"/>
  <c r="J94" i="8"/>
  <c r="J25" i="8"/>
  <c r="J20" i="8"/>
  <c r="E20" i="8"/>
  <c r="J19" i="8"/>
  <c r="J14" i="8"/>
  <c r="J118" i="8" s="1"/>
  <c r="J91" i="8"/>
  <c r="E7" i="8"/>
  <c r="E112" i="8"/>
  <c r="E85" i="8"/>
  <c r="J39" i="7"/>
  <c r="J38" i="7"/>
  <c r="AY101" i="1"/>
  <c r="J37" i="7"/>
  <c r="AX101" i="1"/>
  <c r="BI185" i="7"/>
  <c r="BH185" i="7"/>
  <c r="BG185" i="7"/>
  <c r="BF185" i="7"/>
  <c r="T185" i="7"/>
  <c r="R185" i="7"/>
  <c r="P185" i="7"/>
  <c r="BK185" i="7"/>
  <c r="J185" i="7"/>
  <c r="BE185" i="7"/>
  <c r="BI183" i="7"/>
  <c r="BH183" i="7"/>
  <c r="BG183" i="7"/>
  <c r="BF183" i="7"/>
  <c r="T183" i="7"/>
  <c r="R183" i="7"/>
  <c r="P183" i="7"/>
  <c r="BK183" i="7"/>
  <c r="J183" i="7"/>
  <c r="BE183" i="7"/>
  <c r="BI181" i="7"/>
  <c r="BH181" i="7"/>
  <c r="BG181" i="7"/>
  <c r="BF181" i="7"/>
  <c r="T181" i="7"/>
  <c r="R181" i="7"/>
  <c r="P181" i="7"/>
  <c r="BK181" i="7"/>
  <c r="J181" i="7"/>
  <c r="BE181" i="7"/>
  <c r="BI179" i="7"/>
  <c r="BH179" i="7"/>
  <c r="BG179" i="7"/>
  <c r="BF179" i="7"/>
  <c r="T179" i="7"/>
  <c r="R179" i="7"/>
  <c r="P179" i="7"/>
  <c r="BK179" i="7"/>
  <c r="J179" i="7"/>
  <c r="BE179" i="7"/>
  <c r="BI177" i="7"/>
  <c r="BH177" i="7"/>
  <c r="BG177" i="7"/>
  <c r="BF177" i="7"/>
  <c r="T177" i="7"/>
  <c r="R177" i="7"/>
  <c r="P177" i="7"/>
  <c r="BK177" i="7"/>
  <c r="J177" i="7"/>
  <c r="BE177" i="7"/>
  <c r="BI175" i="7"/>
  <c r="BH175" i="7"/>
  <c r="BG175" i="7"/>
  <c r="BF175" i="7"/>
  <c r="T175" i="7"/>
  <c r="R175" i="7"/>
  <c r="P175" i="7"/>
  <c r="BK175" i="7"/>
  <c r="J175" i="7"/>
  <c r="BE175" i="7"/>
  <c r="BI173" i="7"/>
  <c r="BH173" i="7"/>
  <c r="BG173" i="7"/>
  <c r="BF173" i="7"/>
  <c r="T173" i="7"/>
  <c r="R173" i="7"/>
  <c r="P173" i="7"/>
  <c r="BK173" i="7"/>
  <c r="J173" i="7"/>
  <c r="BE173" i="7"/>
  <c r="BI171" i="7"/>
  <c r="BH171" i="7"/>
  <c r="BG171" i="7"/>
  <c r="BF171" i="7"/>
  <c r="T171" i="7"/>
  <c r="R171" i="7"/>
  <c r="P171" i="7"/>
  <c r="BK171" i="7"/>
  <c r="J171" i="7"/>
  <c r="BE171" i="7"/>
  <c r="BI169" i="7"/>
  <c r="BH169" i="7"/>
  <c r="BG169" i="7"/>
  <c r="BF169" i="7"/>
  <c r="T169" i="7"/>
  <c r="R169" i="7"/>
  <c r="P169" i="7"/>
  <c r="BK169" i="7"/>
  <c r="J169" i="7"/>
  <c r="BE169" i="7"/>
  <c r="BI167" i="7"/>
  <c r="BH167" i="7"/>
  <c r="BG167" i="7"/>
  <c r="BF167" i="7"/>
  <c r="T167" i="7"/>
  <c r="R167" i="7"/>
  <c r="P167" i="7"/>
  <c r="BK167" i="7"/>
  <c r="J167" i="7"/>
  <c r="BE167" i="7"/>
  <c r="BI165" i="7"/>
  <c r="BH165" i="7"/>
  <c r="BG165" i="7"/>
  <c r="BF165" i="7"/>
  <c r="T165" i="7"/>
  <c r="R165" i="7"/>
  <c r="P165" i="7"/>
  <c r="BK165" i="7"/>
  <c r="J165" i="7"/>
  <c r="BE165" i="7"/>
  <c r="BI163" i="7"/>
  <c r="BH163" i="7"/>
  <c r="BG163" i="7"/>
  <c r="BF163" i="7"/>
  <c r="T163" i="7"/>
  <c r="R163" i="7"/>
  <c r="P163" i="7"/>
  <c r="BK163" i="7"/>
  <c r="J163" i="7"/>
  <c r="BE163" i="7"/>
  <c r="BI161" i="7"/>
  <c r="BH161" i="7"/>
  <c r="BG161" i="7"/>
  <c r="BF161" i="7"/>
  <c r="T161" i="7"/>
  <c r="R161" i="7"/>
  <c r="P161" i="7"/>
  <c r="BK161" i="7"/>
  <c r="J161" i="7"/>
  <c r="BE161" i="7"/>
  <c r="BI159" i="7"/>
  <c r="BH159" i="7"/>
  <c r="BG159" i="7"/>
  <c r="BF159" i="7"/>
  <c r="T159" i="7"/>
  <c r="R159" i="7"/>
  <c r="P159" i="7"/>
  <c r="BK159" i="7"/>
  <c r="J159" i="7"/>
  <c r="BE159" i="7"/>
  <c r="BI157" i="7"/>
  <c r="BH157" i="7"/>
  <c r="BG157" i="7"/>
  <c r="BF157" i="7"/>
  <c r="T157" i="7"/>
  <c r="R157" i="7"/>
  <c r="P157" i="7"/>
  <c r="BK157" i="7"/>
  <c r="J157" i="7"/>
  <c r="BE157" i="7"/>
  <c r="BI155" i="7"/>
  <c r="BH155" i="7"/>
  <c r="BG155" i="7"/>
  <c r="BF155" i="7"/>
  <c r="T155" i="7"/>
  <c r="R155" i="7"/>
  <c r="P155" i="7"/>
  <c r="BK155" i="7"/>
  <c r="J155" i="7"/>
  <c r="BE155" i="7"/>
  <c r="BI153" i="7"/>
  <c r="BH153" i="7"/>
  <c r="BG153" i="7"/>
  <c r="BF153" i="7"/>
  <c r="T153" i="7"/>
  <c r="R153" i="7"/>
  <c r="P153" i="7"/>
  <c r="BK153" i="7"/>
  <c r="J153" i="7"/>
  <c r="BE153" i="7"/>
  <c r="BI151" i="7"/>
  <c r="BH151" i="7"/>
  <c r="BG151" i="7"/>
  <c r="BF151" i="7"/>
  <c r="T151" i="7"/>
  <c r="R151" i="7"/>
  <c r="P151" i="7"/>
  <c r="BK151" i="7"/>
  <c r="J151" i="7"/>
  <c r="BE151" i="7"/>
  <c r="BI149" i="7"/>
  <c r="BH149" i="7"/>
  <c r="BG149" i="7"/>
  <c r="BF149" i="7"/>
  <c r="T149" i="7"/>
  <c r="R149" i="7"/>
  <c r="P149" i="7"/>
  <c r="BK149" i="7"/>
  <c r="J149" i="7"/>
  <c r="BE149" i="7"/>
  <c r="BI147" i="7"/>
  <c r="BH147" i="7"/>
  <c r="BG147" i="7"/>
  <c r="BF147" i="7"/>
  <c r="T147" i="7"/>
  <c r="R147" i="7"/>
  <c r="P147" i="7"/>
  <c r="BK147" i="7"/>
  <c r="J147" i="7"/>
  <c r="BE147" i="7"/>
  <c r="BI145" i="7"/>
  <c r="BH145" i="7"/>
  <c r="BG145" i="7"/>
  <c r="BF145" i="7"/>
  <c r="T145" i="7"/>
  <c r="R145" i="7"/>
  <c r="P145" i="7"/>
  <c r="BK145" i="7"/>
  <c r="J145" i="7"/>
  <c r="BE145" i="7"/>
  <c r="BI143" i="7"/>
  <c r="BH143" i="7"/>
  <c r="BG143" i="7"/>
  <c r="BF143" i="7"/>
  <c r="T143" i="7"/>
  <c r="R143" i="7"/>
  <c r="P143" i="7"/>
  <c r="BK143" i="7"/>
  <c r="J143" i="7"/>
  <c r="BE143" i="7"/>
  <c r="BI141" i="7"/>
  <c r="BH141" i="7"/>
  <c r="BG141" i="7"/>
  <c r="BF141" i="7"/>
  <c r="T141" i="7"/>
  <c r="R141" i="7"/>
  <c r="P141" i="7"/>
  <c r="BK141" i="7"/>
  <c r="J141" i="7"/>
  <c r="BE141" i="7"/>
  <c r="BI139" i="7"/>
  <c r="BH139" i="7"/>
  <c r="BG139" i="7"/>
  <c r="BF139" i="7"/>
  <c r="T139" i="7"/>
  <c r="R139" i="7"/>
  <c r="R134" i="7" s="1"/>
  <c r="P139" i="7"/>
  <c r="BK139" i="7"/>
  <c r="J139" i="7"/>
  <c r="BE139" i="7"/>
  <c r="BI137" i="7"/>
  <c r="BH137" i="7"/>
  <c r="BG137" i="7"/>
  <c r="BF137" i="7"/>
  <c r="T137" i="7"/>
  <c r="R137" i="7"/>
  <c r="P137" i="7"/>
  <c r="BK137" i="7"/>
  <c r="BK134" i="7" s="1"/>
  <c r="J134" i="7" s="1"/>
  <c r="J102" i="7" s="1"/>
  <c r="J137" i="7"/>
  <c r="BE137" i="7"/>
  <c r="BI135" i="7"/>
  <c r="BH135" i="7"/>
  <c r="BG135" i="7"/>
  <c r="BF135" i="7"/>
  <c r="T135" i="7"/>
  <c r="T134" i="7"/>
  <c r="R135" i="7"/>
  <c r="P135" i="7"/>
  <c r="P134" i="7"/>
  <c r="BK135" i="7"/>
  <c r="J135" i="7"/>
  <c r="BE135" i="7" s="1"/>
  <c r="BI132" i="7"/>
  <c r="BH132" i="7"/>
  <c r="BG132" i="7"/>
  <c r="BF132" i="7"/>
  <c r="T132" i="7"/>
  <c r="R132" i="7"/>
  <c r="P132" i="7"/>
  <c r="BK132" i="7"/>
  <c r="BK129" i="7" s="1"/>
  <c r="J129" i="7" s="1"/>
  <c r="J101" i="7" s="1"/>
  <c r="J132" i="7"/>
  <c r="BE132" i="7"/>
  <c r="BI130" i="7"/>
  <c r="BH130" i="7"/>
  <c r="BG130" i="7"/>
  <c r="BF130" i="7"/>
  <c r="T130" i="7"/>
  <c r="T129" i="7"/>
  <c r="R130" i="7"/>
  <c r="R129" i="7"/>
  <c r="P130" i="7"/>
  <c r="P129" i="7"/>
  <c r="BK130" i="7"/>
  <c r="J130" i="7"/>
  <c r="BE130" i="7" s="1"/>
  <c r="BI127" i="7"/>
  <c r="F39" i="7"/>
  <c r="BD101" i="1" s="1"/>
  <c r="BH127" i="7"/>
  <c r="F38" i="7" s="1"/>
  <c r="BC101" i="1" s="1"/>
  <c r="BG127" i="7"/>
  <c r="F37" i="7"/>
  <c r="BB101" i="1" s="1"/>
  <c r="BF127" i="7"/>
  <c r="T127" i="7"/>
  <c r="T126" i="7"/>
  <c r="R127" i="7"/>
  <c r="R126" i="7"/>
  <c r="P127" i="7"/>
  <c r="P126" i="7"/>
  <c r="BK127" i="7"/>
  <c r="BK126" i="7" s="1"/>
  <c r="J127" i="7"/>
  <c r="BE127" i="7" s="1"/>
  <c r="J120" i="7"/>
  <c r="F120" i="7"/>
  <c r="F118" i="7"/>
  <c r="E116" i="7"/>
  <c r="J93" i="7"/>
  <c r="F93" i="7"/>
  <c r="F91" i="7"/>
  <c r="E89" i="7"/>
  <c r="J26" i="7"/>
  <c r="E26" i="7"/>
  <c r="J121" i="7" s="1"/>
  <c r="J94" i="7"/>
  <c r="J25" i="7"/>
  <c r="J20" i="7"/>
  <c r="E20" i="7"/>
  <c r="F121" i="7"/>
  <c r="F94" i="7"/>
  <c r="J19" i="7"/>
  <c r="J14" i="7"/>
  <c r="J118" i="7"/>
  <c r="J91" i="7"/>
  <c r="E7" i="7"/>
  <c r="E112" i="7" s="1"/>
  <c r="E85" i="7"/>
  <c r="J39" i="6"/>
  <c r="J38" i="6"/>
  <c r="AY100" i="1" s="1"/>
  <c r="J37" i="6"/>
  <c r="AX100" i="1" s="1"/>
  <c r="BI438" i="6"/>
  <c r="BH438" i="6"/>
  <c r="BG438" i="6"/>
  <c r="BF438" i="6"/>
  <c r="T438" i="6"/>
  <c r="R438" i="6"/>
  <c r="P438" i="6"/>
  <c r="BK438" i="6"/>
  <c r="J438" i="6"/>
  <c r="BE438" i="6" s="1"/>
  <c r="BI436" i="6"/>
  <c r="BH436" i="6"/>
  <c r="BG436" i="6"/>
  <c r="BF436" i="6"/>
  <c r="T436" i="6"/>
  <c r="R436" i="6"/>
  <c r="P436" i="6"/>
  <c r="BK436" i="6"/>
  <c r="J436" i="6"/>
  <c r="BE436" i="6" s="1"/>
  <c r="BI434" i="6"/>
  <c r="BH434" i="6"/>
  <c r="BG434" i="6"/>
  <c r="BF434" i="6"/>
  <c r="T434" i="6"/>
  <c r="R434" i="6"/>
  <c r="P434" i="6"/>
  <c r="BK434" i="6"/>
  <c r="J434" i="6"/>
  <c r="BE434" i="6" s="1"/>
  <c r="BI429" i="6"/>
  <c r="BH429" i="6"/>
  <c r="BG429" i="6"/>
  <c r="BF429" i="6"/>
  <c r="T429" i="6"/>
  <c r="R429" i="6"/>
  <c r="P429" i="6"/>
  <c r="BK429" i="6"/>
  <c r="J429" i="6"/>
  <c r="BE429" i="6" s="1"/>
  <c r="BI424" i="6"/>
  <c r="BH424" i="6"/>
  <c r="BG424" i="6"/>
  <c r="BF424" i="6"/>
  <c r="T424" i="6"/>
  <c r="R424" i="6"/>
  <c r="P424" i="6"/>
  <c r="BK424" i="6"/>
  <c r="J424" i="6"/>
  <c r="BE424" i="6" s="1"/>
  <c r="BI419" i="6"/>
  <c r="BH419" i="6"/>
  <c r="BG419" i="6"/>
  <c r="BF419" i="6"/>
  <c r="T419" i="6"/>
  <c r="R419" i="6"/>
  <c r="P419" i="6"/>
  <c r="BK419" i="6"/>
  <c r="J419" i="6"/>
  <c r="BE419" i="6" s="1"/>
  <c r="BI414" i="6"/>
  <c r="BH414" i="6"/>
  <c r="BG414" i="6"/>
  <c r="BF414" i="6"/>
  <c r="T414" i="6"/>
  <c r="R414" i="6"/>
  <c r="P414" i="6"/>
  <c r="BK414" i="6"/>
  <c r="J414" i="6"/>
  <c r="BE414" i="6" s="1"/>
  <c r="BI409" i="6"/>
  <c r="BH409" i="6"/>
  <c r="BG409" i="6"/>
  <c r="BF409" i="6"/>
  <c r="T409" i="6"/>
  <c r="R409" i="6"/>
  <c r="P409" i="6"/>
  <c r="BK409" i="6"/>
  <c r="J409" i="6"/>
  <c r="BE409" i="6" s="1"/>
  <c r="BI404" i="6"/>
  <c r="BH404" i="6"/>
  <c r="BG404" i="6"/>
  <c r="BF404" i="6"/>
  <c r="T404" i="6"/>
  <c r="R404" i="6"/>
  <c r="P404" i="6"/>
  <c r="BK404" i="6"/>
  <c r="J404" i="6"/>
  <c r="BE404" i="6" s="1"/>
  <c r="BI399" i="6"/>
  <c r="BH399" i="6"/>
  <c r="BG399" i="6"/>
  <c r="BF399" i="6"/>
  <c r="T399" i="6"/>
  <c r="T398" i="6" s="1"/>
  <c r="R399" i="6"/>
  <c r="R398" i="6" s="1"/>
  <c r="P399" i="6"/>
  <c r="BK399" i="6"/>
  <c r="BK398" i="6" s="1"/>
  <c r="J398" i="6"/>
  <c r="J104" i="6" s="1"/>
  <c r="J399" i="6"/>
  <c r="BE399" i="6"/>
  <c r="BI393" i="6"/>
  <c r="BH393" i="6"/>
  <c r="BG393" i="6"/>
  <c r="BF393" i="6"/>
  <c r="T393" i="6"/>
  <c r="R393" i="6"/>
  <c r="P393" i="6"/>
  <c r="BK393" i="6"/>
  <c r="J393" i="6"/>
  <c r="BE393" i="6" s="1"/>
  <c r="BI388" i="6"/>
  <c r="BH388" i="6"/>
  <c r="BG388" i="6"/>
  <c r="BF388" i="6"/>
  <c r="T388" i="6"/>
  <c r="R388" i="6"/>
  <c r="P388" i="6"/>
  <c r="BK388" i="6"/>
  <c r="J388" i="6"/>
  <c r="BE388" i="6" s="1"/>
  <c r="BI383" i="6"/>
  <c r="BH383" i="6"/>
  <c r="BG383" i="6"/>
  <c r="BF383" i="6"/>
  <c r="T383" i="6"/>
  <c r="R383" i="6"/>
  <c r="P383" i="6"/>
  <c r="BK383" i="6"/>
  <c r="J383" i="6"/>
  <c r="BE383" i="6" s="1"/>
  <c r="BI378" i="6"/>
  <c r="BH378" i="6"/>
  <c r="BG378" i="6"/>
  <c r="BF378" i="6"/>
  <c r="T378" i="6"/>
  <c r="R378" i="6"/>
  <c r="P378" i="6"/>
  <c r="BK378" i="6"/>
  <c r="J378" i="6"/>
  <c r="BE378" i="6" s="1"/>
  <c r="BI373" i="6"/>
  <c r="BH373" i="6"/>
  <c r="BG373" i="6"/>
  <c r="BF373" i="6"/>
  <c r="T373" i="6"/>
  <c r="R373" i="6"/>
  <c r="P373" i="6"/>
  <c r="BK373" i="6"/>
  <c r="J373" i="6"/>
  <c r="BE373" i="6" s="1"/>
  <c r="BI368" i="6"/>
  <c r="BH368" i="6"/>
  <c r="BG368" i="6"/>
  <c r="BF368" i="6"/>
  <c r="T368" i="6"/>
  <c r="T367" i="6" s="1"/>
  <c r="R368" i="6"/>
  <c r="R367" i="6" s="1"/>
  <c r="P368" i="6"/>
  <c r="BK368" i="6"/>
  <c r="BK367" i="6" s="1"/>
  <c r="J367" i="6"/>
  <c r="J103" i="6" s="1"/>
  <c r="J368" i="6"/>
  <c r="BE368" i="6"/>
  <c r="BI362" i="6"/>
  <c r="BH362" i="6"/>
  <c r="BG362" i="6"/>
  <c r="BF362" i="6"/>
  <c r="T362" i="6"/>
  <c r="R362" i="6"/>
  <c r="P362" i="6"/>
  <c r="BK362" i="6"/>
  <c r="J362" i="6"/>
  <c r="BE362" i="6" s="1"/>
  <c r="BI357" i="6"/>
  <c r="BH357" i="6"/>
  <c r="BG357" i="6"/>
  <c r="BF357" i="6"/>
  <c r="T357" i="6"/>
  <c r="R357" i="6"/>
  <c r="P357" i="6"/>
  <c r="BK357" i="6"/>
  <c r="J357" i="6"/>
  <c r="BE357" i="6" s="1"/>
  <c r="BI352" i="6"/>
  <c r="BH352" i="6"/>
  <c r="BG352" i="6"/>
  <c r="BF352" i="6"/>
  <c r="T352" i="6"/>
  <c r="R352" i="6"/>
  <c r="P352" i="6"/>
  <c r="BK352" i="6"/>
  <c r="J352" i="6"/>
  <c r="BE352" i="6" s="1"/>
  <c r="BI350" i="6"/>
  <c r="BH350" i="6"/>
  <c r="BG350" i="6"/>
  <c r="BF350" i="6"/>
  <c r="T350" i="6"/>
  <c r="R350" i="6"/>
  <c r="P350" i="6"/>
  <c r="BK350" i="6"/>
  <c r="J350" i="6"/>
  <c r="BE350" i="6" s="1"/>
  <c r="BI345" i="6"/>
  <c r="BH345" i="6"/>
  <c r="BG345" i="6"/>
  <c r="BF345" i="6"/>
  <c r="T345" i="6"/>
  <c r="R345" i="6"/>
  <c r="P345" i="6"/>
  <c r="BK345" i="6"/>
  <c r="J345" i="6"/>
  <c r="BE345" i="6" s="1"/>
  <c r="BI343" i="6"/>
  <c r="BH343" i="6"/>
  <c r="BG343" i="6"/>
  <c r="BF343" i="6"/>
  <c r="T343" i="6"/>
  <c r="R343" i="6"/>
  <c r="P343" i="6"/>
  <c r="BK343" i="6"/>
  <c r="J343" i="6"/>
  <c r="BE343" i="6" s="1"/>
  <c r="BI338" i="6"/>
  <c r="BH338" i="6"/>
  <c r="BG338" i="6"/>
  <c r="BF338" i="6"/>
  <c r="T338" i="6"/>
  <c r="R338" i="6"/>
  <c r="R337" i="6" s="1"/>
  <c r="P338" i="6"/>
  <c r="BK338" i="6"/>
  <c r="BK337" i="6" s="1"/>
  <c r="J337" i="6" s="1"/>
  <c r="J102" i="6" s="1"/>
  <c r="J338" i="6"/>
  <c r="BE338" i="6"/>
  <c r="BI332" i="6"/>
  <c r="BH332" i="6"/>
  <c r="BG332" i="6"/>
  <c r="BF332" i="6"/>
  <c r="T332" i="6"/>
  <c r="R332" i="6"/>
  <c r="P332" i="6"/>
  <c r="BK332" i="6"/>
  <c r="J332" i="6"/>
  <c r="BE332" i="6" s="1"/>
  <c r="BI327" i="6"/>
  <c r="BH327" i="6"/>
  <c r="BG327" i="6"/>
  <c r="BF327" i="6"/>
  <c r="T327" i="6"/>
  <c r="R327" i="6"/>
  <c r="P327" i="6"/>
  <c r="BK327" i="6"/>
  <c r="J327" i="6"/>
  <c r="BE327" i="6" s="1"/>
  <c r="BI322" i="6"/>
  <c r="BH322" i="6"/>
  <c r="BG322" i="6"/>
  <c r="BF322" i="6"/>
  <c r="T322" i="6"/>
  <c r="R322" i="6"/>
  <c r="P322" i="6"/>
  <c r="BK322" i="6"/>
  <c r="J322" i="6"/>
  <c r="BE322" i="6" s="1"/>
  <c r="BI317" i="6"/>
  <c r="BH317" i="6"/>
  <c r="BG317" i="6"/>
  <c r="BF317" i="6"/>
  <c r="T317" i="6"/>
  <c r="R317" i="6"/>
  <c r="P317" i="6"/>
  <c r="BK317" i="6"/>
  <c r="J317" i="6"/>
  <c r="BE317" i="6" s="1"/>
  <c r="BI312" i="6"/>
  <c r="BH312" i="6"/>
  <c r="BG312" i="6"/>
  <c r="BF312" i="6"/>
  <c r="T312" i="6"/>
  <c r="R312" i="6"/>
  <c r="P312" i="6"/>
  <c r="BK312" i="6"/>
  <c r="J312" i="6"/>
  <c r="BE312" i="6" s="1"/>
  <c r="BI307" i="6"/>
  <c r="BH307" i="6"/>
  <c r="BG307" i="6"/>
  <c r="BF307" i="6"/>
  <c r="T307" i="6"/>
  <c r="R307" i="6"/>
  <c r="P307" i="6"/>
  <c r="BK307" i="6"/>
  <c r="J307" i="6"/>
  <c r="BE307" i="6" s="1"/>
  <c r="BI302" i="6"/>
  <c r="BH302" i="6"/>
  <c r="BG302" i="6"/>
  <c r="BF302" i="6"/>
  <c r="T302" i="6"/>
  <c r="R302" i="6"/>
  <c r="P302" i="6"/>
  <c r="BK302" i="6"/>
  <c r="J302" i="6"/>
  <c r="BE302" i="6" s="1"/>
  <c r="BI297" i="6"/>
  <c r="BH297" i="6"/>
  <c r="BG297" i="6"/>
  <c r="BF297" i="6"/>
  <c r="T297" i="6"/>
  <c r="R297" i="6"/>
  <c r="P297" i="6"/>
  <c r="BK297" i="6"/>
  <c r="J297" i="6"/>
  <c r="BE297" i="6" s="1"/>
  <c r="BI292" i="6"/>
  <c r="BH292" i="6"/>
  <c r="BG292" i="6"/>
  <c r="BF292" i="6"/>
  <c r="T292" i="6"/>
  <c r="R292" i="6"/>
  <c r="P292" i="6"/>
  <c r="BK292" i="6"/>
  <c r="J292" i="6"/>
  <c r="BE292" i="6" s="1"/>
  <c r="BI287" i="6"/>
  <c r="BH287" i="6"/>
  <c r="BG287" i="6"/>
  <c r="BF287" i="6"/>
  <c r="T287" i="6"/>
  <c r="R287" i="6"/>
  <c r="P287" i="6"/>
  <c r="BK287" i="6"/>
  <c r="J287" i="6"/>
  <c r="BE287" i="6" s="1"/>
  <c r="BI282" i="6"/>
  <c r="BH282" i="6"/>
  <c r="BG282" i="6"/>
  <c r="BF282" i="6"/>
  <c r="T282" i="6"/>
  <c r="R282" i="6"/>
  <c r="P282" i="6"/>
  <c r="BK282" i="6"/>
  <c r="J282" i="6"/>
  <c r="BE282" i="6" s="1"/>
  <c r="BI277" i="6"/>
  <c r="BH277" i="6"/>
  <c r="BG277" i="6"/>
  <c r="BF277" i="6"/>
  <c r="T277" i="6"/>
  <c r="R277" i="6"/>
  <c r="P277" i="6"/>
  <c r="BK277" i="6"/>
  <c r="J277" i="6"/>
  <c r="BE277" i="6" s="1"/>
  <c r="BI272" i="6"/>
  <c r="BH272" i="6"/>
  <c r="BG272" i="6"/>
  <c r="BF272" i="6"/>
  <c r="T272" i="6"/>
  <c r="R272" i="6"/>
  <c r="P272" i="6"/>
  <c r="BK272" i="6"/>
  <c r="J272" i="6"/>
  <c r="BE272" i="6" s="1"/>
  <c r="BI267" i="6"/>
  <c r="BH267" i="6"/>
  <c r="BG267" i="6"/>
  <c r="BF267" i="6"/>
  <c r="T267" i="6"/>
  <c r="R267" i="6"/>
  <c r="P267" i="6"/>
  <c r="BK267" i="6"/>
  <c r="J267" i="6"/>
  <c r="BE267" i="6" s="1"/>
  <c r="BI262" i="6"/>
  <c r="BH262" i="6"/>
  <c r="BG262" i="6"/>
  <c r="BF262" i="6"/>
  <c r="T262" i="6"/>
  <c r="R262" i="6"/>
  <c r="P262" i="6"/>
  <c r="BK262" i="6"/>
  <c r="J262" i="6"/>
  <c r="BE262" i="6" s="1"/>
  <c r="BI257" i="6"/>
  <c r="BH257" i="6"/>
  <c r="BG257" i="6"/>
  <c r="BF257" i="6"/>
  <c r="T257" i="6"/>
  <c r="R257" i="6"/>
  <c r="P257" i="6"/>
  <c r="BK257" i="6"/>
  <c r="J257" i="6"/>
  <c r="BE257" i="6" s="1"/>
  <c r="BI252" i="6"/>
  <c r="BH252" i="6"/>
  <c r="BG252" i="6"/>
  <c r="BF252" i="6"/>
  <c r="T252" i="6"/>
  <c r="R252" i="6"/>
  <c r="P252" i="6"/>
  <c r="BK252" i="6"/>
  <c r="J252" i="6"/>
  <c r="BE252" i="6" s="1"/>
  <c r="BI247" i="6"/>
  <c r="BH247" i="6"/>
  <c r="BG247" i="6"/>
  <c r="BF247" i="6"/>
  <c r="T247" i="6"/>
  <c r="R247" i="6"/>
  <c r="P247" i="6"/>
  <c r="BK247" i="6"/>
  <c r="J247" i="6"/>
  <c r="BE247" i="6" s="1"/>
  <c r="BI242" i="6"/>
  <c r="BH242" i="6"/>
  <c r="BG242" i="6"/>
  <c r="BF242" i="6"/>
  <c r="T242" i="6"/>
  <c r="R242" i="6"/>
  <c r="P242" i="6"/>
  <c r="BK242" i="6"/>
  <c r="J242" i="6"/>
  <c r="BE242" i="6" s="1"/>
  <c r="BI237" i="6"/>
  <c r="BH237" i="6"/>
  <c r="BG237" i="6"/>
  <c r="BF237" i="6"/>
  <c r="T237" i="6"/>
  <c r="R237" i="6"/>
  <c r="P237" i="6"/>
  <c r="BK237" i="6"/>
  <c r="J237" i="6"/>
  <c r="BE237" i="6" s="1"/>
  <c r="BI232" i="6"/>
  <c r="BH232" i="6"/>
  <c r="BG232" i="6"/>
  <c r="BF232" i="6"/>
  <c r="T232" i="6"/>
  <c r="R232" i="6"/>
  <c r="P232" i="6"/>
  <c r="BK232" i="6"/>
  <c r="J232" i="6"/>
  <c r="BE232" i="6" s="1"/>
  <c r="BI227" i="6"/>
  <c r="BH227" i="6"/>
  <c r="BG227" i="6"/>
  <c r="BF227" i="6"/>
  <c r="T227" i="6"/>
  <c r="R227" i="6"/>
  <c r="P227" i="6"/>
  <c r="BK227" i="6"/>
  <c r="J227" i="6"/>
  <c r="BE227" i="6" s="1"/>
  <c r="BI222" i="6"/>
  <c r="BH222" i="6"/>
  <c r="BG222" i="6"/>
  <c r="BF222" i="6"/>
  <c r="T222" i="6"/>
  <c r="R222" i="6"/>
  <c r="P222" i="6"/>
  <c r="BK222" i="6"/>
  <c r="J222" i="6"/>
  <c r="BE222" i="6" s="1"/>
  <c r="BI220" i="6"/>
  <c r="BH220" i="6"/>
  <c r="BG220" i="6"/>
  <c r="BF220" i="6"/>
  <c r="T220" i="6"/>
  <c r="R220" i="6"/>
  <c r="P220" i="6"/>
  <c r="BK220" i="6"/>
  <c r="J220" i="6"/>
  <c r="BE220" i="6" s="1"/>
  <c r="BI215" i="6"/>
  <c r="BH215" i="6"/>
  <c r="BG215" i="6"/>
  <c r="BF215" i="6"/>
  <c r="T215" i="6"/>
  <c r="R215" i="6"/>
  <c r="P215" i="6"/>
  <c r="BK215" i="6"/>
  <c r="J215" i="6"/>
  <c r="BE215" i="6" s="1"/>
  <c r="BI210" i="6"/>
  <c r="BH210" i="6"/>
  <c r="BG210" i="6"/>
  <c r="BF210" i="6"/>
  <c r="T210" i="6"/>
  <c r="R210" i="6"/>
  <c r="P210" i="6"/>
  <c r="BK210" i="6"/>
  <c r="J210" i="6"/>
  <c r="BE210" i="6" s="1"/>
  <c r="BI205" i="6"/>
  <c r="BH205" i="6"/>
  <c r="BG205" i="6"/>
  <c r="BF205" i="6"/>
  <c r="T205" i="6"/>
  <c r="R205" i="6"/>
  <c r="P205" i="6"/>
  <c r="BK205" i="6"/>
  <c r="J205" i="6"/>
  <c r="BE205" i="6" s="1"/>
  <c r="BI200" i="6"/>
  <c r="BH200" i="6"/>
  <c r="BG200" i="6"/>
  <c r="BF200" i="6"/>
  <c r="T200" i="6"/>
  <c r="R200" i="6"/>
  <c r="R199" i="6" s="1"/>
  <c r="P200" i="6"/>
  <c r="BK200" i="6"/>
  <c r="BK199" i="6" s="1"/>
  <c r="J199" i="6"/>
  <c r="J101" i="6" s="1"/>
  <c r="J200" i="6"/>
  <c r="BE200" i="6"/>
  <c r="BI194" i="6"/>
  <c r="BH194" i="6"/>
  <c r="BG194" i="6"/>
  <c r="BF194" i="6"/>
  <c r="T194" i="6"/>
  <c r="R194" i="6"/>
  <c r="P194" i="6"/>
  <c r="BK194" i="6"/>
  <c r="J194" i="6"/>
  <c r="BE194" i="6" s="1"/>
  <c r="BI189" i="6"/>
  <c r="BH189" i="6"/>
  <c r="BG189" i="6"/>
  <c r="BF189" i="6"/>
  <c r="T189" i="6"/>
  <c r="R189" i="6"/>
  <c r="P189" i="6"/>
  <c r="BK189" i="6"/>
  <c r="J189" i="6"/>
  <c r="BE189" i="6" s="1"/>
  <c r="BI184" i="6"/>
  <c r="BH184" i="6"/>
  <c r="BG184" i="6"/>
  <c r="BF184" i="6"/>
  <c r="T184" i="6"/>
  <c r="R184" i="6"/>
  <c r="P184" i="6"/>
  <c r="BK184" i="6"/>
  <c r="J184" i="6"/>
  <c r="BE184" i="6" s="1"/>
  <c r="BI179" i="6"/>
  <c r="BH179" i="6"/>
  <c r="BG179" i="6"/>
  <c r="BF179" i="6"/>
  <c r="T179" i="6"/>
  <c r="R179" i="6"/>
  <c r="P179" i="6"/>
  <c r="BK179" i="6"/>
  <c r="J179" i="6"/>
  <c r="BE179" i="6" s="1"/>
  <c r="BI174" i="6"/>
  <c r="BH174" i="6"/>
  <c r="BG174" i="6"/>
  <c r="BF174" i="6"/>
  <c r="T174" i="6"/>
  <c r="R174" i="6"/>
  <c r="P174" i="6"/>
  <c r="BK174" i="6"/>
  <c r="J174" i="6"/>
  <c r="BE174" i="6" s="1"/>
  <c r="BI169" i="6"/>
  <c r="BH169" i="6"/>
  <c r="BG169" i="6"/>
  <c r="BF169" i="6"/>
  <c r="T169" i="6"/>
  <c r="R169" i="6"/>
  <c r="P169" i="6"/>
  <c r="BK169" i="6"/>
  <c r="J169" i="6"/>
  <c r="BE169" i="6" s="1"/>
  <c r="BI164" i="6"/>
  <c r="BH164" i="6"/>
  <c r="BG164" i="6"/>
  <c r="BF164" i="6"/>
  <c r="T164" i="6"/>
  <c r="R164" i="6"/>
  <c r="P164" i="6"/>
  <c r="BK164" i="6"/>
  <c r="J164" i="6"/>
  <c r="BE164" i="6" s="1"/>
  <c r="BI159" i="6"/>
  <c r="BH159" i="6"/>
  <c r="BG159" i="6"/>
  <c r="BF159" i="6"/>
  <c r="T159" i="6"/>
  <c r="R159" i="6"/>
  <c r="P159" i="6"/>
  <c r="BK159" i="6"/>
  <c r="J159" i="6"/>
  <c r="BE159" i="6" s="1"/>
  <c r="BI154" i="6"/>
  <c r="BH154" i="6"/>
  <c r="BG154" i="6"/>
  <c r="BF154" i="6"/>
  <c r="T154" i="6"/>
  <c r="R154" i="6"/>
  <c r="P154" i="6"/>
  <c r="BK154" i="6"/>
  <c r="J154" i="6"/>
  <c r="BE154" i="6" s="1"/>
  <c r="BI149" i="6"/>
  <c r="BH149" i="6"/>
  <c r="BG149" i="6"/>
  <c r="BF149" i="6"/>
  <c r="T149" i="6"/>
  <c r="R149" i="6"/>
  <c r="P149" i="6"/>
  <c r="BK149" i="6"/>
  <c r="J149" i="6"/>
  <c r="BE149" i="6" s="1"/>
  <c r="BI144" i="6"/>
  <c r="BH144" i="6"/>
  <c r="BG144" i="6"/>
  <c r="BF144" i="6"/>
  <c r="T144" i="6"/>
  <c r="R144" i="6"/>
  <c r="P144" i="6"/>
  <c r="BK144" i="6"/>
  <c r="J144" i="6"/>
  <c r="BE144" i="6" s="1"/>
  <c r="J35" i="6" s="1"/>
  <c r="AV100" i="1" s="1"/>
  <c r="AT100" i="1" s="1"/>
  <c r="BI139" i="6"/>
  <c r="BH139" i="6"/>
  <c r="BG139" i="6"/>
  <c r="BF139" i="6"/>
  <c r="T139" i="6"/>
  <c r="R139" i="6"/>
  <c r="P139" i="6"/>
  <c r="BK139" i="6"/>
  <c r="J139" i="6"/>
  <c r="BE139" i="6" s="1"/>
  <c r="BI134" i="6"/>
  <c r="BH134" i="6"/>
  <c r="BG134" i="6"/>
  <c r="BF134" i="6"/>
  <c r="T134" i="6"/>
  <c r="R134" i="6"/>
  <c r="R133" i="6" s="1"/>
  <c r="P134" i="6"/>
  <c r="P133" i="6" s="1"/>
  <c r="BK134" i="6"/>
  <c r="BK133" i="6" s="1"/>
  <c r="J133" i="6" s="1"/>
  <c r="J100" i="6" s="1"/>
  <c r="J134" i="6"/>
  <c r="BE134" i="6"/>
  <c r="BI128" i="6"/>
  <c r="F39" i="6" s="1"/>
  <c r="BD100" i="1" s="1"/>
  <c r="BH128" i="6"/>
  <c r="F38" i="6"/>
  <c r="BC100" i="1" s="1"/>
  <c r="BG128" i="6"/>
  <c r="BF128" i="6"/>
  <c r="J36" i="6"/>
  <c r="AW100" i="1" s="1"/>
  <c r="F36" i="6"/>
  <c r="BA100" i="1" s="1"/>
  <c r="T128" i="6"/>
  <c r="T127" i="6" s="1"/>
  <c r="R128" i="6"/>
  <c r="R127" i="6"/>
  <c r="P128" i="6"/>
  <c r="P127" i="6" s="1"/>
  <c r="BK128" i="6"/>
  <c r="BK127" i="6" s="1"/>
  <c r="J127" i="6"/>
  <c r="J99" i="6" s="1"/>
  <c r="J128" i="6"/>
  <c r="BE128" i="6" s="1"/>
  <c r="J123" i="6"/>
  <c r="J122" i="6"/>
  <c r="F122" i="6"/>
  <c r="F120" i="6"/>
  <c r="E118" i="6"/>
  <c r="J94" i="6"/>
  <c r="J93" i="6"/>
  <c r="F93" i="6"/>
  <c r="F91" i="6"/>
  <c r="E89" i="6"/>
  <c r="J20" i="6"/>
  <c r="E20" i="6"/>
  <c r="F94" i="6" s="1"/>
  <c r="F123" i="6"/>
  <c r="J19" i="6"/>
  <c r="J14" i="6"/>
  <c r="J91" i="6" s="1"/>
  <c r="J120" i="6"/>
  <c r="E7" i="6"/>
  <c r="E114" i="6" s="1"/>
  <c r="E85" i="6"/>
  <c r="J39" i="5"/>
  <c r="J38" i="5"/>
  <c r="AY99" i="1" s="1"/>
  <c r="J37" i="5"/>
  <c r="AX99" i="1" s="1"/>
  <c r="BI424" i="5"/>
  <c r="BH424" i="5"/>
  <c r="BG424" i="5"/>
  <c r="BF424" i="5"/>
  <c r="T424" i="5"/>
  <c r="R424" i="5"/>
  <c r="P424" i="5"/>
  <c r="BK424" i="5"/>
  <c r="J424" i="5"/>
  <c r="BE424" i="5" s="1"/>
  <c r="BI419" i="5"/>
  <c r="BH419" i="5"/>
  <c r="BG419" i="5"/>
  <c r="BF419" i="5"/>
  <c r="T419" i="5"/>
  <c r="R419" i="5"/>
  <c r="P419" i="5"/>
  <c r="BK419" i="5"/>
  <c r="J419" i="5"/>
  <c r="BE419" i="5" s="1"/>
  <c r="BI414" i="5"/>
  <c r="BH414" i="5"/>
  <c r="BG414" i="5"/>
  <c r="BF414" i="5"/>
  <c r="T414" i="5"/>
  <c r="R414" i="5"/>
  <c r="P414" i="5"/>
  <c r="BK414" i="5"/>
  <c r="J414" i="5"/>
  <c r="BE414" i="5" s="1"/>
  <c r="BI409" i="5"/>
  <c r="BH409" i="5"/>
  <c r="BG409" i="5"/>
  <c r="BF409" i="5"/>
  <c r="T409" i="5"/>
  <c r="R409" i="5"/>
  <c r="P409" i="5"/>
  <c r="BK409" i="5"/>
  <c r="J409" i="5"/>
  <c r="BE409" i="5" s="1"/>
  <c r="BI404" i="5"/>
  <c r="BH404" i="5"/>
  <c r="BG404" i="5"/>
  <c r="BF404" i="5"/>
  <c r="T404" i="5"/>
  <c r="R404" i="5"/>
  <c r="P404" i="5"/>
  <c r="BK404" i="5"/>
  <c r="J404" i="5"/>
  <c r="BE404" i="5" s="1"/>
  <c r="BI402" i="5"/>
  <c r="BH402" i="5"/>
  <c r="BG402" i="5"/>
  <c r="BF402" i="5"/>
  <c r="T402" i="5"/>
  <c r="R402" i="5"/>
  <c r="P402" i="5"/>
  <c r="BK402" i="5"/>
  <c r="J402" i="5"/>
  <c r="BE402" i="5" s="1"/>
  <c r="BI397" i="5"/>
  <c r="BH397" i="5"/>
  <c r="BG397" i="5"/>
  <c r="BF397" i="5"/>
  <c r="T397" i="5"/>
  <c r="R397" i="5"/>
  <c r="P397" i="5"/>
  <c r="BK397" i="5"/>
  <c r="J397" i="5"/>
  <c r="BE397" i="5" s="1"/>
  <c r="BI392" i="5"/>
  <c r="BH392" i="5"/>
  <c r="BG392" i="5"/>
  <c r="BF392" i="5"/>
  <c r="T392" i="5"/>
  <c r="R392" i="5"/>
  <c r="R391" i="5" s="1"/>
  <c r="P392" i="5"/>
  <c r="BK392" i="5"/>
  <c r="BK391" i="5" s="1"/>
  <c r="J391" i="5"/>
  <c r="J103" i="5" s="1"/>
  <c r="J392" i="5"/>
  <c r="BE392" i="5"/>
  <c r="BI386" i="5"/>
  <c r="BH386" i="5"/>
  <c r="BG386" i="5"/>
  <c r="BF386" i="5"/>
  <c r="T386" i="5"/>
  <c r="R386" i="5"/>
  <c r="P386" i="5"/>
  <c r="BK386" i="5"/>
  <c r="J386" i="5"/>
  <c r="BE386" i="5" s="1"/>
  <c r="BI381" i="5"/>
  <c r="BH381" i="5"/>
  <c r="BG381" i="5"/>
  <c r="BF381" i="5"/>
  <c r="T381" i="5"/>
  <c r="R381" i="5"/>
  <c r="P381" i="5"/>
  <c r="BK381" i="5"/>
  <c r="J381" i="5"/>
  <c r="BE381" i="5" s="1"/>
  <c r="BI376" i="5"/>
  <c r="BH376" i="5"/>
  <c r="BG376" i="5"/>
  <c r="BF376" i="5"/>
  <c r="T376" i="5"/>
  <c r="R376" i="5"/>
  <c r="P376" i="5"/>
  <c r="BK376" i="5"/>
  <c r="J376" i="5"/>
  <c r="BE376" i="5" s="1"/>
  <c r="BI371" i="5"/>
  <c r="BH371" i="5"/>
  <c r="BG371" i="5"/>
  <c r="BF371" i="5"/>
  <c r="T371" i="5"/>
  <c r="R371" i="5"/>
  <c r="P371" i="5"/>
  <c r="BK371" i="5"/>
  <c r="J371" i="5"/>
  <c r="BE371" i="5" s="1"/>
  <c r="BI366" i="5"/>
  <c r="BH366" i="5"/>
  <c r="BG366" i="5"/>
  <c r="BF366" i="5"/>
  <c r="T366" i="5"/>
  <c r="R366" i="5"/>
  <c r="P366" i="5"/>
  <c r="BK366" i="5"/>
  <c r="J366" i="5"/>
  <c r="BE366" i="5" s="1"/>
  <c r="BI361" i="5"/>
  <c r="BH361" i="5"/>
  <c r="BG361" i="5"/>
  <c r="BF361" i="5"/>
  <c r="T361" i="5"/>
  <c r="R361" i="5"/>
  <c r="R360" i="5" s="1"/>
  <c r="P361" i="5"/>
  <c r="BK361" i="5"/>
  <c r="BK360" i="5" s="1"/>
  <c r="J360" i="5"/>
  <c r="J102" i="5" s="1"/>
  <c r="J361" i="5"/>
  <c r="BE361" i="5"/>
  <c r="BI355" i="5"/>
  <c r="BH355" i="5"/>
  <c r="BG355" i="5"/>
  <c r="BF355" i="5"/>
  <c r="T355" i="5"/>
  <c r="R355" i="5"/>
  <c r="P355" i="5"/>
  <c r="BK355" i="5"/>
  <c r="J355" i="5"/>
  <c r="BE355" i="5" s="1"/>
  <c r="BI350" i="5"/>
  <c r="BH350" i="5"/>
  <c r="BG350" i="5"/>
  <c r="BF350" i="5"/>
  <c r="T350" i="5"/>
  <c r="R350" i="5"/>
  <c r="P350" i="5"/>
  <c r="BK350" i="5"/>
  <c r="J350" i="5"/>
  <c r="BE350" i="5" s="1"/>
  <c r="BI345" i="5"/>
  <c r="BH345" i="5"/>
  <c r="BG345" i="5"/>
  <c r="BF345" i="5"/>
  <c r="T345" i="5"/>
  <c r="R345" i="5"/>
  <c r="P345" i="5"/>
  <c r="BK345" i="5"/>
  <c r="J345" i="5"/>
  <c r="BE345" i="5" s="1"/>
  <c r="BI343" i="5"/>
  <c r="BH343" i="5"/>
  <c r="BG343" i="5"/>
  <c r="BF343" i="5"/>
  <c r="T343" i="5"/>
  <c r="R343" i="5"/>
  <c r="P343" i="5"/>
  <c r="BK343" i="5"/>
  <c r="J343" i="5"/>
  <c r="BE343" i="5" s="1"/>
  <c r="BI338" i="5"/>
  <c r="BH338" i="5"/>
  <c r="BG338" i="5"/>
  <c r="BF338" i="5"/>
  <c r="T338" i="5"/>
  <c r="R338" i="5"/>
  <c r="P338" i="5"/>
  <c r="BK338" i="5"/>
  <c r="J338" i="5"/>
  <c r="BE338" i="5" s="1"/>
  <c r="BI336" i="5"/>
  <c r="BH336" i="5"/>
  <c r="BG336" i="5"/>
  <c r="BF336" i="5"/>
  <c r="T336" i="5"/>
  <c r="R336" i="5"/>
  <c r="P336" i="5"/>
  <c r="BK336" i="5"/>
  <c r="J336" i="5"/>
  <c r="BE336" i="5" s="1"/>
  <c r="BI331" i="5"/>
  <c r="BH331" i="5"/>
  <c r="BG331" i="5"/>
  <c r="BF331" i="5"/>
  <c r="T331" i="5"/>
  <c r="T330" i="5" s="1"/>
  <c r="R331" i="5"/>
  <c r="R330" i="5" s="1"/>
  <c r="P331" i="5"/>
  <c r="BK331" i="5"/>
  <c r="BK330" i="5" s="1"/>
  <c r="J330" i="5"/>
  <c r="J101" i="5" s="1"/>
  <c r="J331" i="5"/>
  <c r="BE331" i="5"/>
  <c r="BI325" i="5"/>
  <c r="BH325" i="5"/>
  <c r="BG325" i="5"/>
  <c r="BF325" i="5"/>
  <c r="T325" i="5"/>
  <c r="R325" i="5"/>
  <c r="P325" i="5"/>
  <c r="BK325" i="5"/>
  <c r="J325" i="5"/>
  <c r="BE325" i="5" s="1"/>
  <c r="BI320" i="5"/>
  <c r="BH320" i="5"/>
  <c r="BG320" i="5"/>
  <c r="BF320" i="5"/>
  <c r="T320" i="5"/>
  <c r="R320" i="5"/>
  <c r="P320" i="5"/>
  <c r="BK320" i="5"/>
  <c r="J320" i="5"/>
  <c r="BE320" i="5" s="1"/>
  <c r="BI315" i="5"/>
  <c r="BH315" i="5"/>
  <c r="BG315" i="5"/>
  <c r="BF315" i="5"/>
  <c r="T315" i="5"/>
  <c r="R315" i="5"/>
  <c r="P315" i="5"/>
  <c r="BK315" i="5"/>
  <c r="J315" i="5"/>
  <c r="BE315" i="5" s="1"/>
  <c r="BI310" i="5"/>
  <c r="BH310" i="5"/>
  <c r="BG310" i="5"/>
  <c r="BF310" i="5"/>
  <c r="T310" i="5"/>
  <c r="R310" i="5"/>
  <c r="P310" i="5"/>
  <c r="BK310" i="5"/>
  <c r="J310" i="5"/>
  <c r="BE310" i="5" s="1"/>
  <c r="BI305" i="5"/>
  <c r="BH305" i="5"/>
  <c r="BG305" i="5"/>
  <c r="BF305" i="5"/>
  <c r="T305" i="5"/>
  <c r="R305" i="5"/>
  <c r="P305" i="5"/>
  <c r="BK305" i="5"/>
  <c r="J305" i="5"/>
  <c r="BE305" i="5" s="1"/>
  <c r="BI300" i="5"/>
  <c r="BH300" i="5"/>
  <c r="BG300" i="5"/>
  <c r="BF300" i="5"/>
  <c r="T300" i="5"/>
  <c r="R300" i="5"/>
  <c r="P300" i="5"/>
  <c r="BK300" i="5"/>
  <c r="J300" i="5"/>
  <c r="BE300" i="5" s="1"/>
  <c r="BI295" i="5"/>
  <c r="BH295" i="5"/>
  <c r="BG295" i="5"/>
  <c r="BF295" i="5"/>
  <c r="T295" i="5"/>
  <c r="R295" i="5"/>
  <c r="P295" i="5"/>
  <c r="BK295" i="5"/>
  <c r="J295" i="5"/>
  <c r="BE295" i="5" s="1"/>
  <c r="BI290" i="5"/>
  <c r="BH290" i="5"/>
  <c r="BG290" i="5"/>
  <c r="BF290" i="5"/>
  <c r="T290" i="5"/>
  <c r="R290" i="5"/>
  <c r="P290" i="5"/>
  <c r="BK290" i="5"/>
  <c r="J290" i="5"/>
  <c r="BE290" i="5" s="1"/>
  <c r="BI285" i="5"/>
  <c r="BH285" i="5"/>
  <c r="BG285" i="5"/>
  <c r="BF285" i="5"/>
  <c r="T285" i="5"/>
  <c r="R285" i="5"/>
  <c r="P285" i="5"/>
  <c r="BK285" i="5"/>
  <c r="J285" i="5"/>
  <c r="BE285" i="5" s="1"/>
  <c r="BI280" i="5"/>
  <c r="BH280" i="5"/>
  <c r="BG280" i="5"/>
  <c r="BF280" i="5"/>
  <c r="T280" i="5"/>
  <c r="R280" i="5"/>
  <c r="P280" i="5"/>
  <c r="BK280" i="5"/>
  <c r="J280" i="5"/>
  <c r="BE280" i="5" s="1"/>
  <c r="BI275" i="5"/>
  <c r="BH275" i="5"/>
  <c r="BG275" i="5"/>
  <c r="BF275" i="5"/>
  <c r="T275" i="5"/>
  <c r="R275" i="5"/>
  <c r="P275" i="5"/>
  <c r="BK275" i="5"/>
  <c r="J275" i="5"/>
  <c r="BE275" i="5" s="1"/>
  <c r="BI270" i="5"/>
  <c r="BH270" i="5"/>
  <c r="BG270" i="5"/>
  <c r="BF270" i="5"/>
  <c r="T270" i="5"/>
  <c r="R270" i="5"/>
  <c r="P270" i="5"/>
  <c r="BK270" i="5"/>
  <c r="J270" i="5"/>
  <c r="BE270" i="5" s="1"/>
  <c r="BI265" i="5"/>
  <c r="BH265" i="5"/>
  <c r="BG265" i="5"/>
  <c r="BF265" i="5"/>
  <c r="T265" i="5"/>
  <c r="R265" i="5"/>
  <c r="P265" i="5"/>
  <c r="BK265" i="5"/>
  <c r="J265" i="5"/>
  <c r="BE265" i="5" s="1"/>
  <c r="BI260" i="5"/>
  <c r="BH260" i="5"/>
  <c r="BG260" i="5"/>
  <c r="BF260" i="5"/>
  <c r="T260" i="5"/>
  <c r="R260" i="5"/>
  <c r="P260" i="5"/>
  <c r="BK260" i="5"/>
  <c r="J260" i="5"/>
  <c r="BE260" i="5" s="1"/>
  <c r="BI255" i="5"/>
  <c r="BH255" i="5"/>
  <c r="BG255" i="5"/>
  <c r="BF255" i="5"/>
  <c r="T255" i="5"/>
  <c r="R255" i="5"/>
  <c r="P255" i="5"/>
  <c r="BK255" i="5"/>
  <c r="J255" i="5"/>
  <c r="BE255" i="5" s="1"/>
  <c r="BI250" i="5"/>
  <c r="BH250" i="5"/>
  <c r="BG250" i="5"/>
  <c r="BF250" i="5"/>
  <c r="T250" i="5"/>
  <c r="R250" i="5"/>
  <c r="P250" i="5"/>
  <c r="BK250" i="5"/>
  <c r="J250" i="5"/>
  <c r="BE250" i="5" s="1"/>
  <c r="BI245" i="5"/>
  <c r="BH245" i="5"/>
  <c r="BG245" i="5"/>
  <c r="BF245" i="5"/>
  <c r="T245" i="5"/>
  <c r="R245" i="5"/>
  <c r="P245" i="5"/>
  <c r="BK245" i="5"/>
  <c r="J245" i="5"/>
  <c r="BE245" i="5" s="1"/>
  <c r="BI240" i="5"/>
  <c r="BH240" i="5"/>
  <c r="BG240" i="5"/>
  <c r="BF240" i="5"/>
  <c r="T240" i="5"/>
  <c r="R240" i="5"/>
  <c r="P240" i="5"/>
  <c r="BK240" i="5"/>
  <c r="J240" i="5"/>
  <c r="BE240" i="5" s="1"/>
  <c r="BI235" i="5"/>
  <c r="BH235" i="5"/>
  <c r="BG235" i="5"/>
  <c r="BF235" i="5"/>
  <c r="T235" i="5"/>
  <c r="R235" i="5"/>
  <c r="P235" i="5"/>
  <c r="BK235" i="5"/>
  <c r="J235" i="5"/>
  <c r="BE235" i="5" s="1"/>
  <c r="BI230" i="5"/>
  <c r="BH230" i="5"/>
  <c r="BG230" i="5"/>
  <c r="BF230" i="5"/>
  <c r="T230" i="5"/>
  <c r="R230" i="5"/>
  <c r="P230" i="5"/>
  <c r="BK230" i="5"/>
  <c r="J230" i="5"/>
  <c r="BE230" i="5" s="1"/>
  <c r="BI225" i="5"/>
  <c r="BH225" i="5"/>
  <c r="BG225" i="5"/>
  <c r="BF225" i="5"/>
  <c r="T225" i="5"/>
  <c r="R225" i="5"/>
  <c r="P225" i="5"/>
  <c r="BK225" i="5"/>
  <c r="J225" i="5"/>
  <c r="BE225" i="5" s="1"/>
  <c r="BI220" i="5"/>
  <c r="BH220" i="5"/>
  <c r="BG220" i="5"/>
  <c r="BF220" i="5"/>
  <c r="T220" i="5"/>
  <c r="R220" i="5"/>
  <c r="P220" i="5"/>
  <c r="BK220" i="5"/>
  <c r="J220" i="5"/>
  <c r="BE220" i="5" s="1"/>
  <c r="BI215" i="5"/>
  <c r="BH215" i="5"/>
  <c r="BG215" i="5"/>
  <c r="BF215" i="5"/>
  <c r="T215" i="5"/>
  <c r="R215" i="5"/>
  <c r="P215" i="5"/>
  <c r="BK215" i="5"/>
  <c r="J215" i="5"/>
  <c r="BE215" i="5" s="1"/>
  <c r="BI213" i="5"/>
  <c r="BH213" i="5"/>
  <c r="BG213" i="5"/>
  <c r="BF213" i="5"/>
  <c r="T213" i="5"/>
  <c r="R213" i="5"/>
  <c r="P213" i="5"/>
  <c r="BK213" i="5"/>
  <c r="J213" i="5"/>
  <c r="BE213" i="5" s="1"/>
  <c r="BI208" i="5"/>
  <c r="BH208" i="5"/>
  <c r="BG208" i="5"/>
  <c r="BF208" i="5"/>
  <c r="T208" i="5"/>
  <c r="R208" i="5"/>
  <c r="P208" i="5"/>
  <c r="BK208" i="5"/>
  <c r="J208" i="5"/>
  <c r="BE208" i="5" s="1"/>
  <c r="BI203" i="5"/>
  <c r="BH203" i="5"/>
  <c r="BG203" i="5"/>
  <c r="BF203" i="5"/>
  <c r="T203" i="5"/>
  <c r="R203" i="5"/>
  <c r="P203" i="5"/>
  <c r="BK203" i="5"/>
  <c r="J203" i="5"/>
  <c r="BE203" i="5" s="1"/>
  <c r="BI198" i="5"/>
  <c r="BH198" i="5"/>
  <c r="BG198" i="5"/>
  <c r="BF198" i="5"/>
  <c r="T198" i="5"/>
  <c r="R198" i="5"/>
  <c r="P198" i="5"/>
  <c r="BK198" i="5"/>
  <c r="J198" i="5"/>
  <c r="BE198" i="5" s="1"/>
  <c r="BI193" i="5"/>
  <c r="BH193" i="5"/>
  <c r="BG193" i="5"/>
  <c r="BF193" i="5"/>
  <c r="T193" i="5"/>
  <c r="R193" i="5"/>
  <c r="R192" i="5" s="1"/>
  <c r="P193" i="5"/>
  <c r="P192" i="5" s="1"/>
  <c r="BK193" i="5"/>
  <c r="BK192" i="5" s="1"/>
  <c r="J192" i="5"/>
  <c r="J100" i="5" s="1"/>
  <c r="J193" i="5"/>
  <c r="BE193" i="5"/>
  <c r="BI187" i="5"/>
  <c r="BH187" i="5"/>
  <c r="BG187" i="5"/>
  <c r="BF187" i="5"/>
  <c r="T187" i="5"/>
  <c r="R187" i="5"/>
  <c r="P187" i="5"/>
  <c r="BK187" i="5"/>
  <c r="J187" i="5"/>
  <c r="BE187" i="5" s="1"/>
  <c r="BI182" i="5"/>
  <c r="BH182" i="5"/>
  <c r="BG182" i="5"/>
  <c r="BF182" i="5"/>
  <c r="T182" i="5"/>
  <c r="R182" i="5"/>
  <c r="P182" i="5"/>
  <c r="BK182" i="5"/>
  <c r="J182" i="5"/>
  <c r="BE182" i="5" s="1"/>
  <c r="BI177" i="5"/>
  <c r="BH177" i="5"/>
  <c r="BG177" i="5"/>
  <c r="BF177" i="5"/>
  <c r="T177" i="5"/>
  <c r="R177" i="5"/>
  <c r="P177" i="5"/>
  <c r="BK177" i="5"/>
  <c r="J177" i="5"/>
  <c r="BE177" i="5" s="1"/>
  <c r="BI172" i="5"/>
  <c r="BH172" i="5"/>
  <c r="BG172" i="5"/>
  <c r="BF172" i="5"/>
  <c r="T172" i="5"/>
  <c r="R172" i="5"/>
  <c r="P172" i="5"/>
  <c r="BK172" i="5"/>
  <c r="J172" i="5"/>
  <c r="BE172" i="5" s="1"/>
  <c r="BI167" i="5"/>
  <c r="BH167" i="5"/>
  <c r="BG167" i="5"/>
  <c r="BF167" i="5"/>
  <c r="T167" i="5"/>
  <c r="R167" i="5"/>
  <c r="P167" i="5"/>
  <c r="BK167" i="5"/>
  <c r="J167" i="5"/>
  <c r="BE167" i="5" s="1"/>
  <c r="BI162" i="5"/>
  <c r="BH162" i="5"/>
  <c r="BG162" i="5"/>
  <c r="BF162" i="5"/>
  <c r="T162" i="5"/>
  <c r="R162" i="5"/>
  <c r="P162" i="5"/>
  <c r="BK162" i="5"/>
  <c r="J162" i="5"/>
  <c r="BE162" i="5" s="1"/>
  <c r="BI157" i="5"/>
  <c r="BH157" i="5"/>
  <c r="BG157" i="5"/>
  <c r="BF157" i="5"/>
  <c r="T157" i="5"/>
  <c r="R157" i="5"/>
  <c r="P157" i="5"/>
  <c r="BK157" i="5"/>
  <c r="J157" i="5"/>
  <c r="BE157" i="5" s="1"/>
  <c r="BI152" i="5"/>
  <c r="BH152" i="5"/>
  <c r="BG152" i="5"/>
  <c r="BF152" i="5"/>
  <c r="T152" i="5"/>
  <c r="R152" i="5"/>
  <c r="P152" i="5"/>
  <c r="BK152" i="5"/>
  <c r="J152" i="5"/>
  <c r="BE152" i="5" s="1"/>
  <c r="BI147" i="5"/>
  <c r="BH147" i="5"/>
  <c r="BG147" i="5"/>
  <c r="BF147" i="5"/>
  <c r="T147" i="5"/>
  <c r="R147" i="5"/>
  <c r="P147" i="5"/>
  <c r="BK147" i="5"/>
  <c r="J147" i="5"/>
  <c r="BE147" i="5" s="1"/>
  <c r="BI142" i="5"/>
  <c r="BH142" i="5"/>
  <c r="BG142" i="5"/>
  <c r="BF142" i="5"/>
  <c r="T142" i="5"/>
  <c r="R142" i="5"/>
  <c r="P142" i="5"/>
  <c r="BK142" i="5"/>
  <c r="J142" i="5"/>
  <c r="BE142" i="5" s="1"/>
  <c r="BI137" i="5"/>
  <c r="BH137" i="5"/>
  <c r="BG137" i="5"/>
  <c r="BF137" i="5"/>
  <c r="T137" i="5"/>
  <c r="R137" i="5"/>
  <c r="P137" i="5"/>
  <c r="BK137" i="5"/>
  <c r="J137" i="5"/>
  <c r="BE137" i="5" s="1"/>
  <c r="BI132" i="5"/>
  <c r="BH132" i="5"/>
  <c r="BG132" i="5"/>
  <c r="BF132" i="5"/>
  <c r="T132" i="5"/>
  <c r="R132" i="5"/>
  <c r="P132" i="5"/>
  <c r="BK132" i="5"/>
  <c r="J132" i="5"/>
  <c r="BE132" i="5" s="1"/>
  <c r="BI127" i="5"/>
  <c r="BH127" i="5"/>
  <c r="F38" i="5"/>
  <c r="BC99" i="1" s="1"/>
  <c r="BG127" i="5"/>
  <c r="BF127" i="5"/>
  <c r="J36" i="5"/>
  <c r="AW99" i="1" s="1"/>
  <c r="F36" i="5"/>
  <c r="BA99" i="1" s="1"/>
  <c r="T127" i="5"/>
  <c r="R127" i="5"/>
  <c r="R126" i="5"/>
  <c r="P127" i="5"/>
  <c r="BK127" i="5"/>
  <c r="BK126" i="5" s="1"/>
  <c r="J127" i="5"/>
  <c r="BE127" i="5"/>
  <c r="J122" i="5"/>
  <c r="J121" i="5"/>
  <c r="F121" i="5"/>
  <c r="F119" i="5"/>
  <c r="E117" i="5"/>
  <c r="J94" i="5"/>
  <c r="J93" i="5"/>
  <c r="F93" i="5"/>
  <c r="F91" i="5"/>
  <c r="E89" i="5"/>
  <c r="J20" i="5"/>
  <c r="E20" i="5"/>
  <c r="F122" i="5"/>
  <c r="F94" i="5"/>
  <c r="J19" i="5"/>
  <c r="J14" i="5"/>
  <c r="J119" i="5"/>
  <c r="J91" i="5"/>
  <c r="E7" i="5"/>
  <c r="J39" i="4"/>
  <c r="J38" i="4"/>
  <c r="AY98" i="1" s="1"/>
  <c r="J37" i="4"/>
  <c r="AX98" i="1"/>
  <c r="BI213" i="4"/>
  <c r="BH213" i="4"/>
  <c r="BG213" i="4"/>
  <c r="BF213" i="4"/>
  <c r="T213" i="4"/>
  <c r="T207" i="4" s="1"/>
  <c r="R213" i="4"/>
  <c r="P213" i="4"/>
  <c r="BK213" i="4"/>
  <c r="J213" i="4"/>
  <c r="BE213" i="4" s="1"/>
  <c r="BI208" i="4"/>
  <c r="BH208" i="4"/>
  <c r="BG208" i="4"/>
  <c r="BF208" i="4"/>
  <c r="T208" i="4"/>
  <c r="R208" i="4"/>
  <c r="R207" i="4" s="1"/>
  <c r="P208" i="4"/>
  <c r="P207" i="4"/>
  <c r="BK208" i="4"/>
  <c r="BK207" i="4" s="1"/>
  <c r="J207" i="4" s="1"/>
  <c r="J104" i="4" s="1"/>
  <c r="J208" i="4"/>
  <c r="BE208" i="4"/>
  <c r="BI202" i="4"/>
  <c r="BH202" i="4"/>
  <c r="BG202" i="4"/>
  <c r="BF202" i="4"/>
  <c r="T202" i="4"/>
  <c r="R202" i="4"/>
  <c r="P202" i="4"/>
  <c r="BK202" i="4"/>
  <c r="J202" i="4"/>
  <c r="BE202" i="4"/>
  <c r="BI197" i="4"/>
  <c r="BH197" i="4"/>
  <c r="BG197" i="4"/>
  <c r="BF197" i="4"/>
  <c r="T197" i="4"/>
  <c r="T191" i="4" s="1"/>
  <c r="R197" i="4"/>
  <c r="P197" i="4"/>
  <c r="BK197" i="4"/>
  <c r="J197" i="4"/>
  <c r="BE197" i="4" s="1"/>
  <c r="BI192" i="4"/>
  <c r="BH192" i="4"/>
  <c r="BG192" i="4"/>
  <c r="BF192" i="4"/>
  <c r="T192" i="4"/>
  <c r="R192" i="4"/>
  <c r="R191" i="4" s="1"/>
  <c r="P192" i="4"/>
  <c r="P191" i="4"/>
  <c r="BK192" i="4"/>
  <c r="J192" i="4"/>
  <c r="BE192" i="4" s="1"/>
  <c r="BI186" i="4"/>
  <c r="BH186" i="4"/>
  <c r="BG186" i="4"/>
  <c r="BF186" i="4"/>
  <c r="T186" i="4"/>
  <c r="R186" i="4"/>
  <c r="P186" i="4"/>
  <c r="BK186" i="4"/>
  <c r="J186" i="4"/>
  <c r="BE186" i="4"/>
  <c r="BI181" i="4"/>
  <c r="BH181" i="4"/>
  <c r="BG181" i="4"/>
  <c r="BF181" i="4"/>
  <c r="T181" i="4"/>
  <c r="T165" i="4" s="1"/>
  <c r="R181" i="4"/>
  <c r="P181" i="4"/>
  <c r="BK181" i="4"/>
  <c r="J181" i="4"/>
  <c r="BE181" i="4" s="1"/>
  <c r="BI176" i="4"/>
  <c r="BH176" i="4"/>
  <c r="BG176" i="4"/>
  <c r="BF176" i="4"/>
  <c r="T176" i="4"/>
  <c r="R176" i="4"/>
  <c r="P176" i="4"/>
  <c r="BK176" i="4"/>
  <c r="J176" i="4"/>
  <c r="BE176" i="4"/>
  <c r="BI171" i="4"/>
  <c r="BH171" i="4"/>
  <c r="BG171" i="4"/>
  <c r="BF171" i="4"/>
  <c r="T171" i="4"/>
  <c r="R171" i="4"/>
  <c r="P171" i="4"/>
  <c r="BK171" i="4"/>
  <c r="J171" i="4"/>
  <c r="BE171" i="4" s="1"/>
  <c r="BI166" i="4"/>
  <c r="BH166" i="4"/>
  <c r="BG166" i="4"/>
  <c r="BF166" i="4"/>
  <c r="T166" i="4"/>
  <c r="R166" i="4"/>
  <c r="R165" i="4" s="1"/>
  <c r="P166" i="4"/>
  <c r="P165" i="4"/>
  <c r="BK166" i="4"/>
  <c r="J166" i="4"/>
  <c r="BE166" i="4" s="1"/>
  <c r="BI160" i="4"/>
  <c r="BH160" i="4"/>
  <c r="BG160" i="4"/>
  <c r="BF160" i="4"/>
  <c r="T160" i="4"/>
  <c r="R160" i="4"/>
  <c r="P160" i="4"/>
  <c r="BK160" i="4"/>
  <c r="J160" i="4"/>
  <c r="BE160" i="4"/>
  <c r="BI155" i="4"/>
  <c r="BH155" i="4"/>
  <c r="BG155" i="4"/>
  <c r="BF155" i="4"/>
  <c r="T155" i="4"/>
  <c r="T154" i="4" s="1"/>
  <c r="R155" i="4"/>
  <c r="R154" i="4"/>
  <c r="P155" i="4"/>
  <c r="BK155" i="4"/>
  <c r="BK154" i="4"/>
  <c r="J154" i="4"/>
  <c r="J101" i="4" s="1"/>
  <c r="J155" i="4"/>
  <c r="BE155" i="4"/>
  <c r="BI149" i="4"/>
  <c r="F39" i="4" s="1"/>
  <c r="BD98" i="1" s="1"/>
  <c r="BH149" i="4"/>
  <c r="BG149" i="4"/>
  <c r="BF149" i="4"/>
  <c r="T149" i="4"/>
  <c r="R149" i="4"/>
  <c r="P149" i="4"/>
  <c r="BK149" i="4"/>
  <c r="J149" i="4"/>
  <c r="BE149" i="4" s="1"/>
  <c r="BI144" i="4"/>
  <c r="BH144" i="4"/>
  <c r="BG144" i="4"/>
  <c r="BF144" i="4"/>
  <c r="T144" i="4"/>
  <c r="T143" i="4"/>
  <c r="R144" i="4"/>
  <c r="R143" i="4" s="1"/>
  <c r="P144" i="4"/>
  <c r="P143" i="4"/>
  <c r="BK144" i="4"/>
  <c r="BK143" i="4" s="1"/>
  <c r="J143" i="4" s="1"/>
  <c r="J100" i="4" s="1"/>
  <c r="J144" i="4"/>
  <c r="BE144" i="4"/>
  <c r="BI138" i="4"/>
  <c r="BH138" i="4"/>
  <c r="F38" i="4" s="1"/>
  <c r="BC98" i="1" s="1"/>
  <c r="BG138" i="4"/>
  <c r="BF138" i="4"/>
  <c r="T138" i="4"/>
  <c r="R138" i="4"/>
  <c r="P138" i="4"/>
  <c r="BK138" i="4"/>
  <c r="J138" i="4"/>
  <c r="BE138" i="4"/>
  <c r="J35" i="4" s="1"/>
  <c r="AV98" i="1" s="1"/>
  <c r="BI133" i="4"/>
  <c r="BH133" i="4"/>
  <c r="BG133" i="4"/>
  <c r="BF133" i="4"/>
  <c r="T133" i="4"/>
  <c r="R133" i="4"/>
  <c r="P133" i="4"/>
  <c r="BK133" i="4"/>
  <c r="BK127" i="4" s="1"/>
  <c r="J133" i="4"/>
  <c r="BE133" i="4" s="1"/>
  <c r="BI128" i="4"/>
  <c r="BH128" i="4"/>
  <c r="BG128" i="4"/>
  <c r="BF128" i="4"/>
  <c r="T128" i="4"/>
  <c r="T127" i="4" s="1"/>
  <c r="R128" i="4"/>
  <c r="P128" i="4"/>
  <c r="P127" i="4"/>
  <c r="BK128" i="4"/>
  <c r="J128" i="4"/>
  <c r="BE128" i="4"/>
  <c r="J123" i="4"/>
  <c r="J122" i="4"/>
  <c r="F122" i="4"/>
  <c r="F120" i="4"/>
  <c r="E118" i="4"/>
  <c r="J94" i="4"/>
  <c r="J93" i="4"/>
  <c r="F93" i="4"/>
  <c r="F91" i="4"/>
  <c r="E89" i="4"/>
  <c r="J20" i="4"/>
  <c r="E20" i="4"/>
  <c r="F123" i="4"/>
  <c r="F94" i="4"/>
  <c r="J19" i="4"/>
  <c r="J14" i="4"/>
  <c r="J120" i="4"/>
  <c r="J91" i="4"/>
  <c r="E7" i="4"/>
  <c r="J39" i="3"/>
  <c r="J38" i="3"/>
  <c r="AY97" i="1" s="1"/>
  <c r="J37" i="3"/>
  <c r="AX97" i="1"/>
  <c r="BI201" i="3"/>
  <c r="BH201" i="3"/>
  <c r="BG201" i="3"/>
  <c r="BF201" i="3"/>
  <c r="T201" i="3"/>
  <c r="R201" i="3"/>
  <c r="P201" i="3"/>
  <c r="BK201" i="3"/>
  <c r="BK190" i="3" s="1"/>
  <c r="J201" i="3"/>
  <c r="BE201" i="3" s="1"/>
  <c r="BI196" i="3"/>
  <c r="BH196" i="3"/>
  <c r="BG196" i="3"/>
  <c r="BF196" i="3"/>
  <c r="T196" i="3"/>
  <c r="R196" i="3"/>
  <c r="P196" i="3"/>
  <c r="BK196" i="3"/>
  <c r="J196" i="3"/>
  <c r="BE196" i="3"/>
  <c r="BI191" i="3"/>
  <c r="BH191" i="3"/>
  <c r="BG191" i="3"/>
  <c r="BF191" i="3"/>
  <c r="T191" i="3"/>
  <c r="T190" i="3" s="1"/>
  <c r="R191" i="3"/>
  <c r="R190" i="3"/>
  <c r="P191" i="3"/>
  <c r="BK191" i="3"/>
  <c r="J190" i="3"/>
  <c r="J103" i="3" s="1"/>
  <c r="J191" i="3"/>
  <c r="BE191" i="3"/>
  <c r="BI185" i="3"/>
  <c r="BH185" i="3"/>
  <c r="BG185" i="3"/>
  <c r="BF185" i="3"/>
  <c r="T185" i="3"/>
  <c r="R185" i="3"/>
  <c r="P185" i="3"/>
  <c r="BK185" i="3"/>
  <c r="J185" i="3"/>
  <c r="BE185" i="3" s="1"/>
  <c r="BI180" i="3"/>
  <c r="BH180" i="3"/>
  <c r="BG180" i="3"/>
  <c r="BF180" i="3"/>
  <c r="T180" i="3"/>
  <c r="R180" i="3"/>
  <c r="R164" i="3" s="1"/>
  <c r="P180" i="3"/>
  <c r="BK180" i="3"/>
  <c r="J180" i="3"/>
  <c r="BE180" i="3"/>
  <c r="BI175" i="3"/>
  <c r="BH175" i="3"/>
  <c r="BG175" i="3"/>
  <c r="BF175" i="3"/>
  <c r="T175" i="3"/>
  <c r="R175" i="3"/>
  <c r="P175" i="3"/>
  <c r="BK175" i="3"/>
  <c r="BK164" i="3" s="1"/>
  <c r="J175" i="3"/>
  <c r="BE175" i="3" s="1"/>
  <c r="BI170" i="3"/>
  <c r="BH170" i="3"/>
  <c r="BG170" i="3"/>
  <c r="F37" i="3" s="1"/>
  <c r="BB97" i="1" s="1"/>
  <c r="BF170" i="3"/>
  <c r="T170" i="3"/>
  <c r="R170" i="3"/>
  <c r="P170" i="3"/>
  <c r="BK170" i="3"/>
  <c r="J170" i="3"/>
  <c r="BE170" i="3"/>
  <c r="BI165" i="3"/>
  <c r="BH165" i="3"/>
  <c r="BG165" i="3"/>
  <c r="BF165" i="3"/>
  <c r="T165" i="3"/>
  <c r="T164" i="3" s="1"/>
  <c r="R165" i="3"/>
  <c r="P165" i="3"/>
  <c r="BK165" i="3"/>
  <c r="J164" i="3"/>
  <c r="J102" i="3" s="1"/>
  <c r="J165" i="3"/>
  <c r="BE165" i="3"/>
  <c r="BI159" i="3"/>
  <c r="BH159" i="3"/>
  <c r="BG159" i="3"/>
  <c r="BF159" i="3"/>
  <c r="T159" i="3"/>
  <c r="T153" i="3" s="1"/>
  <c r="R159" i="3"/>
  <c r="P159" i="3"/>
  <c r="BK159" i="3"/>
  <c r="J159" i="3"/>
  <c r="BE159" i="3" s="1"/>
  <c r="BI154" i="3"/>
  <c r="BH154" i="3"/>
  <c r="BG154" i="3"/>
  <c r="BF154" i="3"/>
  <c r="T154" i="3"/>
  <c r="R154" i="3"/>
  <c r="R153" i="3" s="1"/>
  <c r="P154" i="3"/>
  <c r="P153" i="3"/>
  <c r="BK154" i="3"/>
  <c r="BK153" i="3" s="1"/>
  <c r="J153" i="3" s="1"/>
  <c r="J101" i="3" s="1"/>
  <c r="J154" i="3"/>
  <c r="BE154" i="3"/>
  <c r="BI148" i="3"/>
  <c r="BH148" i="3"/>
  <c r="BG148" i="3"/>
  <c r="BF148" i="3"/>
  <c r="T148" i="3"/>
  <c r="R148" i="3"/>
  <c r="R142" i="3" s="1"/>
  <c r="P148" i="3"/>
  <c r="BK148" i="3"/>
  <c r="J148" i="3"/>
  <c r="BE148" i="3"/>
  <c r="BI143" i="3"/>
  <c r="BH143" i="3"/>
  <c r="BG143" i="3"/>
  <c r="BF143" i="3"/>
  <c r="T143" i="3"/>
  <c r="T142" i="3" s="1"/>
  <c r="R143" i="3"/>
  <c r="P143" i="3"/>
  <c r="P142" i="3" s="1"/>
  <c r="BK143" i="3"/>
  <c r="BK142" i="3"/>
  <c r="J142" i="3" s="1"/>
  <c r="J100" i="3" s="1"/>
  <c r="J143" i="3"/>
  <c r="BE143" i="3"/>
  <c r="BI137" i="3"/>
  <c r="BH137" i="3"/>
  <c r="BG137" i="3"/>
  <c r="BF137" i="3"/>
  <c r="T137" i="3"/>
  <c r="R137" i="3"/>
  <c r="P137" i="3"/>
  <c r="BK137" i="3"/>
  <c r="J137" i="3"/>
  <c r="BE137" i="3" s="1"/>
  <c r="BI132" i="3"/>
  <c r="BH132" i="3"/>
  <c r="BG132" i="3"/>
  <c r="BF132" i="3"/>
  <c r="T132" i="3"/>
  <c r="R132" i="3"/>
  <c r="R126" i="3" s="1"/>
  <c r="P132" i="3"/>
  <c r="BK132" i="3"/>
  <c r="J132" i="3"/>
  <c r="BE132" i="3"/>
  <c r="BI127" i="3"/>
  <c r="BH127" i="3"/>
  <c r="F38" i="3"/>
  <c r="BC97" i="1" s="1"/>
  <c r="BG127" i="3"/>
  <c r="BF127" i="3"/>
  <c r="F36" i="3"/>
  <c r="BA97" i="1" s="1"/>
  <c r="T127" i="3"/>
  <c r="T126" i="3"/>
  <c r="R127" i="3"/>
  <c r="P127" i="3"/>
  <c r="P126" i="3" s="1"/>
  <c r="BK127" i="3"/>
  <c r="BK126" i="3" s="1"/>
  <c r="J127" i="3"/>
  <c r="BE127" i="3" s="1"/>
  <c r="J35" i="3" s="1"/>
  <c r="AV97" i="1" s="1"/>
  <c r="J122" i="3"/>
  <c r="J121" i="3"/>
  <c r="F121" i="3"/>
  <c r="F119" i="3"/>
  <c r="E117" i="3"/>
  <c r="J94" i="3"/>
  <c r="J93" i="3"/>
  <c r="F93" i="3"/>
  <c r="F91" i="3"/>
  <c r="E89" i="3"/>
  <c r="J20" i="3"/>
  <c r="E20" i="3"/>
  <c r="J19" i="3"/>
  <c r="J14" i="3"/>
  <c r="J91" i="3" s="1"/>
  <c r="J119" i="3"/>
  <c r="E7" i="3"/>
  <c r="E113" i="3"/>
  <c r="E85" i="3"/>
  <c r="J39" i="2"/>
  <c r="J38" i="2"/>
  <c r="AY96" i="1"/>
  <c r="J37" i="2"/>
  <c r="AX96" i="1" s="1"/>
  <c r="BI1023" i="2"/>
  <c r="BH1023" i="2"/>
  <c r="BG1023" i="2"/>
  <c r="BF1023" i="2"/>
  <c r="T1023" i="2"/>
  <c r="R1023" i="2"/>
  <c r="P1023" i="2"/>
  <c r="P1016" i="2" s="1"/>
  <c r="BK1023" i="2"/>
  <c r="J1023" i="2"/>
  <c r="BE1023" i="2"/>
  <c r="BI1021" i="2"/>
  <c r="BH1021" i="2"/>
  <c r="BG1021" i="2"/>
  <c r="BF1021" i="2"/>
  <c r="T1021" i="2"/>
  <c r="R1021" i="2"/>
  <c r="P1021" i="2"/>
  <c r="BK1021" i="2"/>
  <c r="BK1016" i="2" s="1"/>
  <c r="J1021" i="2"/>
  <c r="BE1021" i="2" s="1"/>
  <c r="BI1019" i="2"/>
  <c r="BH1019" i="2"/>
  <c r="BG1019" i="2"/>
  <c r="BF1019" i="2"/>
  <c r="T1019" i="2"/>
  <c r="R1019" i="2"/>
  <c r="P1019" i="2"/>
  <c r="BK1019" i="2"/>
  <c r="J1019" i="2"/>
  <c r="BE1019" i="2"/>
  <c r="BI1017" i="2"/>
  <c r="BH1017" i="2"/>
  <c r="BG1017" i="2"/>
  <c r="BF1017" i="2"/>
  <c r="T1017" i="2"/>
  <c r="R1017" i="2"/>
  <c r="P1017" i="2"/>
  <c r="P1015" i="2"/>
  <c r="BK1017" i="2"/>
  <c r="J1016" i="2"/>
  <c r="BK1015" i="2"/>
  <c r="J1015" i="2" s="1"/>
  <c r="J120" i="2" s="1"/>
  <c r="J1017" i="2"/>
  <c r="BE1017" i="2"/>
  <c r="J121" i="2"/>
  <c r="BI1011" i="2"/>
  <c r="BH1011" i="2"/>
  <c r="BG1011" i="2"/>
  <c r="BF1011" i="2"/>
  <c r="T1011" i="2"/>
  <c r="R1011" i="2"/>
  <c r="P1011" i="2"/>
  <c r="BK1011" i="2"/>
  <c r="J1011" i="2"/>
  <c r="BE1011" i="2"/>
  <c r="BI1009" i="2"/>
  <c r="BH1009" i="2"/>
  <c r="BG1009" i="2"/>
  <c r="BF1009" i="2"/>
  <c r="T1009" i="2"/>
  <c r="R1009" i="2"/>
  <c r="P1009" i="2"/>
  <c r="BK1009" i="2"/>
  <c r="J1009" i="2"/>
  <c r="BE1009" i="2" s="1"/>
  <c r="BI1007" i="2"/>
  <c r="BH1007" i="2"/>
  <c r="BG1007" i="2"/>
  <c r="BF1007" i="2"/>
  <c r="T1007" i="2"/>
  <c r="R1007" i="2"/>
  <c r="P1007" i="2"/>
  <c r="BK1007" i="2"/>
  <c r="J1007" i="2"/>
  <c r="BE1007" i="2"/>
  <c r="BI1003" i="2"/>
  <c r="BH1003" i="2"/>
  <c r="BG1003" i="2"/>
  <c r="BF1003" i="2"/>
  <c r="T1003" i="2"/>
  <c r="R1003" i="2"/>
  <c r="P1003" i="2"/>
  <c r="BK1003" i="2"/>
  <c r="J1003" i="2"/>
  <c r="BE1003" i="2" s="1"/>
  <c r="BI999" i="2"/>
  <c r="BH999" i="2"/>
  <c r="BG999" i="2"/>
  <c r="BF999" i="2"/>
  <c r="T999" i="2"/>
  <c r="R999" i="2"/>
  <c r="P999" i="2"/>
  <c r="BK999" i="2"/>
  <c r="J999" i="2"/>
  <c r="BE999" i="2"/>
  <c r="BI987" i="2"/>
  <c r="BH987" i="2"/>
  <c r="BG987" i="2"/>
  <c r="BF987" i="2"/>
  <c r="T987" i="2"/>
  <c r="R987" i="2"/>
  <c r="P987" i="2"/>
  <c r="BK987" i="2"/>
  <c r="J987" i="2"/>
  <c r="BE987" i="2" s="1"/>
  <c r="BI985" i="2"/>
  <c r="BH985" i="2"/>
  <c r="BG985" i="2"/>
  <c r="BF985" i="2"/>
  <c r="T985" i="2"/>
  <c r="R985" i="2"/>
  <c r="P985" i="2"/>
  <c r="BK985" i="2"/>
  <c r="J985" i="2"/>
  <c r="BE985" i="2"/>
  <c r="BI973" i="2"/>
  <c r="BH973" i="2"/>
  <c r="BG973" i="2"/>
  <c r="BF973" i="2"/>
  <c r="T973" i="2"/>
  <c r="R973" i="2"/>
  <c r="P973" i="2"/>
  <c r="BK973" i="2"/>
  <c r="J973" i="2"/>
  <c r="BE973" i="2" s="1"/>
  <c r="BI971" i="2"/>
  <c r="BH971" i="2"/>
  <c r="BG971" i="2"/>
  <c r="BF971" i="2"/>
  <c r="T971" i="2"/>
  <c r="R971" i="2"/>
  <c r="R959" i="2" s="1"/>
  <c r="P971" i="2"/>
  <c r="BK971" i="2"/>
  <c r="J971" i="2"/>
  <c r="BE971" i="2"/>
  <c r="BI969" i="2"/>
  <c r="BH969" i="2"/>
  <c r="BG969" i="2"/>
  <c r="BF969" i="2"/>
  <c r="T969" i="2"/>
  <c r="R969" i="2"/>
  <c r="P969" i="2"/>
  <c r="BK969" i="2"/>
  <c r="BK959" i="2" s="1"/>
  <c r="J959" i="2" s="1"/>
  <c r="J119" i="2" s="1"/>
  <c r="J969" i="2"/>
  <c r="BE969" i="2" s="1"/>
  <c r="BI967" i="2"/>
  <c r="BH967" i="2"/>
  <c r="BG967" i="2"/>
  <c r="BF967" i="2"/>
  <c r="T967" i="2"/>
  <c r="R967" i="2"/>
  <c r="P967" i="2"/>
  <c r="BK967" i="2"/>
  <c r="J967" i="2"/>
  <c r="BE967" i="2"/>
  <c r="BI960" i="2"/>
  <c r="BH960" i="2"/>
  <c r="BG960" i="2"/>
  <c r="BF960" i="2"/>
  <c r="T960" i="2"/>
  <c r="T959" i="2" s="1"/>
  <c r="R960" i="2"/>
  <c r="P960" i="2"/>
  <c r="BK960" i="2"/>
  <c r="J960" i="2"/>
  <c r="BE960" i="2"/>
  <c r="BI955" i="2"/>
  <c r="BH955" i="2"/>
  <c r="BG955" i="2"/>
  <c r="BF955" i="2"/>
  <c r="T955" i="2"/>
  <c r="R955" i="2"/>
  <c r="P955" i="2"/>
  <c r="BK955" i="2"/>
  <c r="J955" i="2"/>
  <c r="BE955" i="2" s="1"/>
  <c r="BI950" i="2"/>
  <c r="BH950" i="2"/>
  <c r="BG950" i="2"/>
  <c r="BF950" i="2"/>
  <c r="T950" i="2"/>
  <c r="R950" i="2"/>
  <c r="R945" i="2" s="1"/>
  <c r="P950" i="2"/>
  <c r="BK950" i="2"/>
  <c r="J950" i="2"/>
  <c r="BE950" i="2"/>
  <c r="BI946" i="2"/>
  <c r="BH946" i="2"/>
  <c r="BG946" i="2"/>
  <c r="BF946" i="2"/>
  <c r="T946" i="2"/>
  <c r="R946" i="2"/>
  <c r="P946" i="2"/>
  <c r="P945" i="2" s="1"/>
  <c r="BK946" i="2"/>
  <c r="BK945" i="2"/>
  <c r="J945" i="2" s="1"/>
  <c r="J946" i="2"/>
  <c r="BE946" i="2"/>
  <c r="J118" i="2"/>
  <c r="BI943" i="2"/>
  <c r="BH943" i="2"/>
  <c r="BG943" i="2"/>
  <c r="BF943" i="2"/>
  <c r="T943" i="2"/>
  <c r="R943" i="2"/>
  <c r="P943" i="2"/>
  <c r="BK943" i="2"/>
  <c r="J943" i="2"/>
  <c r="BE943" i="2" s="1"/>
  <c r="BI939" i="2"/>
  <c r="BH939" i="2"/>
  <c r="BG939" i="2"/>
  <c r="BF939" i="2"/>
  <c r="T939" i="2"/>
  <c r="R939" i="2"/>
  <c r="P939" i="2"/>
  <c r="BK939" i="2"/>
  <c r="J939" i="2"/>
  <c r="BE939" i="2"/>
  <c r="BI935" i="2"/>
  <c r="BH935" i="2"/>
  <c r="BG935" i="2"/>
  <c r="BF935" i="2"/>
  <c r="T935" i="2"/>
  <c r="R935" i="2"/>
  <c r="P935" i="2"/>
  <c r="BK935" i="2"/>
  <c r="J935" i="2"/>
  <c r="BE935" i="2" s="1"/>
  <c r="BI933" i="2"/>
  <c r="BH933" i="2"/>
  <c r="BG933" i="2"/>
  <c r="BF933" i="2"/>
  <c r="T933" i="2"/>
  <c r="R933" i="2"/>
  <c r="P933" i="2"/>
  <c r="BK933" i="2"/>
  <c r="J933" i="2"/>
  <c r="BE933" i="2"/>
  <c r="BI931" i="2"/>
  <c r="BH931" i="2"/>
  <c r="BG931" i="2"/>
  <c r="BF931" i="2"/>
  <c r="T931" i="2"/>
  <c r="R931" i="2"/>
  <c r="P931" i="2"/>
  <c r="BK931" i="2"/>
  <c r="J931" i="2"/>
  <c r="BE931" i="2" s="1"/>
  <c r="BI927" i="2"/>
  <c r="BH927" i="2"/>
  <c r="BG927" i="2"/>
  <c r="BF927" i="2"/>
  <c r="T927" i="2"/>
  <c r="R927" i="2"/>
  <c r="P927" i="2"/>
  <c r="P919" i="2" s="1"/>
  <c r="BK927" i="2"/>
  <c r="J927" i="2"/>
  <c r="BE927" i="2"/>
  <c r="BI925" i="2"/>
  <c r="BH925" i="2"/>
  <c r="BG925" i="2"/>
  <c r="BF925" i="2"/>
  <c r="T925" i="2"/>
  <c r="T919" i="2" s="1"/>
  <c r="R925" i="2"/>
  <c r="P925" i="2"/>
  <c r="BK925" i="2"/>
  <c r="J925" i="2"/>
  <c r="BE925" i="2" s="1"/>
  <c r="BI920" i="2"/>
  <c r="BH920" i="2"/>
  <c r="BG920" i="2"/>
  <c r="BF920" i="2"/>
  <c r="T920" i="2"/>
  <c r="R920" i="2"/>
  <c r="P920" i="2"/>
  <c r="BK920" i="2"/>
  <c r="J920" i="2"/>
  <c r="BE920" i="2"/>
  <c r="BI917" i="2"/>
  <c r="BH917" i="2"/>
  <c r="BG917" i="2"/>
  <c r="BF917" i="2"/>
  <c r="T917" i="2"/>
  <c r="R917" i="2"/>
  <c r="P917" i="2"/>
  <c r="BK917" i="2"/>
  <c r="J917" i="2"/>
  <c r="BE917" i="2"/>
  <c r="BI915" i="2"/>
  <c r="BH915" i="2"/>
  <c r="BG915" i="2"/>
  <c r="BF915" i="2"/>
  <c r="T915" i="2"/>
  <c r="R915" i="2"/>
  <c r="P915" i="2"/>
  <c r="BK915" i="2"/>
  <c r="J915" i="2"/>
  <c r="BE915" i="2" s="1"/>
  <c r="BI913" i="2"/>
  <c r="BH913" i="2"/>
  <c r="BG913" i="2"/>
  <c r="BF913" i="2"/>
  <c r="T913" i="2"/>
  <c r="R913" i="2"/>
  <c r="P913" i="2"/>
  <c r="BK913" i="2"/>
  <c r="J913" i="2"/>
  <c r="BE913" i="2"/>
  <c r="BI911" i="2"/>
  <c r="BH911" i="2"/>
  <c r="BG911" i="2"/>
  <c r="BF911" i="2"/>
  <c r="T911" i="2"/>
  <c r="R911" i="2"/>
  <c r="P911" i="2"/>
  <c r="BK911" i="2"/>
  <c r="J911" i="2"/>
  <c r="BE911" i="2" s="1"/>
  <c r="BI909" i="2"/>
  <c r="BH909" i="2"/>
  <c r="BG909" i="2"/>
  <c r="BF909" i="2"/>
  <c r="T909" i="2"/>
  <c r="R909" i="2"/>
  <c r="P909" i="2"/>
  <c r="BK909" i="2"/>
  <c r="J909" i="2"/>
  <c r="BE909" i="2"/>
  <c r="BI907" i="2"/>
  <c r="BH907" i="2"/>
  <c r="BG907" i="2"/>
  <c r="BF907" i="2"/>
  <c r="T907" i="2"/>
  <c r="R907" i="2"/>
  <c r="P907" i="2"/>
  <c r="BK907" i="2"/>
  <c r="J907" i="2"/>
  <c r="BE907" i="2" s="1"/>
  <c r="BI903" i="2"/>
  <c r="BH903" i="2"/>
  <c r="BG903" i="2"/>
  <c r="BF903" i="2"/>
  <c r="T903" i="2"/>
  <c r="R903" i="2"/>
  <c r="P903" i="2"/>
  <c r="BK903" i="2"/>
  <c r="J903" i="2"/>
  <c r="BE903" i="2"/>
  <c r="BI901" i="2"/>
  <c r="BH901" i="2"/>
  <c r="BG901" i="2"/>
  <c r="BF901" i="2"/>
  <c r="T901" i="2"/>
  <c r="R901" i="2"/>
  <c r="P901" i="2"/>
  <c r="BK901" i="2"/>
  <c r="J901" i="2"/>
  <c r="BE901" i="2" s="1"/>
  <c r="BI899" i="2"/>
  <c r="BH899" i="2"/>
  <c r="BG899" i="2"/>
  <c r="BF899" i="2"/>
  <c r="T899" i="2"/>
  <c r="R899" i="2"/>
  <c r="P899" i="2"/>
  <c r="BK899" i="2"/>
  <c r="J899" i="2"/>
  <c r="BE899" i="2"/>
  <c r="BI897" i="2"/>
  <c r="BH897" i="2"/>
  <c r="BG897" i="2"/>
  <c r="BF897" i="2"/>
  <c r="T897" i="2"/>
  <c r="R897" i="2"/>
  <c r="P897" i="2"/>
  <c r="BK897" i="2"/>
  <c r="J897" i="2"/>
  <c r="BE897" i="2" s="1"/>
  <c r="BI895" i="2"/>
  <c r="BH895" i="2"/>
  <c r="BG895" i="2"/>
  <c r="BF895" i="2"/>
  <c r="T895" i="2"/>
  <c r="R895" i="2"/>
  <c r="P895" i="2"/>
  <c r="BK895" i="2"/>
  <c r="J895" i="2"/>
  <c r="BE895" i="2"/>
  <c r="BI891" i="2"/>
  <c r="BH891" i="2"/>
  <c r="BG891" i="2"/>
  <c r="BF891" i="2"/>
  <c r="T891" i="2"/>
  <c r="T880" i="2" s="1"/>
  <c r="R891" i="2"/>
  <c r="P891" i="2"/>
  <c r="BK891" i="2"/>
  <c r="J891" i="2"/>
  <c r="BE891" i="2" s="1"/>
  <c r="BI887" i="2"/>
  <c r="BH887" i="2"/>
  <c r="BG887" i="2"/>
  <c r="BF887" i="2"/>
  <c r="T887" i="2"/>
  <c r="R887" i="2"/>
  <c r="P887" i="2"/>
  <c r="BK887" i="2"/>
  <c r="J887" i="2"/>
  <c r="BE887" i="2"/>
  <c r="BI885" i="2"/>
  <c r="BH885" i="2"/>
  <c r="BG885" i="2"/>
  <c r="BF885" i="2"/>
  <c r="T885" i="2"/>
  <c r="R885" i="2"/>
  <c r="P885" i="2"/>
  <c r="BK885" i="2"/>
  <c r="J885" i="2"/>
  <c r="BE885" i="2" s="1"/>
  <c r="BI881" i="2"/>
  <c r="BH881" i="2"/>
  <c r="BG881" i="2"/>
  <c r="BF881" i="2"/>
  <c r="T881" i="2"/>
  <c r="R881" i="2"/>
  <c r="R880" i="2" s="1"/>
  <c r="P881" i="2"/>
  <c r="P880" i="2"/>
  <c r="BK881" i="2"/>
  <c r="J881" i="2"/>
  <c r="BE881" i="2" s="1"/>
  <c r="BI878" i="2"/>
  <c r="BH878" i="2"/>
  <c r="BG878" i="2"/>
  <c r="BF878" i="2"/>
  <c r="T878" i="2"/>
  <c r="R878" i="2"/>
  <c r="P878" i="2"/>
  <c r="P870" i="2" s="1"/>
  <c r="BK878" i="2"/>
  <c r="J878" i="2"/>
  <c r="BE878" i="2"/>
  <c r="BI876" i="2"/>
  <c r="BH876" i="2"/>
  <c r="BG876" i="2"/>
  <c r="BF876" i="2"/>
  <c r="T876" i="2"/>
  <c r="T870" i="2" s="1"/>
  <c r="R876" i="2"/>
  <c r="P876" i="2"/>
  <c r="BK876" i="2"/>
  <c r="J876" i="2"/>
  <c r="BE876" i="2" s="1"/>
  <c r="BI871" i="2"/>
  <c r="BH871" i="2"/>
  <c r="BG871" i="2"/>
  <c r="BF871" i="2"/>
  <c r="T871" i="2"/>
  <c r="R871" i="2"/>
  <c r="R870" i="2" s="1"/>
  <c r="P871" i="2"/>
  <c r="BK871" i="2"/>
  <c r="BK870" i="2" s="1"/>
  <c r="J870" i="2" s="1"/>
  <c r="J115" i="2" s="1"/>
  <c r="J871" i="2"/>
  <c r="BE871" i="2"/>
  <c r="BI868" i="2"/>
  <c r="BH868" i="2"/>
  <c r="BG868" i="2"/>
  <c r="BF868" i="2"/>
  <c r="T868" i="2"/>
  <c r="R868" i="2"/>
  <c r="P868" i="2"/>
  <c r="BK868" i="2"/>
  <c r="J868" i="2"/>
  <c r="BE868" i="2"/>
  <c r="BI864" i="2"/>
  <c r="BH864" i="2"/>
  <c r="BG864" i="2"/>
  <c r="BF864" i="2"/>
  <c r="T864" i="2"/>
  <c r="R864" i="2"/>
  <c r="P864" i="2"/>
  <c r="BK864" i="2"/>
  <c r="J864" i="2"/>
  <c r="BE864" i="2" s="1"/>
  <c r="BI859" i="2"/>
  <c r="BH859" i="2"/>
  <c r="BG859" i="2"/>
  <c r="BF859" i="2"/>
  <c r="T859" i="2"/>
  <c r="R859" i="2"/>
  <c r="P859" i="2"/>
  <c r="BK859" i="2"/>
  <c r="J859" i="2"/>
  <c r="BE859" i="2"/>
  <c r="BI853" i="2"/>
  <c r="BH853" i="2"/>
  <c r="BG853" i="2"/>
  <c r="BF853" i="2"/>
  <c r="T853" i="2"/>
  <c r="R853" i="2"/>
  <c r="P853" i="2"/>
  <c r="BK853" i="2"/>
  <c r="J853" i="2"/>
  <c r="BE853" i="2" s="1"/>
  <c r="BI851" i="2"/>
  <c r="BH851" i="2"/>
  <c r="BG851" i="2"/>
  <c r="BF851" i="2"/>
  <c r="T851" i="2"/>
  <c r="R851" i="2"/>
  <c r="P851" i="2"/>
  <c r="BK851" i="2"/>
  <c r="J851" i="2"/>
  <c r="BE851" i="2"/>
  <c r="BI847" i="2"/>
  <c r="BH847" i="2"/>
  <c r="BG847" i="2"/>
  <c r="BF847" i="2"/>
  <c r="T847" i="2"/>
  <c r="R847" i="2"/>
  <c r="P847" i="2"/>
  <c r="BK847" i="2"/>
  <c r="J847" i="2"/>
  <c r="BE847" i="2" s="1"/>
  <c r="BI845" i="2"/>
  <c r="BH845" i="2"/>
  <c r="BG845" i="2"/>
  <c r="BF845" i="2"/>
  <c r="T845" i="2"/>
  <c r="R845" i="2"/>
  <c r="P845" i="2"/>
  <c r="BK845" i="2"/>
  <c r="J845" i="2"/>
  <c r="BE845" i="2"/>
  <c r="BI843" i="2"/>
  <c r="BH843" i="2"/>
  <c r="BG843" i="2"/>
  <c r="BF843" i="2"/>
  <c r="T843" i="2"/>
  <c r="R843" i="2"/>
  <c r="P843" i="2"/>
  <c r="BK843" i="2"/>
  <c r="J843" i="2"/>
  <c r="BE843" i="2" s="1"/>
  <c r="BI841" i="2"/>
  <c r="BH841" i="2"/>
  <c r="BG841" i="2"/>
  <c r="BF841" i="2"/>
  <c r="T841" i="2"/>
  <c r="R841" i="2"/>
  <c r="P841" i="2"/>
  <c r="BK841" i="2"/>
  <c r="J841" i="2"/>
  <c r="BE841" i="2"/>
  <c r="BI837" i="2"/>
  <c r="BH837" i="2"/>
  <c r="BG837" i="2"/>
  <c r="BF837" i="2"/>
  <c r="T837" i="2"/>
  <c r="R837" i="2"/>
  <c r="P837" i="2"/>
  <c r="BK837" i="2"/>
  <c r="J837" i="2"/>
  <c r="BE837" i="2" s="1"/>
  <c r="BI832" i="2"/>
  <c r="BH832" i="2"/>
  <c r="BG832" i="2"/>
  <c r="BF832" i="2"/>
  <c r="T832" i="2"/>
  <c r="R832" i="2"/>
  <c r="P832" i="2"/>
  <c r="BK832" i="2"/>
  <c r="J832" i="2"/>
  <c r="BE832" i="2"/>
  <c r="BI827" i="2"/>
  <c r="BH827" i="2"/>
  <c r="BG827" i="2"/>
  <c r="BF827" i="2"/>
  <c r="T827" i="2"/>
  <c r="R827" i="2"/>
  <c r="P827" i="2"/>
  <c r="BK827" i="2"/>
  <c r="J827" i="2"/>
  <c r="BE827" i="2" s="1"/>
  <c r="BI822" i="2"/>
  <c r="BH822" i="2"/>
  <c r="BG822" i="2"/>
  <c r="BF822" i="2"/>
  <c r="T822" i="2"/>
  <c r="R822" i="2"/>
  <c r="P822" i="2"/>
  <c r="BK822" i="2"/>
  <c r="J822" i="2"/>
  <c r="BE822" i="2"/>
  <c r="BI818" i="2"/>
  <c r="BH818" i="2"/>
  <c r="BG818" i="2"/>
  <c r="BF818" i="2"/>
  <c r="T818" i="2"/>
  <c r="R818" i="2"/>
  <c r="P818" i="2"/>
  <c r="BK818" i="2"/>
  <c r="J818" i="2"/>
  <c r="BE818" i="2" s="1"/>
  <c r="BI813" i="2"/>
  <c r="BH813" i="2"/>
  <c r="BG813" i="2"/>
  <c r="BF813" i="2"/>
  <c r="T813" i="2"/>
  <c r="R813" i="2"/>
  <c r="P813" i="2"/>
  <c r="BK813" i="2"/>
  <c r="J813" i="2"/>
  <c r="BE813" i="2"/>
  <c r="BI811" i="2"/>
  <c r="BH811" i="2"/>
  <c r="BG811" i="2"/>
  <c r="BF811" i="2"/>
  <c r="T811" i="2"/>
  <c r="R811" i="2"/>
  <c r="P811" i="2"/>
  <c r="BK811" i="2"/>
  <c r="J811" i="2"/>
  <c r="BE811" i="2" s="1"/>
  <c r="BI806" i="2"/>
  <c r="BH806" i="2"/>
  <c r="BG806" i="2"/>
  <c r="BF806" i="2"/>
  <c r="T806" i="2"/>
  <c r="R806" i="2"/>
  <c r="P806" i="2"/>
  <c r="BK806" i="2"/>
  <c r="J806" i="2"/>
  <c r="BE806" i="2"/>
  <c r="BI804" i="2"/>
  <c r="BH804" i="2"/>
  <c r="BG804" i="2"/>
  <c r="BF804" i="2"/>
  <c r="T804" i="2"/>
  <c r="R804" i="2"/>
  <c r="P804" i="2"/>
  <c r="BK804" i="2"/>
  <c r="J804" i="2"/>
  <c r="BE804" i="2" s="1"/>
  <c r="BI800" i="2"/>
  <c r="BH800" i="2"/>
  <c r="BG800" i="2"/>
  <c r="BF800" i="2"/>
  <c r="T800" i="2"/>
  <c r="R800" i="2"/>
  <c r="P800" i="2"/>
  <c r="BK800" i="2"/>
  <c r="J800" i="2"/>
  <c r="BE800" i="2"/>
  <c r="BI796" i="2"/>
  <c r="BH796" i="2"/>
  <c r="BG796" i="2"/>
  <c r="BF796" i="2"/>
  <c r="T796" i="2"/>
  <c r="R796" i="2"/>
  <c r="P796" i="2"/>
  <c r="BK796" i="2"/>
  <c r="J796" i="2"/>
  <c r="BE796" i="2" s="1"/>
  <c r="BI794" i="2"/>
  <c r="BH794" i="2"/>
  <c r="BG794" i="2"/>
  <c r="BF794" i="2"/>
  <c r="T794" i="2"/>
  <c r="R794" i="2"/>
  <c r="P794" i="2"/>
  <c r="BK794" i="2"/>
  <c r="J794" i="2"/>
  <c r="BE794" i="2"/>
  <c r="BI792" i="2"/>
  <c r="BH792" i="2"/>
  <c r="BG792" i="2"/>
  <c r="BF792" i="2"/>
  <c r="T792" i="2"/>
  <c r="R792" i="2"/>
  <c r="P792" i="2"/>
  <c r="BK792" i="2"/>
  <c r="J792" i="2"/>
  <c r="BE792" i="2" s="1"/>
  <c r="BI788" i="2"/>
  <c r="BH788" i="2"/>
  <c r="BG788" i="2"/>
  <c r="BF788" i="2"/>
  <c r="T788" i="2"/>
  <c r="R788" i="2"/>
  <c r="P788" i="2"/>
  <c r="P781" i="2" s="1"/>
  <c r="BK788" i="2"/>
  <c r="J788" i="2"/>
  <c r="BE788" i="2"/>
  <c r="BI786" i="2"/>
  <c r="BH786" i="2"/>
  <c r="BG786" i="2"/>
  <c r="BF786" i="2"/>
  <c r="T786" i="2"/>
  <c r="T781" i="2" s="1"/>
  <c r="R786" i="2"/>
  <c r="P786" i="2"/>
  <c r="BK786" i="2"/>
  <c r="J786" i="2"/>
  <c r="BE786" i="2" s="1"/>
  <c r="BI782" i="2"/>
  <c r="BH782" i="2"/>
  <c r="F38" i="2" s="1"/>
  <c r="BC96" i="1" s="1"/>
  <c r="BC95" i="1" s="1"/>
  <c r="BG782" i="2"/>
  <c r="BF782" i="2"/>
  <c r="T782" i="2"/>
  <c r="R782" i="2"/>
  <c r="P782" i="2"/>
  <c r="BK782" i="2"/>
  <c r="J782" i="2"/>
  <c r="BE782" i="2"/>
  <c r="BI779" i="2"/>
  <c r="BH779" i="2"/>
  <c r="BG779" i="2"/>
  <c r="BF779" i="2"/>
  <c r="T779" i="2"/>
  <c r="R779" i="2"/>
  <c r="P779" i="2"/>
  <c r="BK779" i="2"/>
  <c r="J779" i="2"/>
  <c r="BE779" i="2"/>
  <c r="BI777" i="2"/>
  <c r="BH777" i="2"/>
  <c r="BG777" i="2"/>
  <c r="BF777" i="2"/>
  <c r="T777" i="2"/>
  <c r="R777" i="2"/>
  <c r="P777" i="2"/>
  <c r="BK777" i="2"/>
  <c r="J777" i="2"/>
  <c r="BE777" i="2" s="1"/>
  <c r="BI775" i="2"/>
  <c r="BH775" i="2"/>
  <c r="BG775" i="2"/>
  <c r="BF775" i="2"/>
  <c r="T775" i="2"/>
  <c r="R775" i="2"/>
  <c r="P775" i="2"/>
  <c r="BK775" i="2"/>
  <c r="J775" i="2"/>
  <c r="BE775" i="2"/>
  <c r="BI773" i="2"/>
  <c r="BH773" i="2"/>
  <c r="BG773" i="2"/>
  <c r="BF773" i="2"/>
  <c r="T773" i="2"/>
  <c r="R773" i="2"/>
  <c r="P773" i="2"/>
  <c r="BK773" i="2"/>
  <c r="J773" i="2"/>
  <c r="BE773" i="2" s="1"/>
  <c r="BI771" i="2"/>
  <c r="BH771" i="2"/>
  <c r="BG771" i="2"/>
  <c r="BF771" i="2"/>
  <c r="T771" i="2"/>
  <c r="R771" i="2"/>
  <c r="P771" i="2"/>
  <c r="BK771" i="2"/>
  <c r="J771" i="2"/>
  <c r="BE771" i="2"/>
  <c r="BI767" i="2"/>
  <c r="BH767" i="2"/>
  <c r="BG767" i="2"/>
  <c r="BF767" i="2"/>
  <c r="T767" i="2"/>
  <c r="R767" i="2"/>
  <c r="P767" i="2"/>
  <c r="BK767" i="2"/>
  <c r="J767" i="2"/>
  <c r="BE767" i="2" s="1"/>
  <c r="BI763" i="2"/>
  <c r="BH763" i="2"/>
  <c r="BG763" i="2"/>
  <c r="BF763" i="2"/>
  <c r="T763" i="2"/>
  <c r="R763" i="2"/>
  <c r="P763" i="2"/>
  <c r="BK763" i="2"/>
  <c r="J763" i="2"/>
  <c r="BE763" i="2"/>
  <c r="BI761" i="2"/>
  <c r="BH761" i="2"/>
  <c r="BG761" i="2"/>
  <c r="BF761" i="2"/>
  <c r="T761" i="2"/>
  <c r="R761" i="2"/>
  <c r="P761" i="2"/>
  <c r="BK761" i="2"/>
  <c r="J761" i="2"/>
  <c r="BE761" i="2" s="1"/>
  <c r="BI757" i="2"/>
  <c r="BH757" i="2"/>
  <c r="BG757" i="2"/>
  <c r="BF757" i="2"/>
  <c r="T757" i="2"/>
  <c r="R757" i="2"/>
  <c r="P757" i="2"/>
  <c r="BK757" i="2"/>
  <c r="J757" i="2"/>
  <c r="BE757" i="2"/>
  <c r="BI753" i="2"/>
  <c r="BH753" i="2"/>
  <c r="BG753" i="2"/>
  <c r="BF753" i="2"/>
  <c r="T753" i="2"/>
  <c r="R753" i="2"/>
  <c r="P753" i="2"/>
  <c r="BK753" i="2"/>
  <c r="J753" i="2"/>
  <c r="BE753" i="2" s="1"/>
  <c r="BI749" i="2"/>
  <c r="BH749" i="2"/>
  <c r="BG749" i="2"/>
  <c r="BF749" i="2"/>
  <c r="T749" i="2"/>
  <c r="R749" i="2"/>
  <c r="P749" i="2"/>
  <c r="BK749" i="2"/>
  <c r="J749" i="2"/>
  <c r="BE749" i="2"/>
  <c r="BI745" i="2"/>
  <c r="BH745" i="2"/>
  <c r="BG745" i="2"/>
  <c r="BF745" i="2"/>
  <c r="T745" i="2"/>
  <c r="R745" i="2"/>
  <c r="P745" i="2"/>
  <c r="BK745" i="2"/>
  <c r="J745" i="2"/>
  <c r="BE745" i="2" s="1"/>
  <c r="BI741" i="2"/>
  <c r="BH741" i="2"/>
  <c r="BG741" i="2"/>
  <c r="BF741" i="2"/>
  <c r="T741" i="2"/>
  <c r="R741" i="2"/>
  <c r="P741" i="2"/>
  <c r="BK741" i="2"/>
  <c r="J741" i="2"/>
  <c r="BE741" i="2"/>
  <c r="BI737" i="2"/>
  <c r="BH737" i="2"/>
  <c r="BG737" i="2"/>
  <c r="BF737" i="2"/>
  <c r="T737" i="2"/>
  <c r="R737" i="2"/>
  <c r="P737" i="2"/>
  <c r="BK737" i="2"/>
  <c r="J737" i="2"/>
  <c r="BE737" i="2" s="1"/>
  <c r="BI733" i="2"/>
  <c r="BH733" i="2"/>
  <c r="BG733" i="2"/>
  <c r="BF733" i="2"/>
  <c r="T733" i="2"/>
  <c r="R733" i="2"/>
  <c r="P733" i="2"/>
  <c r="BK733" i="2"/>
  <c r="J733" i="2"/>
  <c r="BE733" i="2"/>
  <c r="BI725" i="2"/>
  <c r="BH725" i="2"/>
  <c r="BG725" i="2"/>
  <c r="BF725" i="2"/>
  <c r="T725" i="2"/>
  <c r="R725" i="2"/>
  <c r="P725" i="2"/>
  <c r="BK725" i="2"/>
  <c r="J725" i="2"/>
  <c r="BE725" i="2" s="1"/>
  <c r="BI723" i="2"/>
  <c r="BH723" i="2"/>
  <c r="BG723" i="2"/>
  <c r="BF723" i="2"/>
  <c r="T723" i="2"/>
  <c r="R723" i="2"/>
  <c r="P723" i="2"/>
  <c r="BK723" i="2"/>
  <c r="J723" i="2"/>
  <c r="BE723" i="2"/>
  <c r="BI721" i="2"/>
  <c r="BH721" i="2"/>
  <c r="BG721" i="2"/>
  <c r="BF721" i="2"/>
  <c r="T721" i="2"/>
  <c r="R721" i="2"/>
  <c r="P721" i="2"/>
  <c r="BK721" i="2"/>
  <c r="J721" i="2"/>
  <c r="BE721" i="2" s="1"/>
  <c r="BI719" i="2"/>
  <c r="BH719" i="2"/>
  <c r="BG719" i="2"/>
  <c r="BF719" i="2"/>
  <c r="T719" i="2"/>
  <c r="R719" i="2"/>
  <c r="P719" i="2"/>
  <c r="BK719" i="2"/>
  <c r="J719" i="2"/>
  <c r="BE719" i="2"/>
  <c r="BI717" i="2"/>
  <c r="BH717" i="2"/>
  <c r="BG717" i="2"/>
  <c r="BF717" i="2"/>
  <c r="T717" i="2"/>
  <c r="R717" i="2"/>
  <c r="P717" i="2"/>
  <c r="BK717" i="2"/>
  <c r="J717" i="2"/>
  <c r="BE717" i="2" s="1"/>
  <c r="BI713" i="2"/>
  <c r="BH713" i="2"/>
  <c r="BG713" i="2"/>
  <c r="BF713" i="2"/>
  <c r="T713" i="2"/>
  <c r="R713" i="2"/>
  <c r="P713" i="2"/>
  <c r="BK713" i="2"/>
  <c r="J713" i="2"/>
  <c r="BE713" i="2"/>
  <c r="BI709" i="2"/>
  <c r="BH709" i="2"/>
  <c r="BG709" i="2"/>
  <c r="BF709" i="2"/>
  <c r="T709" i="2"/>
  <c r="R709" i="2"/>
  <c r="P709" i="2"/>
  <c r="BK709" i="2"/>
  <c r="J709" i="2"/>
  <c r="BE709" i="2" s="1"/>
  <c r="BI705" i="2"/>
  <c r="BH705" i="2"/>
  <c r="BG705" i="2"/>
  <c r="BF705" i="2"/>
  <c r="T705" i="2"/>
  <c r="R705" i="2"/>
  <c r="P705" i="2"/>
  <c r="BK705" i="2"/>
  <c r="J705" i="2"/>
  <c r="BE705" i="2"/>
  <c r="BI701" i="2"/>
  <c r="BH701" i="2"/>
  <c r="BG701" i="2"/>
  <c r="BF701" i="2"/>
  <c r="T701" i="2"/>
  <c r="R701" i="2"/>
  <c r="P701" i="2"/>
  <c r="BK701" i="2"/>
  <c r="J701" i="2"/>
  <c r="BE701" i="2" s="1"/>
  <c r="BI697" i="2"/>
  <c r="BH697" i="2"/>
  <c r="BG697" i="2"/>
  <c r="BF697" i="2"/>
  <c r="T697" i="2"/>
  <c r="R697" i="2"/>
  <c r="R678" i="2" s="1"/>
  <c r="P697" i="2"/>
  <c r="BK697" i="2"/>
  <c r="J697" i="2"/>
  <c r="BE697" i="2"/>
  <c r="BI695" i="2"/>
  <c r="BH695" i="2"/>
  <c r="BG695" i="2"/>
  <c r="BF695" i="2"/>
  <c r="T695" i="2"/>
  <c r="R695" i="2"/>
  <c r="P695" i="2"/>
  <c r="BK695" i="2"/>
  <c r="BK678" i="2" s="1"/>
  <c r="J678" i="2" s="1"/>
  <c r="J113" i="2" s="1"/>
  <c r="J695" i="2"/>
  <c r="BE695" i="2" s="1"/>
  <c r="BI693" i="2"/>
  <c r="BH693" i="2"/>
  <c r="BG693" i="2"/>
  <c r="BF693" i="2"/>
  <c r="T693" i="2"/>
  <c r="R693" i="2"/>
  <c r="P693" i="2"/>
  <c r="BK693" i="2"/>
  <c r="J693" i="2"/>
  <c r="BE693" i="2"/>
  <c r="BI691" i="2"/>
  <c r="BH691" i="2"/>
  <c r="BG691" i="2"/>
  <c r="BF691" i="2"/>
  <c r="T691" i="2"/>
  <c r="R691" i="2"/>
  <c r="P691" i="2"/>
  <c r="BK691" i="2"/>
  <c r="J691" i="2"/>
  <c r="BE691" i="2" s="1"/>
  <c r="BI689" i="2"/>
  <c r="BH689" i="2"/>
  <c r="BG689" i="2"/>
  <c r="BF689" i="2"/>
  <c r="T689" i="2"/>
  <c r="R689" i="2"/>
  <c r="P689" i="2"/>
  <c r="BK689" i="2"/>
  <c r="J689" i="2"/>
  <c r="BE689" i="2"/>
  <c r="BI687" i="2"/>
  <c r="BH687" i="2"/>
  <c r="BG687" i="2"/>
  <c r="BF687" i="2"/>
  <c r="T687" i="2"/>
  <c r="R687" i="2"/>
  <c r="P687" i="2"/>
  <c r="BK687" i="2"/>
  <c r="J687" i="2"/>
  <c r="BE687" i="2" s="1"/>
  <c r="BI685" i="2"/>
  <c r="BH685" i="2"/>
  <c r="BG685" i="2"/>
  <c r="BF685" i="2"/>
  <c r="T685" i="2"/>
  <c r="R685" i="2"/>
  <c r="P685" i="2"/>
  <c r="BK685" i="2"/>
  <c r="J685" i="2"/>
  <c r="BE685" i="2"/>
  <c r="BI683" i="2"/>
  <c r="BH683" i="2"/>
  <c r="BG683" i="2"/>
  <c r="BF683" i="2"/>
  <c r="T683" i="2"/>
  <c r="R683" i="2"/>
  <c r="P683" i="2"/>
  <c r="BK683" i="2"/>
  <c r="J683" i="2"/>
  <c r="BE683" i="2" s="1"/>
  <c r="BI679" i="2"/>
  <c r="BH679" i="2"/>
  <c r="BG679" i="2"/>
  <c r="BF679" i="2"/>
  <c r="T679" i="2"/>
  <c r="T678" i="2"/>
  <c r="R679" i="2"/>
  <c r="P679" i="2"/>
  <c r="P678" i="2"/>
  <c r="BK679" i="2"/>
  <c r="J679" i="2"/>
  <c r="BE679" i="2"/>
  <c r="BI676" i="2"/>
  <c r="BH676" i="2"/>
  <c r="BG676" i="2"/>
  <c r="BF676" i="2"/>
  <c r="T676" i="2"/>
  <c r="R676" i="2"/>
  <c r="P676" i="2"/>
  <c r="BK676" i="2"/>
  <c r="J676" i="2"/>
  <c r="BE676" i="2"/>
  <c r="BI672" i="2"/>
  <c r="BH672" i="2"/>
  <c r="BG672" i="2"/>
  <c r="BF672" i="2"/>
  <c r="T672" i="2"/>
  <c r="R672" i="2"/>
  <c r="P672" i="2"/>
  <c r="BK672" i="2"/>
  <c r="J672" i="2"/>
  <c r="BE672" i="2" s="1"/>
  <c r="BI668" i="2"/>
  <c r="BH668" i="2"/>
  <c r="BG668" i="2"/>
  <c r="BF668" i="2"/>
  <c r="T668" i="2"/>
  <c r="R668" i="2"/>
  <c r="P668" i="2"/>
  <c r="BK668" i="2"/>
  <c r="J668" i="2"/>
  <c r="BE668" i="2" s="1"/>
  <c r="BI664" i="2"/>
  <c r="BH664" i="2"/>
  <c r="BG664" i="2"/>
  <c r="BF664" i="2"/>
  <c r="T664" i="2"/>
  <c r="R664" i="2"/>
  <c r="P664" i="2"/>
  <c r="BK664" i="2"/>
  <c r="J664" i="2"/>
  <c r="BE664" i="2" s="1"/>
  <c r="BI660" i="2"/>
  <c r="BH660" i="2"/>
  <c r="BG660" i="2"/>
  <c r="BF660" i="2"/>
  <c r="T660" i="2"/>
  <c r="R660" i="2"/>
  <c r="P660" i="2"/>
  <c r="BK660" i="2"/>
  <c r="J660" i="2"/>
  <c r="BE660" i="2" s="1"/>
  <c r="BI655" i="2"/>
  <c r="BH655" i="2"/>
  <c r="BG655" i="2"/>
  <c r="BF655" i="2"/>
  <c r="T655" i="2"/>
  <c r="R655" i="2"/>
  <c r="P655" i="2"/>
  <c r="BK655" i="2"/>
  <c r="J655" i="2"/>
  <c r="BE655" i="2" s="1"/>
  <c r="BI653" i="2"/>
  <c r="BH653" i="2"/>
  <c r="BG653" i="2"/>
  <c r="BF653" i="2"/>
  <c r="T653" i="2"/>
  <c r="R653" i="2"/>
  <c r="P653" i="2"/>
  <c r="BK653" i="2"/>
  <c r="J653" i="2"/>
  <c r="BE653" i="2" s="1"/>
  <c r="BI649" i="2"/>
  <c r="BH649" i="2"/>
  <c r="BG649" i="2"/>
  <c r="BF649" i="2"/>
  <c r="T649" i="2"/>
  <c r="R649" i="2"/>
  <c r="P649" i="2"/>
  <c r="BK649" i="2"/>
  <c r="J649" i="2"/>
  <c r="BE649" i="2" s="1"/>
  <c r="BI647" i="2"/>
  <c r="BH647" i="2"/>
  <c r="BG647" i="2"/>
  <c r="BF647" i="2"/>
  <c r="T647" i="2"/>
  <c r="R647" i="2"/>
  <c r="P647" i="2"/>
  <c r="BK647" i="2"/>
  <c r="J647" i="2"/>
  <c r="BE647" i="2" s="1"/>
  <c r="BI643" i="2"/>
  <c r="BH643" i="2"/>
  <c r="BG643" i="2"/>
  <c r="BF643" i="2"/>
  <c r="T643" i="2"/>
  <c r="R643" i="2"/>
  <c r="P643" i="2"/>
  <c r="BK643" i="2"/>
  <c r="J643" i="2"/>
  <c r="BE643" i="2" s="1"/>
  <c r="BI639" i="2"/>
  <c r="BH639" i="2"/>
  <c r="BG639" i="2"/>
  <c r="BF639" i="2"/>
  <c r="T639" i="2"/>
  <c r="R639" i="2"/>
  <c r="P639" i="2"/>
  <c r="BK639" i="2"/>
  <c r="J639" i="2"/>
  <c r="BE639" i="2" s="1"/>
  <c r="BI635" i="2"/>
  <c r="BH635" i="2"/>
  <c r="BG635" i="2"/>
  <c r="BF635" i="2"/>
  <c r="T635" i="2"/>
  <c r="R635" i="2"/>
  <c r="P635" i="2"/>
  <c r="BK635" i="2"/>
  <c r="J635" i="2"/>
  <c r="BE635" i="2" s="1"/>
  <c r="BI631" i="2"/>
  <c r="BH631" i="2"/>
  <c r="BG631" i="2"/>
  <c r="BF631" i="2"/>
  <c r="T631" i="2"/>
  <c r="R631" i="2"/>
  <c r="P631" i="2"/>
  <c r="BK631" i="2"/>
  <c r="J631" i="2"/>
  <c r="BE631" i="2" s="1"/>
  <c r="BI627" i="2"/>
  <c r="BH627" i="2"/>
  <c r="BG627" i="2"/>
  <c r="BF627" i="2"/>
  <c r="T627" i="2"/>
  <c r="R627" i="2"/>
  <c r="P627" i="2"/>
  <c r="BK627" i="2"/>
  <c r="J627" i="2"/>
  <c r="BE627" i="2" s="1"/>
  <c r="BI623" i="2"/>
  <c r="BH623" i="2"/>
  <c r="BG623" i="2"/>
  <c r="BF623" i="2"/>
  <c r="T623" i="2"/>
  <c r="R623" i="2"/>
  <c r="P623" i="2"/>
  <c r="BK623" i="2"/>
  <c r="J623" i="2"/>
  <c r="BE623" i="2" s="1"/>
  <c r="BI619" i="2"/>
  <c r="BH619" i="2"/>
  <c r="BG619" i="2"/>
  <c r="BF619" i="2"/>
  <c r="T619" i="2"/>
  <c r="R619" i="2"/>
  <c r="P619" i="2"/>
  <c r="BK619" i="2"/>
  <c r="J619" i="2"/>
  <c r="BE619" i="2" s="1"/>
  <c r="BI615" i="2"/>
  <c r="BH615" i="2"/>
  <c r="BG615" i="2"/>
  <c r="BF615" i="2"/>
  <c r="T615" i="2"/>
  <c r="R615" i="2"/>
  <c r="P615" i="2"/>
  <c r="BK615" i="2"/>
  <c r="J615" i="2"/>
  <c r="BE615" i="2" s="1"/>
  <c r="BI613" i="2"/>
  <c r="BH613" i="2"/>
  <c r="BG613" i="2"/>
  <c r="BF613" i="2"/>
  <c r="T613" i="2"/>
  <c r="R613" i="2"/>
  <c r="P613" i="2"/>
  <c r="BK613" i="2"/>
  <c r="J613" i="2"/>
  <c r="BE613" i="2" s="1"/>
  <c r="BI611" i="2"/>
  <c r="BH611" i="2"/>
  <c r="BG611" i="2"/>
  <c r="BF611" i="2"/>
  <c r="T611" i="2"/>
  <c r="R611" i="2"/>
  <c r="P611" i="2"/>
  <c r="BK611" i="2"/>
  <c r="J611" i="2"/>
  <c r="BE611" i="2" s="1"/>
  <c r="BI606" i="2"/>
  <c r="BH606" i="2"/>
  <c r="BG606" i="2"/>
  <c r="BF606" i="2"/>
  <c r="T606" i="2"/>
  <c r="R606" i="2"/>
  <c r="P606" i="2"/>
  <c r="BK606" i="2"/>
  <c r="J606" i="2"/>
  <c r="BE606" i="2" s="1"/>
  <c r="BI602" i="2"/>
  <c r="BH602" i="2"/>
  <c r="BG602" i="2"/>
  <c r="BF602" i="2"/>
  <c r="T602" i="2"/>
  <c r="R602" i="2"/>
  <c r="P602" i="2"/>
  <c r="BK602" i="2"/>
  <c r="J602" i="2"/>
  <c r="BE602" i="2" s="1"/>
  <c r="BI598" i="2"/>
  <c r="BH598" i="2"/>
  <c r="BG598" i="2"/>
  <c r="BF598" i="2"/>
  <c r="T598" i="2"/>
  <c r="R598" i="2"/>
  <c r="P598" i="2"/>
  <c r="BK598" i="2"/>
  <c r="J598" i="2"/>
  <c r="BE598" i="2" s="1"/>
  <c r="BI594" i="2"/>
  <c r="BH594" i="2"/>
  <c r="BG594" i="2"/>
  <c r="BF594" i="2"/>
  <c r="T594" i="2"/>
  <c r="R594" i="2"/>
  <c r="P594" i="2"/>
  <c r="BK594" i="2"/>
  <c r="J594" i="2"/>
  <c r="BE594" i="2" s="1"/>
  <c r="BI592" i="2"/>
  <c r="BH592" i="2"/>
  <c r="BG592" i="2"/>
  <c r="BF592" i="2"/>
  <c r="T592" i="2"/>
  <c r="R592" i="2"/>
  <c r="P592" i="2"/>
  <c r="BK592" i="2"/>
  <c r="J592" i="2"/>
  <c r="BE592" i="2" s="1"/>
  <c r="BI590" i="2"/>
  <c r="BH590" i="2"/>
  <c r="BG590" i="2"/>
  <c r="BF590" i="2"/>
  <c r="T590" i="2"/>
  <c r="R590" i="2"/>
  <c r="P590" i="2"/>
  <c r="BK590" i="2"/>
  <c r="J590" i="2"/>
  <c r="BE590" i="2" s="1"/>
  <c r="BI586" i="2"/>
  <c r="BH586" i="2"/>
  <c r="BG586" i="2"/>
  <c r="BF586" i="2"/>
  <c r="T586" i="2"/>
  <c r="R586" i="2"/>
  <c r="P586" i="2"/>
  <c r="BK586" i="2"/>
  <c r="J586" i="2"/>
  <c r="BE586" i="2" s="1"/>
  <c r="BI581" i="2"/>
  <c r="BH581" i="2"/>
  <c r="BG581" i="2"/>
  <c r="BF581" i="2"/>
  <c r="T581" i="2"/>
  <c r="R581" i="2"/>
  <c r="P581" i="2"/>
  <c r="BK581" i="2"/>
  <c r="J581" i="2"/>
  <c r="BE581" i="2" s="1"/>
  <c r="BI579" i="2"/>
  <c r="BH579" i="2"/>
  <c r="BG579" i="2"/>
  <c r="BF579" i="2"/>
  <c r="T579" i="2"/>
  <c r="R579" i="2"/>
  <c r="P579" i="2"/>
  <c r="BK579" i="2"/>
  <c r="J579" i="2"/>
  <c r="BE579" i="2" s="1"/>
  <c r="BI577" i="2"/>
  <c r="BH577" i="2"/>
  <c r="BG577" i="2"/>
  <c r="BF577" i="2"/>
  <c r="T577" i="2"/>
  <c r="R577" i="2"/>
  <c r="R576" i="2" s="1"/>
  <c r="P577" i="2"/>
  <c r="BK577" i="2"/>
  <c r="BK576" i="2" s="1"/>
  <c r="J576" i="2" s="1"/>
  <c r="J112" i="2" s="1"/>
  <c r="J577" i="2"/>
  <c r="BE577" i="2"/>
  <c r="BI574" i="2"/>
  <c r="BH574" i="2"/>
  <c r="BG574" i="2"/>
  <c r="BF574" i="2"/>
  <c r="T574" i="2"/>
  <c r="R574" i="2"/>
  <c r="P574" i="2"/>
  <c r="BK574" i="2"/>
  <c r="J574" i="2"/>
  <c r="BE574" i="2" s="1"/>
  <c r="BI570" i="2"/>
  <c r="BH570" i="2"/>
  <c r="BG570" i="2"/>
  <c r="BF570" i="2"/>
  <c r="T570" i="2"/>
  <c r="R570" i="2"/>
  <c r="P570" i="2"/>
  <c r="BK570" i="2"/>
  <c r="J570" i="2"/>
  <c r="BE570" i="2" s="1"/>
  <c r="BI568" i="2"/>
  <c r="BH568" i="2"/>
  <c r="BG568" i="2"/>
  <c r="BF568" i="2"/>
  <c r="T568" i="2"/>
  <c r="R568" i="2"/>
  <c r="P568" i="2"/>
  <c r="BK568" i="2"/>
  <c r="J568" i="2"/>
  <c r="BE568" i="2" s="1"/>
  <c r="BI564" i="2"/>
  <c r="BH564" i="2"/>
  <c r="BG564" i="2"/>
  <c r="BF564" i="2"/>
  <c r="T564" i="2"/>
  <c r="R564" i="2"/>
  <c r="P564" i="2"/>
  <c r="BK564" i="2"/>
  <c r="J564" i="2"/>
  <c r="BE564" i="2" s="1"/>
  <c r="BI562" i="2"/>
  <c r="BH562" i="2"/>
  <c r="BG562" i="2"/>
  <c r="BF562" i="2"/>
  <c r="T562" i="2"/>
  <c r="R562" i="2"/>
  <c r="P562" i="2"/>
  <c r="BK562" i="2"/>
  <c r="J562" i="2"/>
  <c r="BE562" i="2" s="1"/>
  <c r="BI557" i="2"/>
  <c r="BH557" i="2"/>
  <c r="BG557" i="2"/>
  <c r="BF557" i="2"/>
  <c r="T557" i="2"/>
  <c r="R557" i="2"/>
  <c r="R556" i="2" s="1"/>
  <c r="P557" i="2"/>
  <c r="BK557" i="2"/>
  <c r="BK556" i="2" s="1"/>
  <c r="J556" i="2" s="1"/>
  <c r="J111" i="2" s="1"/>
  <c r="J557" i="2"/>
  <c r="BE557" i="2"/>
  <c r="BI554" i="2"/>
  <c r="BH554" i="2"/>
  <c r="BG554" i="2"/>
  <c r="BF554" i="2"/>
  <c r="T554" i="2"/>
  <c r="R554" i="2"/>
  <c r="P554" i="2"/>
  <c r="BK554" i="2"/>
  <c r="J554" i="2"/>
  <c r="BE554" i="2" s="1"/>
  <c r="BI550" i="2"/>
  <c r="BH550" i="2"/>
  <c r="BG550" i="2"/>
  <c r="BF550" i="2"/>
  <c r="T550" i="2"/>
  <c r="R550" i="2"/>
  <c r="P550" i="2"/>
  <c r="BK550" i="2"/>
  <c r="J550" i="2"/>
  <c r="BE550" i="2" s="1"/>
  <c r="BI548" i="2"/>
  <c r="BH548" i="2"/>
  <c r="BG548" i="2"/>
  <c r="BF548" i="2"/>
  <c r="T548" i="2"/>
  <c r="R548" i="2"/>
  <c r="P548" i="2"/>
  <c r="BK548" i="2"/>
  <c r="J548" i="2"/>
  <c r="BE548" i="2" s="1"/>
  <c r="BI544" i="2"/>
  <c r="BH544" i="2"/>
  <c r="BG544" i="2"/>
  <c r="BF544" i="2"/>
  <c r="T544" i="2"/>
  <c r="R544" i="2"/>
  <c r="P544" i="2"/>
  <c r="BK544" i="2"/>
  <c r="J544" i="2"/>
  <c r="BE544" i="2" s="1"/>
  <c r="BI540" i="2"/>
  <c r="BH540" i="2"/>
  <c r="BG540" i="2"/>
  <c r="BF540" i="2"/>
  <c r="T540" i="2"/>
  <c r="R540" i="2"/>
  <c r="P540" i="2"/>
  <c r="BK540" i="2"/>
  <c r="J540" i="2"/>
  <c r="BE540" i="2" s="1"/>
  <c r="BI538" i="2"/>
  <c r="BH538" i="2"/>
  <c r="BG538" i="2"/>
  <c r="BF538" i="2"/>
  <c r="T538" i="2"/>
  <c r="R538" i="2"/>
  <c r="P538" i="2"/>
  <c r="BK538" i="2"/>
  <c r="J538" i="2"/>
  <c r="BE538" i="2" s="1"/>
  <c r="BI536" i="2"/>
  <c r="BH536" i="2"/>
  <c r="BG536" i="2"/>
  <c r="BF536" i="2"/>
  <c r="T536" i="2"/>
  <c r="R536" i="2"/>
  <c r="P536" i="2"/>
  <c r="BK536" i="2"/>
  <c r="J536" i="2"/>
  <c r="BE536" i="2" s="1"/>
  <c r="BI532" i="2"/>
  <c r="BH532" i="2"/>
  <c r="BG532" i="2"/>
  <c r="BF532" i="2"/>
  <c r="T532" i="2"/>
  <c r="R532" i="2"/>
  <c r="P532" i="2"/>
  <c r="BK532" i="2"/>
  <c r="J532" i="2"/>
  <c r="BE532" i="2" s="1"/>
  <c r="BI528" i="2"/>
  <c r="BH528" i="2"/>
  <c r="BG528" i="2"/>
  <c r="BF528" i="2"/>
  <c r="T528" i="2"/>
  <c r="R528" i="2"/>
  <c r="P528" i="2"/>
  <c r="BK528" i="2"/>
  <c r="J528" i="2"/>
  <c r="BE528" i="2" s="1"/>
  <c r="BI526" i="2"/>
  <c r="BH526" i="2"/>
  <c r="BG526" i="2"/>
  <c r="BF526" i="2"/>
  <c r="T526" i="2"/>
  <c r="R526" i="2"/>
  <c r="P526" i="2"/>
  <c r="BK526" i="2"/>
  <c r="J526" i="2"/>
  <c r="BE526" i="2" s="1"/>
  <c r="BI522" i="2"/>
  <c r="BH522" i="2"/>
  <c r="BG522" i="2"/>
  <c r="BF522" i="2"/>
  <c r="T522" i="2"/>
  <c r="R522" i="2"/>
  <c r="P522" i="2"/>
  <c r="BK522" i="2"/>
  <c r="J522" i="2"/>
  <c r="BE522" i="2" s="1"/>
  <c r="BI518" i="2"/>
  <c r="BH518" i="2"/>
  <c r="BG518" i="2"/>
  <c r="BF518" i="2"/>
  <c r="T518" i="2"/>
  <c r="R518" i="2"/>
  <c r="P518" i="2"/>
  <c r="BK518" i="2"/>
  <c r="J518" i="2"/>
  <c r="BE518" i="2" s="1"/>
  <c r="BI516" i="2"/>
  <c r="BH516" i="2"/>
  <c r="BG516" i="2"/>
  <c r="BF516" i="2"/>
  <c r="T516" i="2"/>
  <c r="R516" i="2"/>
  <c r="P516" i="2"/>
  <c r="BK516" i="2"/>
  <c r="J516" i="2"/>
  <c r="BE516" i="2" s="1"/>
  <c r="BI514" i="2"/>
  <c r="BH514" i="2"/>
  <c r="BG514" i="2"/>
  <c r="BF514" i="2"/>
  <c r="T514" i="2"/>
  <c r="R514" i="2"/>
  <c r="P514" i="2"/>
  <c r="BK514" i="2"/>
  <c r="J514" i="2"/>
  <c r="BE514" i="2" s="1"/>
  <c r="BI510" i="2"/>
  <c r="BH510" i="2"/>
  <c r="BG510" i="2"/>
  <c r="BF510" i="2"/>
  <c r="T510" i="2"/>
  <c r="R510" i="2"/>
  <c r="P510" i="2"/>
  <c r="BK510" i="2"/>
  <c r="J510" i="2"/>
  <c r="BE510" i="2" s="1"/>
  <c r="BI505" i="2"/>
  <c r="BH505" i="2"/>
  <c r="BG505" i="2"/>
  <c r="BF505" i="2"/>
  <c r="T505" i="2"/>
  <c r="R505" i="2"/>
  <c r="P505" i="2"/>
  <c r="BK505" i="2"/>
  <c r="J505" i="2"/>
  <c r="BE505" i="2" s="1"/>
  <c r="BI503" i="2"/>
  <c r="BH503" i="2"/>
  <c r="BG503" i="2"/>
  <c r="BF503" i="2"/>
  <c r="T503" i="2"/>
  <c r="R503" i="2"/>
  <c r="R502" i="2" s="1"/>
  <c r="P503" i="2"/>
  <c r="P502" i="2" s="1"/>
  <c r="BK503" i="2"/>
  <c r="BK502" i="2" s="1"/>
  <c r="J502" i="2"/>
  <c r="J110" i="2" s="1"/>
  <c r="J503" i="2"/>
  <c r="BE503" i="2"/>
  <c r="BI500" i="2"/>
  <c r="BH500" i="2"/>
  <c r="BG500" i="2"/>
  <c r="BF500" i="2"/>
  <c r="T500" i="2"/>
  <c r="R500" i="2"/>
  <c r="P500" i="2"/>
  <c r="BK500" i="2"/>
  <c r="J500" i="2"/>
  <c r="BE500" i="2" s="1"/>
  <c r="BI495" i="2"/>
  <c r="BH495" i="2"/>
  <c r="BG495" i="2"/>
  <c r="BF495" i="2"/>
  <c r="T495" i="2"/>
  <c r="R495" i="2"/>
  <c r="P495" i="2"/>
  <c r="BK495" i="2"/>
  <c r="J495" i="2"/>
  <c r="BE495" i="2" s="1"/>
  <c r="BI491" i="2"/>
  <c r="BH491" i="2"/>
  <c r="BG491" i="2"/>
  <c r="BF491" i="2"/>
  <c r="T491" i="2"/>
  <c r="R491" i="2"/>
  <c r="P491" i="2"/>
  <c r="BK491" i="2"/>
  <c r="J491" i="2"/>
  <c r="BE491" i="2" s="1"/>
  <c r="BI487" i="2"/>
  <c r="BH487" i="2"/>
  <c r="BG487" i="2"/>
  <c r="BF487" i="2"/>
  <c r="T487" i="2"/>
  <c r="R487" i="2"/>
  <c r="P487" i="2"/>
  <c r="BK487" i="2"/>
  <c r="J487" i="2"/>
  <c r="BE487" i="2" s="1"/>
  <c r="BI483" i="2"/>
  <c r="BH483" i="2"/>
  <c r="BG483" i="2"/>
  <c r="BF483" i="2"/>
  <c r="T483" i="2"/>
  <c r="R483" i="2"/>
  <c r="P483" i="2"/>
  <c r="BK483" i="2"/>
  <c r="J483" i="2"/>
  <c r="BE483" i="2" s="1"/>
  <c r="BI477" i="2"/>
  <c r="BH477" i="2"/>
  <c r="BG477" i="2"/>
  <c r="BF477" i="2"/>
  <c r="T477" i="2"/>
  <c r="R477" i="2"/>
  <c r="P477" i="2"/>
  <c r="BK477" i="2"/>
  <c r="J477" i="2"/>
  <c r="BE477" i="2" s="1"/>
  <c r="BI473" i="2"/>
  <c r="BH473" i="2"/>
  <c r="BG473" i="2"/>
  <c r="BF473" i="2"/>
  <c r="T473" i="2"/>
  <c r="R473" i="2"/>
  <c r="P473" i="2"/>
  <c r="BK473" i="2"/>
  <c r="J473" i="2"/>
  <c r="BE473" i="2" s="1"/>
  <c r="BI471" i="2"/>
  <c r="BH471" i="2"/>
  <c r="BG471" i="2"/>
  <c r="BF471" i="2"/>
  <c r="T471" i="2"/>
  <c r="R471" i="2"/>
  <c r="P471" i="2"/>
  <c r="BK471" i="2"/>
  <c r="J471" i="2"/>
  <c r="BE471" i="2" s="1"/>
  <c r="BI467" i="2"/>
  <c r="BH467" i="2"/>
  <c r="BG467" i="2"/>
  <c r="BF467" i="2"/>
  <c r="T467" i="2"/>
  <c r="R467" i="2"/>
  <c r="P467" i="2"/>
  <c r="BK467" i="2"/>
  <c r="J467" i="2"/>
  <c r="BE467" i="2" s="1"/>
  <c r="BI465" i="2"/>
  <c r="BH465" i="2"/>
  <c r="BG465" i="2"/>
  <c r="BF465" i="2"/>
  <c r="T465" i="2"/>
  <c r="R465" i="2"/>
  <c r="P465" i="2"/>
  <c r="BK465" i="2"/>
  <c r="J465" i="2"/>
  <c r="BE465" i="2" s="1"/>
  <c r="BI463" i="2"/>
  <c r="BH463" i="2"/>
  <c r="BG463" i="2"/>
  <c r="BF463" i="2"/>
  <c r="T463" i="2"/>
  <c r="R463" i="2"/>
  <c r="P463" i="2"/>
  <c r="BK463" i="2"/>
  <c r="J463" i="2"/>
  <c r="BE463" i="2" s="1"/>
  <c r="BI461" i="2"/>
  <c r="BH461" i="2"/>
  <c r="BG461" i="2"/>
  <c r="BF461" i="2"/>
  <c r="T461" i="2"/>
  <c r="R461" i="2"/>
  <c r="P461" i="2"/>
  <c r="BK461" i="2"/>
  <c r="J461" i="2"/>
  <c r="BE461" i="2" s="1"/>
  <c r="BI459" i="2"/>
  <c r="BH459" i="2"/>
  <c r="BG459" i="2"/>
  <c r="BF459" i="2"/>
  <c r="T459" i="2"/>
  <c r="R459" i="2"/>
  <c r="P459" i="2"/>
  <c r="BK459" i="2"/>
  <c r="J459" i="2"/>
  <c r="BE459" i="2" s="1"/>
  <c r="BI455" i="2"/>
  <c r="BH455" i="2"/>
  <c r="BG455" i="2"/>
  <c r="BF455" i="2"/>
  <c r="T455" i="2"/>
  <c r="R455" i="2"/>
  <c r="P455" i="2"/>
  <c r="BK455" i="2"/>
  <c r="J455" i="2"/>
  <c r="BE455" i="2" s="1"/>
  <c r="BI450" i="2"/>
  <c r="BH450" i="2"/>
  <c r="BG450" i="2"/>
  <c r="BF450" i="2"/>
  <c r="T450" i="2"/>
  <c r="R450" i="2"/>
  <c r="P450" i="2"/>
  <c r="BK450" i="2"/>
  <c r="J450" i="2"/>
  <c r="BE450" i="2" s="1"/>
  <c r="BI446" i="2"/>
  <c r="BH446" i="2"/>
  <c r="BG446" i="2"/>
  <c r="BF446" i="2"/>
  <c r="T446" i="2"/>
  <c r="R446" i="2"/>
  <c r="P446" i="2"/>
  <c r="BK446" i="2"/>
  <c r="J446" i="2"/>
  <c r="BE446" i="2" s="1"/>
  <c r="BI440" i="2"/>
  <c r="BH440" i="2"/>
  <c r="BG440" i="2"/>
  <c r="BF440" i="2"/>
  <c r="T440" i="2"/>
  <c r="R440" i="2"/>
  <c r="P440" i="2"/>
  <c r="BK440" i="2"/>
  <c r="J440" i="2"/>
  <c r="BE440" i="2" s="1"/>
  <c r="BI436" i="2"/>
  <c r="BH436" i="2"/>
  <c r="BG436" i="2"/>
  <c r="BF436" i="2"/>
  <c r="T436" i="2"/>
  <c r="R436" i="2"/>
  <c r="P436" i="2"/>
  <c r="BK436" i="2"/>
  <c r="J436" i="2"/>
  <c r="BE436" i="2" s="1"/>
  <c r="BI432" i="2"/>
  <c r="BH432" i="2"/>
  <c r="BG432" i="2"/>
  <c r="BF432" i="2"/>
  <c r="T432" i="2"/>
  <c r="R432" i="2"/>
  <c r="P432" i="2"/>
  <c r="BK432" i="2"/>
  <c r="J432" i="2"/>
  <c r="BE432" i="2" s="1"/>
  <c r="BI428" i="2"/>
  <c r="BH428" i="2"/>
  <c r="BG428" i="2"/>
  <c r="BF428" i="2"/>
  <c r="T428" i="2"/>
  <c r="R428" i="2"/>
  <c r="P428" i="2"/>
  <c r="BK428" i="2"/>
  <c r="J428" i="2"/>
  <c r="BE428" i="2" s="1"/>
  <c r="BI424" i="2"/>
  <c r="BH424" i="2"/>
  <c r="BG424" i="2"/>
  <c r="BF424" i="2"/>
  <c r="T424" i="2"/>
  <c r="R424" i="2"/>
  <c r="P424" i="2"/>
  <c r="BK424" i="2"/>
  <c r="J424" i="2"/>
  <c r="BE424" i="2" s="1"/>
  <c r="BI420" i="2"/>
  <c r="BH420" i="2"/>
  <c r="BG420" i="2"/>
  <c r="BF420" i="2"/>
  <c r="T420" i="2"/>
  <c r="R420" i="2"/>
  <c r="P420" i="2"/>
  <c r="BK420" i="2"/>
  <c r="J420" i="2"/>
  <c r="BE420" i="2" s="1"/>
  <c r="BI416" i="2"/>
  <c r="BH416" i="2"/>
  <c r="BG416" i="2"/>
  <c r="BF416" i="2"/>
  <c r="T416" i="2"/>
  <c r="R416" i="2"/>
  <c r="R415" i="2" s="1"/>
  <c r="P416" i="2"/>
  <c r="BK416" i="2"/>
  <c r="BK415" i="2" s="1"/>
  <c r="J415" i="2" s="1"/>
  <c r="J109" i="2" s="1"/>
  <c r="J416" i="2"/>
  <c r="BE416" i="2"/>
  <c r="BI413" i="2"/>
  <c r="BH413" i="2"/>
  <c r="BG413" i="2"/>
  <c r="BF413" i="2"/>
  <c r="T413" i="2"/>
  <c r="R413" i="2"/>
  <c r="P413" i="2"/>
  <c r="BK413" i="2"/>
  <c r="J413" i="2"/>
  <c r="BE413" i="2" s="1"/>
  <c r="BI411" i="2"/>
  <c r="BH411" i="2"/>
  <c r="BG411" i="2"/>
  <c r="BF411" i="2"/>
  <c r="T411" i="2"/>
  <c r="R411" i="2"/>
  <c r="P411" i="2"/>
  <c r="BK411" i="2"/>
  <c r="J411" i="2"/>
  <c r="BE411" i="2" s="1"/>
  <c r="BI406" i="2"/>
  <c r="BH406" i="2"/>
  <c r="BG406" i="2"/>
  <c r="BF406" i="2"/>
  <c r="T406" i="2"/>
  <c r="R406" i="2"/>
  <c r="P406" i="2"/>
  <c r="BK406" i="2"/>
  <c r="J406" i="2"/>
  <c r="BE406" i="2" s="1"/>
  <c r="BI402" i="2"/>
  <c r="BH402" i="2"/>
  <c r="BG402" i="2"/>
  <c r="BF402" i="2"/>
  <c r="T402" i="2"/>
  <c r="R402" i="2"/>
  <c r="P402" i="2"/>
  <c r="BK402" i="2"/>
  <c r="J402" i="2"/>
  <c r="BE402" i="2" s="1"/>
  <c r="BI398" i="2"/>
  <c r="BH398" i="2"/>
  <c r="BG398" i="2"/>
  <c r="BF398" i="2"/>
  <c r="T398" i="2"/>
  <c r="R398" i="2"/>
  <c r="P398" i="2"/>
  <c r="BK398" i="2"/>
  <c r="J398" i="2"/>
  <c r="BE398" i="2" s="1"/>
  <c r="BI394" i="2"/>
  <c r="BH394" i="2"/>
  <c r="BG394" i="2"/>
  <c r="BF394" i="2"/>
  <c r="T394" i="2"/>
  <c r="R394" i="2"/>
  <c r="P394" i="2"/>
  <c r="BK394" i="2"/>
  <c r="J394" i="2"/>
  <c r="BE394" i="2" s="1"/>
  <c r="BI390" i="2"/>
  <c r="BH390" i="2"/>
  <c r="BG390" i="2"/>
  <c r="BF390" i="2"/>
  <c r="T390" i="2"/>
  <c r="R390" i="2"/>
  <c r="P390" i="2"/>
  <c r="BK390" i="2"/>
  <c r="J390" i="2"/>
  <c r="BE390" i="2" s="1"/>
  <c r="BI386" i="2"/>
  <c r="BH386" i="2"/>
  <c r="BG386" i="2"/>
  <c r="BF386" i="2"/>
  <c r="T386" i="2"/>
  <c r="R386" i="2"/>
  <c r="P386" i="2"/>
  <c r="BK386" i="2"/>
  <c r="J386" i="2"/>
  <c r="BE386" i="2" s="1"/>
  <c r="BI381" i="2"/>
  <c r="BH381" i="2"/>
  <c r="BG381" i="2"/>
  <c r="BF381" i="2"/>
  <c r="T381" i="2"/>
  <c r="R381" i="2"/>
  <c r="P381" i="2"/>
  <c r="BK381" i="2"/>
  <c r="J381" i="2"/>
  <c r="BE381" i="2" s="1"/>
  <c r="BI376" i="2"/>
  <c r="BH376" i="2"/>
  <c r="BG376" i="2"/>
  <c r="BF376" i="2"/>
  <c r="T376" i="2"/>
  <c r="R376" i="2"/>
  <c r="P376" i="2"/>
  <c r="BK376" i="2"/>
  <c r="J376" i="2"/>
  <c r="BE376" i="2" s="1"/>
  <c r="BI374" i="2"/>
  <c r="BH374" i="2"/>
  <c r="BG374" i="2"/>
  <c r="BF374" i="2"/>
  <c r="T374" i="2"/>
  <c r="R374" i="2"/>
  <c r="P374" i="2"/>
  <c r="BK374" i="2"/>
  <c r="J374" i="2"/>
  <c r="BE374" i="2" s="1"/>
  <c r="BI370" i="2"/>
  <c r="BH370" i="2"/>
  <c r="BG370" i="2"/>
  <c r="BF370" i="2"/>
  <c r="T370" i="2"/>
  <c r="R370" i="2"/>
  <c r="P370" i="2"/>
  <c r="BK370" i="2"/>
  <c r="J370" i="2"/>
  <c r="BE370" i="2" s="1"/>
  <c r="BI368" i="2"/>
  <c r="BH368" i="2"/>
  <c r="BG368" i="2"/>
  <c r="BF368" i="2"/>
  <c r="T368" i="2"/>
  <c r="R368" i="2"/>
  <c r="P368" i="2"/>
  <c r="BK368" i="2"/>
  <c r="J368" i="2"/>
  <c r="BE368" i="2" s="1"/>
  <c r="BI366" i="2"/>
  <c r="BH366" i="2"/>
  <c r="BG366" i="2"/>
  <c r="BF366" i="2"/>
  <c r="T366" i="2"/>
  <c r="R366" i="2"/>
  <c r="P366" i="2"/>
  <c r="BK366" i="2"/>
  <c r="J366" i="2"/>
  <c r="BE366" i="2" s="1"/>
  <c r="BI362" i="2"/>
  <c r="BH362" i="2"/>
  <c r="BG362" i="2"/>
  <c r="BF362" i="2"/>
  <c r="T362" i="2"/>
  <c r="R362" i="2"/>
  <c r="P362" i="2"/>
  <c r="BK362" i="2"/>
  <c r="J362" i="2"/>
  <c r="BE362" i="2" s="1"/>
  <c r="BI358" i="2"/>
  <c r="BH358" i="2"/>
  <c r="BG358" i="2"/>
  <c r="BF358" i="2"/>
  <c r="T358" i="2"/>
  <c r="R358" i="2"/>
  <c r="P358" i="2"/>
  <c r="BK358" i="2"/>
  <c r="J358" i="2"/>
  <c r="BE358" i="2" s="1"/>
  <c r="BI354" i="2"/>
  <c r="BH354" i="2"/>
  <c r="BG354" i="2"/>
  <c r="BF354" i="2"/>
  <c r="T354" i="2"/>
  <c r="R354" i="2"/>
  <c r="P354" i="2"/>
  <c r="BK354" i="2"/>
  <c r="J354" i="2"/>
  <c r="BE354" i="2" s="1"/>
  <c r="BI349" i="2"/>
  <c r="BH349" i="2"/>
  <c r="BG349" i="2"/>
  <c r="BF349" i="2"/>
  <c r="T349" i="2"/>
  <c r="R349" i="2"/>
  <c r="P349" i="2"/>
  <c r="BK349" i="2"/>
  <c r="J349" i="2"/>
  <c r="BE349" i="2" s="1"/>
  <c r="BI344" i="2"/>
  <c r="BH344" i="2"/>
  <c r="BG344" i="2"/>
  <c r="BF344" i="2"/>
  <c r="T344" i="2"/>
  <c r="R344" i="2"/>
  <c r="P344" i="2"/>
  <c r="BK344" i="2"/>
  <c r="J344" i="2"/>
  <c r="BE344" i="2" s="1"/>
  <c r="BI342" i="2"/>
  <c r="BH342" i="2"/>
  <c r="BG342" i="2"/>
  <c r="BF342" i="2"/>
  <c r="T342" i="2"/>
  <c r="R342" i="2"/>
  <c r="P342" i="2"/>
  <c r="BK342" i="2"/>
  <c r="J342" i="2"/>
  <c r="BE342" i="2" s="1"/>
  <c r="BI338" i="2"/>
  <c r="BH338" i="2"/>
  <c r="BG338" i="2"/>
  <c r="BF338" i="2"/>
  <c r="T338" i="2"/>
  <c r="R338" i="2"/>
  <c r="P338" i="2"/>
  <c r="BK338" i="2"/>
  <c r="J338" i="2"/>
  <c r="BE338" i="2" s="1"/>
  <c r="BI334" i="2"/>
  <c r="BH334" i="2"/>
  <c r="BG334" i="2"/>
  <c r="BF334" i="2"/>
  <c r="T334" i="2"/>
  <c r="R334" i="2"/>
  <c r="P334" i="2"/>
  <c r="BK334" i="2"/>
  <c r="J334" i="2"/>
  <c r="BE334" i="2" s="1"/>
  <c r="BI329" i="2"/>
  <c r="BH329" i="2"/>
  <c r="BG329" i="2"/>
  <c r="BF329" i="2"/>
  <c r="T329" i="2"/>
  <c r="R329" i="2"/>
  <c r="P329" i="2"/>
  <c r="BK329" i="2"/>
  <c r="J329" i="2"/>
  <c r="BE329" i="2" s="1"/>
  <c r="BI323" i="2"/>
  <c r="BH323" i="2"/>
  <c r="BG323" i="2"/>
  <c r="BF323" i="2"/>
  <c r="T323" i="2"/>
  <c r="R323" i="2"/>
  <c r="P323" i="2"/>
  <c r="BK323" i="2"/>
  <c r="J323" i="2"/>
  <c r="BE323" i="2" s="1"/>
  <c r="BI318" i="2"/>
  <c r="BH318" i="2"/>
  <c r="BG318" i="2"/>
  <c r="BF318" i="2"/>
  <c r="T318" i="2"/>
  <c r="R318" i="2"/>
  <c r="P318" i="2"/>
  <c r="BK318" i="2"/>
  <c r="J318" i="2"/>
  <c r="BE318" i="2" s="1"/>
  <c r="BI314" i="2"/>
  <c r="BH314" i="2"/>
  <c r="BG314" i="2"/>
  <c r="BF314" i="2"/>
  <c r="T314" i="2"/>
  <c r="R314" i="2"/>
  <c r="P314" i="2"/>
  <c r="BK314" i="2"/>
  <c r="J314" i="2"/>
  <c r="BE314" i="2" s="1"/>
  <c r="BI310" i="2"/>
  <c r="BH310" i="2"/>
  <c r="BG310" i="2"/>
  <c r="BF310" i="2"/>
  <c r="T310" i="2"/>
  <c r="R310" i="2"/>
  <c r="P310" i="2"/>
  <c r="BK310" i="2"/>
  <c r="J310" i="2"/>
  <c r="BE310" i="2" s="1"/>
  <c r="BI306" i="2"/>
  <c r="BH306" i="2"/>
  <c r="BG306" i="2"/>
  <c r="BF306" i="2"/>
  <c r="T306" i="2"/>
  <c r="R306" i="2"/>
  <c r="P306" i="2"/>
  <c r="BK306" i="2"/>
  <c r="J306" i="2"/>
  <c r="BE306" i="2" s="1"/>
  <c r="BI301" i="2"/>
  <c r="BH301" i="2"/>
  <c r="BG301" i="2"/>
  <c r="BF301" i="2"/>
  <c r="T301" i="2"/>
  <c r="R301" i="2"/>
  <c r="P301" i="2"/>
  <c r="BK301" i="2"/>
  <c r="J301" i="2"/>
  <c r="BE301" i="2" s="1"/>
  <c r="BI296" i="2"/>
  <c r="BH296" i="2"/>
  <c r="BG296" i="2"/>
  <c r="BF296" i="2"/>
  <c r="T296" i="2"/>
  <c r="R296" i="2"/>
  <c r="P296" i="2"/>
  <c r="BK296" i="2"/>
  <c r="J296" i="2"/>
  <c r="BE296" i="2" s="1"/>
  <c r="BI289" i="2"/>
  <c r="BH289" i="2"/>
  <c r="BG289" i="2"/>
  <c r="BF289" i="2"/>
  <c r="T289" i="2"/>
  <c r="R289" i="2"/>
  <c r="P289" i="2"/>
  <c r="BK289" i="2"/>
  <c r="J289" i="2"/>
  <c r="BE289" i="2" s="1"/>
  <c r="BI284" i="2"/>
  <c r="BH284" i="2"/>
  <c r="BG284" i="2"/>
  <c r="BF284" i="2"/>
  <c r="T284" i="2"/>
  <c r="R284" i="2"/>
  <c r="P284" i="2"/>
  <c r="BK284" i="2"/>
  <c r="J284" i="2"/>
  <c r="BE284" i="2" s="1"/>
  <c r="BI280" i="2"/>
  <c r="BH280" i="2"/>
  <c r="BG280" i="2"/>
  <c r="BF280" i="2"/>
  <c r="T280" i="2"/>
  <c r="R280" i="2"/>
  <c r="R279" i="2" s="1"/>
  <c r="P280" i="2"/>
  <c r="P279" i="2" s="1"/>
  <c r="BK280" i="2"/>
  <c r="BK279" i="2" s="1"/>
  <c r="J279" i="2"/>
  <c r="J108" i="2" s="1"/>
  <c r="J280" i="2"/>
  <c r="BE280" i="2"/>
  <c r="BI277" i="2"/>
  <c r="BH277" i="2"/>
  <c r="BG277" i="2"/>
  <c r="BF277" i="2"/>
  <c r="T277" i="2"/>
  <c r="R277" i="2"/>
  <c r="P277" i="2"/>
  <c r="BK277" i="2"/>
  <c r="J277" i="2"/>
  <c r="BE277" i="2" s="1"/>
  <c r="BI275" i="2"/>
  <c r="BH275" i="2"/>
  <c r="BG275" i="2"/>
  <c r="BF275" i="2"/>
  <c r="T275" i="2"/>
  <c r="R275" i="2"/>
  <c r="P275" i="2"/>
  <c r="BK275" i="2"/>
  <c r="J275" i="2"/>
  <c r="BE275" i="2" s="1"/>
  <c r="BI271" i="2"/>
  <c r="BH271" i="2"/>
  <c r="BG271" i="2"/>
  <c r="BF271" i="2"/>
  <c r="T271" i="2"/>
  <c r="R271" i="2"/>
  <c r="P271" i="2"/>
  <c r="BK271" i="2"/>
  <c r="J271" i="2"/>
  <c r="BE271" i="2" s="1"/>
  <c r="BI269" i="2"/>
  <c r="BH269" i="2"/>
  <c r="BG269" i="2"/>
  <c r="BF269" i="2"/>
  <c r="T269" i="2"/>
  <c r="R269" i="2"/>
  <c r="P269" i="2"/>
  <c r="BK269" i="2"/>
  <c r="J269" i="2"/>
  <c r="BE269" i="2" s="1"/>
  <c r="BI265" i="2"/>
  <c r="BH265" i="2"/>
  <c r="BG265" i="2"/>
  <c r="BF265" i="2"/>
  <c r="T265" i="2"/>
  <c r="R265" i="2"/>
  <c r="R264" i="2"/>
  <c r="P265" i="2"/>
  <c r="BK265" i="2"/>
  <c r="BK264" i="2"/>
  <c r="J264" i="2" s="1"/>
  <c r="J107" i="2" s="1"/>
  <c r="J265" i="2"/>
  <c r="BE265" i="2" s="1"/>
  <c r="BI261" i="2"/>
  <c r="BH261" i="2"/>
  <c r="BG261" i="2"/>
  <c r="BF261" i="2"/>
  <c r="T261" i="2"/>
  <c r="R261" i="2"/>
  <c r="P261" i="2"/>
  <c r="BK261" i="2"/>
  <c r="J261" i="2"/>
  <c r="BE261" i="2" s="1"/>
  <c r="BI259" i="2"/>
  <c r="BH259" i="2"/>
  <c r="BG259" i="2"/>
  <c r="BF259" i="2"/>
  <c r="T259" i="2"/>
  <c r="R259" i="2"/>
  <c r="P259" i="2"/>
  <c r="BK259" i="2"/>
  <c r="J259" i="2"/>
  <c r="BE259" i="2" s="1"/>
  <c r="BI257" i="2"/>
  <c r="BH257" i="2"/>
  <c r="BG257" i="2"/>
  <c r="BF257" i="2"/>
  <c r="T257" i="2"/>
  <c r="R257" i="2"/>
  <c r="P257" i="2"/>
  <c r="BK257" i="2"/>
  <c r="J257" i="2"/>
  <c r="BE257" i="2" s="1"/>
  <c r="BI255" i="2"/>
  <c r="BH255" i="2"/>
  <c r="BG255" i="2"/>
  <c r="BF255" i="2"/>
  <c r="T255" i="2"/>
  <c r="R255" i="2"/>
  <c r="P255" i="2"/>
  <c r="BK255" i="2"/>
  <c r="J255" i="2"/>
  <c r="BE255" i="2" s="1"/>
  <c r="BI253" i="2"/>
  <c r="BH253" i="2"/>
  <c r="BG253" i="2"/>
  <c r="BF253" i="2"/>
  <c r="T253" i="2"/>
  <c r="R253" i="2"/>
  <c r="P253" i="2"/>
  <c r="BK253" i="2"/>
  <c r="J253" i="2"/>
  <c r="BE253" i="2" s="1"/>
  <c r="BI251" i="2"/>
  <c r="BH251" i="2"/>
  <c r="BG251" i="2"/>
  <c r="BF251" i="2"/>
  <c r="T251" i="2"/>
  <c r="R251" i="2"/>
  <c r="P251" i="2"/>
  <c r="BK251" i="2"/>
  <c r="J251" i="2"/>
  <c r="BE251" i="2" s="1"/>
  <c r="BI247" i="2"/>
  <c r="BH247" i="2"/>
  <c r="BG247" i="2"/>
  <c r="BF247" i="2"/>
  <c r="T247" i="2"/>
  <c r="R247" i="2"/>
  <c r="R246" i="2" s="1"/>
  <c r="P247" i="2"/>
  <c r="P246" i="2" s="1"/>
  <c r="BK247" i="2"/>
  <c r="BK246" i="2" s="1"/>
  <c r="J246" i="2"/>
  <c r="J105" i="2" s="1"/>
  <c r="J247" i="2"/>
  <c r="BE247" i="2"/>
  <c r="BI244" i="2"/>
  <c r="BH244" i="2"/>
  <c r="BG244" i="2"/>
  <c r="BF244" i="2"/>
  <c r="T244" i="2"/>
  <c r="T243" i="2" s="1"/>
  <c r="R244" i="2"/>
  <c r="R243" i="2" s="1"/>
  <c r="P244" i="2"/>
  <c r="P243" i="2" s="1"/>
  <c r="BK244" i="2"/>
  <c r="BK243" i="2" s="1"/>
  <c r="J243" i="2" s="1"/>
  <c r="J104" i="2" s="1"/>
  <c r="J244" i="2"/>
  <c r="BE244" i="2"/>
  <c r="BI241" i="2"/>
  <c r="BH241" i="2"/>
  <c r="BG241" i="2"/>
  <c r="BF241" i="2"/>
  <c r="T241" i="2"/>
  <c r="R241" i="2"/>
  <c r="P241" i="2"/>
  <c r="BK241" i="2"/>
  <c r="J241" i="2"/>
  <c r="BE241" i="2" s="1"/>
  <c r="BI237" i="2"/>
  <c r="BH237" i="2"/>
  <c r="BG237" i="2"/>
  <c r="BF237" i="2"/>
  <c r="T237" i="2"/>
  <c r="R237" i="2"/>
  <c r="P237" i="2"/>
  <c r="BK237" i="2"/>
  <c r="J237" i="2"/>
  <c r="BE237" i="2" s="1"/>
  <c r="BI233" i="2"/>
  <c r="BH233" i="2"/>
  <c r="BG233" i="2"/>
  <c r="BF233" i="2"/>
  <c r="T233" i="2"/>
  <c r="R233" i="2"/>
  <c r="P233" i="2"/>
  <c r="BK233" i="2"/>
  <c r="J233" i="2"/>
  <c r="BE233" i="2" s="1"/>
  <c r="BI229" i="2"/>
  <c r="BH229" i="2"/>
  <c r="BG229" i="2"/>
  <c r="BF229" i="2"/>
  <c r="T229" i="2"/>
  <c r="R229" i="2"/>
  <c r="R228" i="2" s="1"/>
  <c r="R144" i="2" s="1"/>
  <c r="P229" i="2"/>
  <c r="BK229" i="2"/>
  <c r="BK228" i="2" s="1"/>
  <c r="J228" i="2" s="1"/>
  <c r="J103" i="2" s="1"/>
  <c r="J229" i="2"/>
  <c r="BE229" i="2"/>
  <c r="BI226" i="2"/>
  <c r="BH226" i="2"/>
  <c r="BG226" i="2"/>
  <c r="BF226" i="2"/>
  <c r="T226" i="2"/>
  <c r="R226" i="2"/>
  <c r="P226" i="2"/>
  <c r="BK226" i="2"/>
  <c r="J226" i="2"/>
  <c r="BE226" i="2" s="1"/>
  <c r="BI224" i="2"/>
  <c r="BH224" i="2"/>
  <c r="BG224" i="2"/>
  <c r="BF224" i="2"/>
  <c r="T224" i="2"/>
  <c r="R224" i="2"/>
  <c r="P224" i="2"/>
  <c r="BK224" i="2"/>
  <c r="J224" i="2"/>
  <c r="BE224" i="2" s="1"/>
  <c r="BI222" i="2"/>
  <c r="BH222" i="2"/>
  <c r="BG222" i="2"/>
  <c r="BF222" i="2"/>
  <c r="T222" i="2"/>
  <c r="R222" i="2"/>
  <c r="P222" i="2"/>
  <c r="BK222" i="2"/>
  <c r="J222" i="2"/>
  <c r="BE222" i="2" s="1"/>
  <c r="BI220" i="2"/>
  <c r="BH220" i="2"/>
  <c r="BG220" i="2"/>
  <c r="BF220" i="2"/>
  <c r="T220" i="2"/>
  <c r="R220" i="2"/>
  <c r="P220" i="2"/>
  <c r="BK220" i="2"/>
  <c r="J220" i="2"/>
  <c r="BE220" i="2" s="1"/>
  <c r="BI218" i="2"/>
  <c r="BH218" i="2"/>
  <c r="BG218" i="2"/>
  <c r="BF218" i="2"/>
  <c r="T218" i="2"/>
  <c r="R218" i="2"/>
  <c r="P218" i="2"/>
  <c r="BK218" i="2"/>
  <c r="J218" i="2"/>
  <c r="BE218" i="2" s="1"/>
  <c r="BI214" i="2"/>
  <c r="BH214" i="2"/>
  <c r="BG214" i="2"/>
  <c r="BF214" i="2"/>
  <c r="T214" i="2"/>
  <c r="R214" i="2"/>
  <c r="P214" i="2"/>
  <c r="BK214" i="2"/>
  <c r="J214" i="2"/>
  <c r="BE214" i="2" s="1"/>
  <c r="BI212" i="2"/>
  <c r="BH212" i="2"/>
  <c r="BG212" i="2"/>
  <c r="BF212" i="2"/>
  <c r="T212" i="2"/>
  <c r="R212" i="2"/>
  <c r="P212" i="2"/>
  <c r="BK212" i="2"/>
  <c r="J212" i="2"/>
  <c r="BE212" i="2" s="1"/>
  <c r="BI207" i="2"/>
  <c r="BH207" i="2"/>
  <c r="BG207" i="2"/>
  <c r="BF207" i="2"/>
  <c r="T207" i="2"/>
  <c r="R207" i="2"/>
  <c r="P207" i="2"/>
  <c r="BK207" i="2"/>
  <c r="J207" i="2"/>
  <c r="BE207" i="2" s="1"/>
  <c r="BI203" i="2"/>
  <c r="BH203" i="2"/>
  <c r="BG203" i="2"/>
  <c r="BF203" i="2"/>
  <c r="T203" i="2"/>
  <c r="R203" i="2"/>
  <c r="P203" i="2"/>
  <c r="BK203" i="2"/>
  <c r="J203" i="2"/>
  <c r="BE203" i="2" s="1"/>
  <c r="BI199" i="2"/>
  <c r="BH199" i="2"/>
  <c r="BG199" i="2"/>
  <c r="BF199" i="2"/>
  <c r="T199" i="2"/>
  <c r="R199" i="2"/>
  <c r="P199" i="2"/>
  <c r="BK199" i="2"/>
  <c r="J199" i="2"/>
  <c r="BE199" i="2" s="1"/>
  <c r="BI195" i="2"/>
  <c r="BH195" i="2"/>
  <c r="BG195" i="2"/>
  <c r="BF195" i="2"/>
  <c r="T195" i="2"/>
  <c r="R195" i="2"/>
  <c r="P195" i="2"/>
  <c r="BK195" i="2"/>
  <c r="J195" i="2"/>
  <c r="BE195" i="2" s="1"/>
  <c r="BI191" i="2"/>
  <c r="BH191" i="2"/>
  <c r="BG191" i="2"/>
  <c r="BF191" i="2"/>
  <c r="T191" i="2"/>
  <c r="R191" i="2"/>
  <c r="P191" i="2"/>
  <c r="BK191" i="2"/>
  <c r="J191" i="2"/>
  <c r="BE191" i="2" s="1"/>
  <c r="BI187" i="2"/>
  <c r="BH187" i="2"/>
  <c r="BG187" i="2"/>
  <c r="BF187" i="2"/>
  <c r="T187" i="2"/>
  <c r="R187" i="2"/>
  <c r="P187" i="2"/>
  <c r="BK187" i="2"/>
  <c r="J187" i="2"/>
  <c r="BE187" i="2" s="1"/>
  <c r="BI183" i="2"/>
  <c r="BH183" i="2"/>
  <c r="BG183" i="2"/>
  <c r="BF183" i="2"/>
  <c r="T183" i="2"/>
  <c r="R183" i="2"/>
  <c r="P183" i="2"/>
  <c r="BK183" i="2"/>
  <c r="J183" i="2"/>
  <c r="BE183" i="2" s="1"/>
  <c r="BI178" i="2"/>
  <c r="BH178" i="2"/>
  <c r="BG178" i="2"/>
  <c r="BF178" i="2"/>
  <c r="T178" i="2"/>
  <c r="T177" i="2" s="1"/>
  <c r="R178" i="2"/>
  <c r="R177" i="2" s="1"/>
  <c r="P178" i="2"/>
  <c r="BK178" i="2"/>
  <c r="BK177" i="2" s="1"/>
  <c r="J177" i="2"/>
  <c r="J102" i="2" s="1"/>
  <c r="J178" i="2"/>
  <c r="BE178" i="2"/>
  <c r="BI173" i="2"/>
  <c r="BH173" i="2"/>
  <c r="BG173" i="2"/>
  <c r="BF173" i="2"/>
  <c r="T173" i="2"/>
  <c r="R173" i="2"/>
  <c r="P173" i="2"/>
  <c r="BK173" i="2"/>
  <c r="J173" i="2"/>
  <c r="BE173" i="2" s="1"/>
  <c r="BI167" i="2"/>
  <c r="BH167" i="2"/>
  <c r="BG167" i="2"/>
  <c r="BF167" i="2"/>
  <c r="T167" i="2"/>
  <c r="R167" i="2"/>
  <c r="P167" i="2"/>
  <c r="BK167" i="2"/>
  <c r="J167" i="2"/>
  <c r="BE167" i="2" s="1"/>
  <c r="BI163" i="2"/>
  <c r="BH163" i="2"/>
  <c r="BG163" i="2"/>
  <c r="BF163" i="2"/>
  <c r="T163" i="2"/>
  <c r="R163" i="2"/>
  <c r="P163" i="2"/>
  <c r="BK163" i="2"/>
  <c r="J163" i="2"/>
  <c r="BE163" i="2" s="1"/>
  <c r="BI161" i="2"/>
  <c r="BH161" i="2"/>
  <c r="BG161" i="2"/>
  <c r="BF161" i="2"/>
  <c r="T161" i="2"/>
  <c r="R161" i="2"/>
  <c r="P161" i="2"/>
  <c r="BK161" i="2"/>
  <c r="J161" i="2"/>
  <c r="BE161" i="2" s="1"/>
  <c r="BI157" i="2"/>
  <c r="BH157" i="2"/>
  <c r="BG157" i="2"/>
  <c r="BF157" i="2"/>
  <c r="T157" i="2"/>
  <c r="R157" i="2"/>
  <c r="P157" i="2"/>
  <c r="BK157" i="2"/>
  <c r="J157" i="2"/>
  <c r="BE157" i="2" s="1"/>
  <c r="BI155" i="2"/>
  <c r="BH155" i="2"/>
  <c r="BG155" i="2"/>
  <c r="BF155" i="2"/>
  <c r="T155" i="2"/>
  <c r="T154" i="2" s="1"/>
  <c r="R155" i="2"/>
  <c r="R154" i="2" s="1"/>
  <c r="P155" i="2"/>
  <c r="BK155" i="2"/>
  <c r="BK154" i="2" s="1"/>
  <c r="J154" i="2"/>
  <c r="J101" i="2" s="1"/>
  <c r="J155" i="2"/>
  <c r="BE155" i="2"/>
  <c r="BI150" i="2"/>
  <c r="BH150" i="2"/>
  <c r="BG150" i="2"/>
  <c r="BF150" i="2"/>
  <c r="T150" i="2"/>
  <c r="R150" i="2"/>
  <c r="P150" i="2"/>
  <c r="BK150" i="2"/>
  <c r="J150" i="2"/>
  <c r="BE150" i="2" s="1"/>
  <c r="BI146" i="2"/>
  <c r="F39" i="2" s="1"/>
  <c r="BD96" i="1" s="1"/>
  <c r="BH146" i="2"/>
  <c r="BG146" i="2"/>
  <c r="F37" i="2" s="1"/>
  <c r="BB96" i="1" s="1"/>
  <c r="BF146" i="2"/>
  <c r="J36" i="2" s="1"/>
  <c r="AW96" i="1" s="1"/>
  <c r="F36" i="2"/>
  <c r="BA96" i="1" s="1"/>
  <c r="T146" i="2"/>
  <c r="T145" i="2" s="1"/>
  <c r="R146" i="2"/>
  <c r="R145" i="2" s="1"/>
  <c r="P146" i="2"/>
  <c r="P145" i="2" s="1"/>
  <c r="BK146" i="2"/>
  <c r="BK145" i="2"/>
  <c r="BK144" i="2" s="1"/>
  <c r="J145" i="2"/>
  <c r="J100" i="2" s="1"/>
  <c r="J146" i="2"/>
  <c r="BE146" i="2" s="1"/>
  <c r="J139" i="2"/>
  <c r="F139" i="2"/>
  <c r="F137" i="2"/>
  <c r="E135" i="2"/>
  <c r="J93" i="2"/>
  <c r="F93" i="2"/>
  <c r="F91" i="2"/>
  <c r="E89" i="2"/>
  <c r="J26" i="2"/>
  <c r="E26" i="2"/>
  <c r="J140" i="2"/>
  <c r="J94" i="2"/>
  <c r="J25" i="2"/>
  <c r="J20" i="2"/>
  <c r="E20" i="2"/>
  <c r="F94" i="2" s="1"/>
  <c r="F140" i="2"/>
  <c r="J19" i="2"/>
  <c r="J14" i="2"/>
  <c r="J91" i="2" s="1"/>
  <c r="J137" i="2"/>
  <c r="E7" i="2"/>
  <c r="E131" i="2"/>
  <c r="E85" i="2"/>
  <c r="AS106" i="1"/>
  <c r="AS103" i="1"/>
  <c r="AS94" i="1" s="1"/>
  <c r="AS95" i="1"/>
  <c r="L90" i="1"/>
  <c r="AM90" i="1"/>
  <c r="AM89" i="1"/>
  <c r="L89" i="1"/>
  <c r="AM87" i="1"/>
  <c r="L87" i="1"/>
  <c r="L85" i="1"/>
  <c r="L84" i="1"/>
  <c r="J35" i="2" l="1"/>
  <c r="AV96" i="1" s="1"/>
  <c r="AT96" i="1" s="1"/>
  <c r="F35" i="2"/>
  <c r="AZ96" i="1" s="1"/>
  <c r="AY95" i="1"/>
  <c r="J127" i="4"/>
  <c r="J99" i="4" s="1"/>
  <c r="AT98" i="1"/>
  <c r="J144" i="2"/>
  <c r="J99" i="2" s="1"/>
  <c r="T144" i="2"/>
  <c r="P154" i="2"/>
  <c r="P144" i="2" s="1"/>
  <c r="P177" i="2"/>
  <c r="T246" i="2"/>
  <c r="T279" i="2"/>
  <c r="T502" i="2"/>
  <c r="R1016" i="2"/>
  <c r="R1015" i="2" s="1"/>
  <c r="J126" i="3"/>
  <c r="J99" i="3" s="1"/>
  <c r="BK125" i="3"/>
  <c r="J125" i="3" s="1"/>
  <c r="R125" i="3"/>
  <c r="R127" i="4"/>
  <c r="R126" i="4" s="1"/>
  <c r="P228" i="2"/>
  <c r="P264" i="2"/>
  <c r="T264" i="2"/>
  <c r="P415" i="2"/>
  <c r="P556" i="2"/>
  <c r="P576" i="2"/>
  <c r="BK781" i="2"/>
  <c r="J781" i="2" s="1"/>
  <c r="J114" i="2" s="1"/>
  <c r="BK919" i="2"/>
  <c r="J919" i="2" s="1"/>
  <c r="J117" i="2" s="1"/>
  <c r="F94" i="3"/>
  <c r="F122" i="3"/>
  <c r="F35" i="3"/>
  <c r="AZ97" i="1" s="1"/>
  <c r="F35" i="11"/>
  <c r="AZ107" i="1" s="1"/>
  <c r="AZ106" i="1" s="1"/>
  <c r="AV106" i="1" s="1"/>
  <c r="J35" i="11"/>
  <c r="AV107" i="1" s="1"/>
  <c r="R263" i="2"/>
  <c r="R143" i="2" s="1"/>
  <c r="BK125" i="5"/>
  <c r="J125" i="5" s="1"/>
  <c r="J126" i="5"/>
  <c r="J99" i="5" s="1"/>
  <c r="AZ103" i="1"/>
  <c r="AV103" i="1" s="1"/>
  <c r="J116" i="10"/>
  <c r="J91" i="10"/>
  <c r="T228" i="2"/>
  <c r="T415" i="2"/>
  <c r="T556" i="2"/>
  <c r="T576" i="2"/>
  <c r="T125" i="3"/>
  <c r="F39" i="3"/>
  <c r="BD97" i="1" s="1"/>
  <c r="BD95" i="1" s="1"/>
  <c r="BD94" i="1" s="1"/>
  <c r="W33" i="1" s="1"/>
  <c r="J36" i="3"/>
  <c r="AW97" i="1" s="1"/>
  <c r="AT97" i="1" s="1"/>
  <c r="E85" i="4"/>
  <c r="E114" i="4"/>
  <c r="F36" i="4"/>
  <c r="BA98" i="1" s="1"/>
  <c r="BA95" i="1" s="1"/>
  <c r="J36" i="4"/>
  <c r="AW98" i="1" s="1"/>
  <c r="F35" i="5"/>
  <c r="AZ99" i="1" s="1"/>
  <c r="J35" i="5"/>
  <c r="AV99" i="1" s="1"/>
  <c r="AT99" i="1" s="1"/>
  <c r="BK125" i="7"/>
  <c r="J126" i="7"/>
  <c r="J100" i="7" s="1"/>
  <c r="F36" i="7"/>
  <c r="BA101" i="1" s="1"/>
  <c r="J36" i="7"/>
  <c r="AW101" i="1" s="1"/>
  <c r="J126" i="8"/>
  <c r="J100" i="8" s="1"/>
  <c r="BK125" i="8"/>
  <c r="E126" i="9"/>
  <c r="E85" i="9"/>
  <c r="J135" i="11"/>
  <c r="J100" i="11" s="1"/>
  <c r="T945" i="2"/>
  <c r="P164" i="3"/>
  <c r="P125" i="3" s="1"/>
  <c r="AU97" i="1" s="1"/>
  <c r="P190" i="3"/>
  <c r="BK191" i="4"/>
  <c r="J191" i="4" s="1"/>
  <c r="J103" i="4" s="1"/>
  <c r="T360" i="5"/>
  <c r="T391" i="5"/>
  <c r="BK126" i="6"/>
  <c r="J126" i="6" s="1"/>
  <c r="F37" i="6"/>
  <c r="BB100" i="1" s="1"/>
  <c r="F35" i="7"/>
  <c r="AZ101" i="1" s="1"/>
  <c r="J35" i="7"/>
  <c r="AV101" i="1" s="1"/>
  <c r="AT101" i="1" s="1"/>
  <c r="F121" i="8"/>
  <c r="F94" i="8"/>
  <c r="BK291" i="11"/>
  <c r="J291" i="11" s="1"/>
  <c r="J104" i="11" s="1"/>
  <c r="BK127" i="12"/>
  <c r="J128" i="12"/>
  <c r="J100" i="12" s="1"/>
  <c r="T127" i="12"/>
  <c r="T126" i="12" s="1"/>
  <c r="R781" i="2"/>
  <c r="BK880" i="2"/>
  <c r="J880" i="2" s="1"/>
  <c r="J116" i="2" s="1"/>
  <c r="R919" i="2"/>
  <c r="P959" i="2"/>
  <c r="T1016" i="2"/>
  <c r="T1015" i="2" s="1"/>
  <c r="F35" i="4"/>
  <c r="AZ98" i="1" s="1"/>
  <c r="T126" i="4"/>
  <c r="F37" i="4"/>
  <c r="BB98" i="1" s="1"/>
  <c r="BB95" i="1" s="1"/>
  <c r="P154" i="4"/>
  <c r="P126" i="4" s="1"/>
  <c r="AU98" i="1" s="1"/>
  <c r="BK165" i="4"/>
  <c r="J165" i="4" s="1"/>
  <c r="J102" i="4" s="1"/>
  <c r="E85" i="5"/>
  <c r="E113" i="5"/>
  <c r="F35" i="6"/>
  <c r="AZ100" i="1" s="1"/>
  <c r="R126" i="6"/>
  <c r="P199" i="6"/>
  <c r="T337" i="6"/>
  <c r="T125" i="7"/>
  <c r="T124" i="7" s="1"/>
  <c r="T125" i="8"/>
  <c r="T124" i="8" s="1"/>
  <c r="T129" i="8"/>
  <c r="P154" i="8"/>
  <c r="R139" i="9"/>
  <c r="F36" i="11"/>
  <c r="BA107" i="1" s="1"/>
  <c r="R125" i="5"/>
  <c r="F37" i="5"/>
  <c r="BB99" i="1" s="1"/>
  <c r="F39" i="5"/>
  <c r="BD99" i="1" s="1"/>
  <c r="P360" i="5"/>
  <c r="P391" i="5"/>
  <c r="T133" i="6"/>
  <c r="P367" i="6"/>
  <c r="P126" i="6" s="1"/>
  <c r="AU100" i="1" s="1"/>
  <c r="P398" i="6"/>
  <c r="P125" i="7"/>
  <c r="P124" i="7" s="1"/>
  <c r="AU101" i="1" s="1"/>
  <c r="P648" i="9"/>
  <c r="T648" i="9"/>
  <c r="J35" i="10"/>
  <c r="AV105" i="1" s="1"/>
  <c r="AT105" i="1" s="1"/>
  <c r="F35" i="10"/>
  <c r="AZ105" i="1" s="1"/>
  <c r="J124" i="10"/>
  <c r="J100" i="10" s="1"/>
  <c r="BK123" i="10"/>
  <c r="J34" i="14"/>
  <c r="AW110" i="1" s="1"/>
  <c r="F34" i="14"/>
  <c r="BA110" i="1" s="1"/>
  <c r="F33" i="14"/>
  <c r="AZ110" i="1" s="1"/>
  <c r="P126" i="5"/>
  <c r="P125" i="5" s="1"/>
  <c r="AU99" i="1" s="1"/>
  <c r="T126" i="5"/>
  <c r="T192" i="5"/>
  <c r="P330" i="5"/>
  <c r="T199" i="6"/>
  <c r="P337" i="6"/>
  <c r="R125" i="7"/>
  <c r="R124" i="7" s="1"/>
  <c r="J35" i="8"/>
  <c r="AV102" i="1" s="1"/>
  <c r="AT102" i="1" s="1"/>
  <c r="F35" i="8"/>
  <c r="AZ102" i="1" s="1"/>
  <c r="P129" i="8"/>
  <c r="P125" i="8" s="1"/>
  <c r="P124" i="8" s="1"/>
  <c r="AU102" i="1" s="1"/>
  <c r="T154" i="8"/>
  <c r="J35" i="9"/>
  <c r="AV104" i="1" s="1"/>
  <c r="AT104" i="1" s="1"/>
  <c r="P124" i="10"/>
  <c r="P123" i="10" s="1"/>
  <c r="P122" i="10" s="1"/>
  <c r="AU105" i="1" s="1"/>
  <c r="R368" i="11"/>
  <c r="BK140" i="9"/>
  <c r="T139" i="9"/>
  <c r="F36" i="9"/>
  <c r="BA104" i="1" s="1"/>
  <c r="BA103" i="1" s="1"/>
  <c r="AW103" i="1" s="1"/>
  <c r="J36" i="9"/>
  <c r="AW104" i="1" s="1"/>
  <c r="F38" i="9"/>
  <c r="BC104" i="1" s="1"/>
  <c r="BC103" i="1" s="1"/>
  <c r="AY103" i="1" s="1"/>
  <c r="F37" i="11"/>
  <c r="BB107" i="1" s="1"/>
  <c r="BB106" i="1" s="1"/>
  <c r="AX106" i="1" s="1"/>
  <c r="J36" i="11"/>
  <c r="AW107" i="1" s="1"/>
  <c r="BK230" i="11"/>
  <c r="J230" i="11" s="1"/>
  <c r="J101" i="11" s="1"/>
  <c r="T230" i="11"/>
  <c r="P276" i="11"/>
  <c r="R350" i="11"/>
  <c r="R134" i="11" s="1"/>
  <c r="R133" i="11" s="1"/>
  <c r="BK428" i="11"/>
  <c r="J428" i="11" s="1"/>
  <c r="J109" i="11" s="1"/>
  <c r="J429" i="11"/>
  <c r="J110" i="11" s="1"/>
  <c r="R125" i="13"/>
  <c r="R124" i="13" s="1"/>
  <c r="R123" i="13" s="1"/>
  <c r="J36" i="13"/>
  <c r="AW109" i="1" s="1"/>
  <c r="P139" i="9"/>
  <c r="P138" i="9" s="1"/>
  <c r="AU104" i="1" s="1"/>
  <c r="BK649" i="9"/>
  <c r="R649" i="9"/>
  <c r="R648" i="9" s="1"/>
  <c r="F37" i="10"/>
  <c r="BB105" i="1" s="1"/>
  <c r="BB103" i="1" s="1"/>
  <c r="AX103" i="1" s="1"/>
  <c r="F39" i="10"/>
  <c r="BD105" i="1" s="1"/>
  <c r="BD103" i="1" s="1"/>
  <c r="P291" i="11"/>
  <c r="P368" i="11"/>
  <c r="P428" i="11"/>
  <c r="R127" i="12"/>
  <c r="R126" i="12" s="1"/>
  <c r="F38" i="12"/>
  <c r="BC108" i="1" s="1"/>
  <c r="BK125" i="13"/>
  <c r="J94" i="11"/>
  <c r="J130" i="11"/>
  <c r="F38" i="11"/>
  <c r="BC107" i="1" s="1"/>
  <c r="F39" i="11"/>
  <c r="BD107" i="1" s="1"/>
  <c r="BD106" i="1" s="1"/>
  <c r="T276" i="11"/>
  <c r="T291" i="11"/>
  <c r="T134" i="11" s="1"/>
  <c r="T133" i="11" s="1"/>
  <c r="BK350" i="11"/>
  <c r="J350" i="11" s="1"/>
  <c r="J105" i="11" s="1"/>
  <c r="T419" i="11"/>
  <c r="T418" i="11" s="1"/>
  <c r="F94" i="12"/>
  <c r="F123" i="12"/>
  <c r="J36" i="12"/>
  <c r="AW108" i="1" s="1"/>
  <c r="P199" i="12"/>
  <c r="F94" i="13"/>
  <c r="F120" i="13"/>
  <c r="F38" i="13"/>
  <c r="BC109" i="1" s="1"/>
  <c r="F92" i="14"/>
  <c r="F120" i="14"/>
  <c r="BK124" i="14"/>
  <c r="J125" i="14"/>
  <c r="J98" i="14" s="1"/>
  <c r="R124" i="14"/>
  <c r="R123" i="14" s="1"/>
  <c r="E85" i="11"/>
  <c r="E121" i="11"/>
  <c r="P230" i="11"/>
  <c r="P134" i="11" s="1"/>
  <c r="P133" i="11" s="1"/>
  <c r="AU107" i="1" s="1"/>
  <c r="T368" i="11"/>
  <c r="R419" i="11"/>
  <c r="R418" i="11" s="1"/>
  <c r="P128" i="12"/>
  <c r="F37" i="12"/>
  <c r="BB108" i="1" s="1"/>
  <c r="F36" i="12"/>
  <c r="BA108" i="1" s="1"/>
  <c r="J35" i="13"/>
  <c r="AV109" i="1" s="1"/>
  <c r="AT109" i="1" s="1"/>
  <c r="F39" i="13"/>
  <c r="BD109" i="1" s="1"/>
  <c r="R200" i="13"/>
  <c r="P124" i="14"/>
  <c r="P123" i="14" s="1"/>
  <c r="AU110" i="1" s="1"/>
  <c r="F37" i="14"/>
  <c r="BD110" i="1" s="1"/>
  <c r="F35" i="14"/>
  <c r="BB110" i="1" s="1"/>
  <c r="J91" i="12"/>
  <c r="J120" i="12"/>
  <c r="F35" i="12"/>
  <c r="AZ108" i="1" s="1"/>
  <c r="F39" i="12"/>
  <c r="BD108" i="1" s="1"/>
  <c r="R172" i="12"/>
  <c r="P125" i="13"/>
  <c r="P124" i="13" s="1"/>
  <c r="P123" i="13" s="1"/>
  <c r="AU109" i="1" s="1"/>
  <c r="T125" i="13"/>
  <c r="T124" i="13" s="1"/>
  <c r="T123" i="13" s="1"/>
  <c r="F37" i="13"/>
  <c r="BB109" i="1" s="1"/>
  <c r="J33" i="14"/>
  <c r="AV110" i="1" s="1"/>
  <c r="AT110" i="1" s="1"/>
  <c r="J35" i="12"/>
  <c r="AV108" i="1" s="1"/>
  <c r="AT108" i="1" s="1"/>
  <c r="F36" i="13"/>
  <c r="BA109" i="1" s="1"/>
  <c r="T125" i="14"/>
  <c r="T124" i="14" s="1"/>
  <c r="T123" i="14" s="1"/>
  <c r="AW95" i="1" l="1"/>
  <c r="AX95" i="1"/>
  <c r="BB94" i="1"/>
  <c r="AU106" i="1"/>
  <c r="J123" i="10"/>
  <c r="J99" i="10" s="1"/>
  <c r="BK122" i="10"/>
  <c r="J122" i="10" s="1"/>
  <c r="P127" i="12"/>
  <c r="P126" i="12" s="1"/>
  <c r="AU108" i="1" s="1"/>
  <c r="J124" i="14"/>
  <c r="J97" i="14" s="1"/>
  <c r="BK123" i="14"/>
  <c r="J123" i="14" s="1"/>
  <c r="AU103" i="1"/>
  <c r="BK139" i="9"/>
  <c r="J140" i="9"/>
  <c r="J100" i="9" s="1"/>
  <c r="P263" i="2"/>
  <c r="P143" i="2" s="1"/>
  <c r="AU96" i="1" s="1"/>
  <c r="AU95" i="1" s="1"/>
  <c r="AU94" i="1" s="1"/>
  <c r="T125" i="5"/>
  <c r="J98" i="6"/>
  <c r="J32" i="6"/>
  <c r="BK134" i="11"/>
  <c r="J125" i="8"/>
  <c r="J99" i="8" s="1"/>
  <c r="BK124" i="8"/>
  <c r="J124" i="8" s="1"/>
  <c r="J98" i="5"/>
  <c r="J32" i="5"/>
  <c r="BK263" i="2"/>
  <c r="J32" i="3"/>
  <c r="J98" i="3"/>
  <c r="BK126" i="4"/>
  <c r="J126" i="4" s="1"/>
  <c r="BK124" i="13"/>
  <c r="J125" i="13"/>
  <c r="J100" i="13" s="1"/>
  <c r="BA106" i="1"/>
  <c r="AW106" i="1" s="1"/>
  <c r="AT106" i="1" s="1"/>
  <c r="BK126" i="12"/>
  <c r="J126" i="12" s="1"/>
  <c r="J127" i="12"/>
  <c r="J99" i="12" s="1"/>
  <c r="BK124" i="7"/>
  <c r="J124" i="7" s="1"/>
  <c r="J125" i="7"/>
  <c r="J99" i="7" s="1"/>
  <c r="AT103" i="1"/>
  <c r="AZ95" i="1"/>
  <c r="BC106" i="1"/>
  <c r="AY106" i="1" s="1"/>
  <c r="BK648" i="9"/>
  <c r="J648" i="9" s="1"/>
  <c r="J106" i="9" s="1"/>
  <c r="J649" i="9"/>
  <c r="J107" i="9" s="1"/>
  <c r="T138" i="9"/>
  <c r="T126" i="6"/>
  <c r="R138" i="9"/>
  <c r="AT107" i="1"/>
  <c r="T263" i="2"/>
  <c r="T143" i="2" s="1"/>
  <c r="BC94" i="1"/>
  <c r="AG100" i="1" l="1"/>
  <c r="AN100" i="1" s="1"/>
  <c r="J41" i="6"/>
  <c r="J32" i="10"/>
  <c r="J98" i="10"/>
  <c r="AY94" i="1"/>
  <c r="W32" i="1"/>
  <c r="J98" i="7"/>
  <c r="J32" i="7"/>
  <c r="J41" i="3"/>
  <c r="AG97" i="1"/>
  <c r="AN97" i="1" s="1"/>
  <c r="J32" i="8"/>
  <c r="J98" i="8"/>
  <c r="J30" i="14"/>
  <c r="J96" i="14"/>
  <c r="AZ94" i="1"/>
  <c r="AV95" i="1"/>
  <c r="AT95" i="1" s="1"/>
  <c r="BK123" i="13"/>
  <c r="J123" i="13" s="1"/>
  <c r="J124" i="13"/>
  <c r="J99" i="13" s="1"/>
  <c r="J263" i="2"/>
  <c r="J106" i="2" s="1"/>
  <c r="BK143" i="2"/>
  <c r="J143" i="2" s="1"/>
  <c r="BA94" i="1"/>
  <c r="J98" i="12"/>
  <c r="J32" i="12"/>
  <c r="J32" i="4"/>
  <c r="J98" i="4"/>
  <c r="AG99" i="1"/>
  <c r="AN99" i="1" s="1"/>
  <c r="J41" i="5"/>
  <c r="BK133" i="11"/>
  <c r="J133" i="11" s="1"/>
  <c r="J134" i="11"/>
  <c r="J99" i="11" s="1"/>
  <c r="BK138" i="9"/>
  <c r="J138" i="9" s="1"/>
  <c r="J139" i="9"/>
  <c r="J99" i="9" s="1"/>
  <c r="W31" i="1"/>
  <c r="AX94" i="1"/>
  <c r="J98" i="11" l="1"/>
  <c r="J32" i="11"/>
  <c r="AG98" i="1"/>
  <c r="AN98" i="1" s="1"/>
  <c r="J41" i="4"/>
  <c r="J32" i="2"/>
  <c r="J98" i="2"/>
  <c r="AG101" i="1"/>
  <c r="AN101" i="1" s="1"/>
  <c r="J41" i="7"/>
  <c r="J41" i="12"/>
  <c r="AG108" i="1"/>
  <c r="AN108" i="1" s="1"/>
  <c r="AV94" i="1"/>
  <c r="W29" i="1"/>
  <c r="J41" i="8"/>
  <c r="AG102" i="1"/>
  <c r="AN102" i="1" s="1"/>
  <c r="J41" i="10"/>
  <c r="AG105" i="1"/>
  <c r="AN105" i="1" s="1"/>
  <c r="J98" i="9"/>
  <c r="J32" i="9"/>
  <c r="W30" i="1"/>
  <c r="AW94" i="1"/>
  <c r="AK30" i="1" s="1"/>
  <c r="J32" i="13"/>
  <c r="J98" i="13"/>
  <c r="J39" i="14"/>
  <c r="AG110" i="1"/>
  <c r="AN110" i="1" s="1"/>
  <c r="AT94" i="1" l="1"/>
  <c r="AK29" i="1"/>
  <c r="AG104" i="1"/>
  <c r="J41" i="9"/>
  <c r="J41" i="11"/>
  <c r="AG107" i="1"/>
  <c r="AG109" i="1"/>
  <c r="AN109" i="1" s="1"/>
  <c r="J41" i="13"/>
  <c r="AG96" i="1"/>
  <c r="J41" i="2"/>
  <c r="AG103" i="1" l="1"/>
  <c r="AN103" i="1" s="1"/>
  <c r="AN104" i="1"/>
  <c r="AN107" i="1"/>
  <c r="AG106" i="1"/>
  <c r="AN106" i="1" s="1"/>
  <c r="AN96" i="1"/>
  <c r="AG95" i="1"/>
  <c r="AG94" i="1" l="1"/>
  <c r="AN95" i="1"/>
  <c r="AN94" i="1" l="1"/>
  <c r="AK26" i="1"/>
  <c r="AK35" i="1" s="1"/>
</calcChain>
</file>

<file path=xl/sharedStrings.xml><?xml version="1.0" encoding="utf-8"?>
<sst xmlns="http://schemas.openxmlformats.org/spreadsheetml/2006/main" count="31356" uniqueCount="2721">
  <si>
    <t>Export Komplet</t>
  </si>
  <si>
    <t/>
  </si>
  <si>
    <t>2.0</t>
  </si>
  <si>
    <t>False</t>
  </si>
  <si>
    <t>{e8c4197b-7a48-4af8-a185-75a26088807d}</t>
  </si>
  <si>
    <t>&gt;&gt;  skryté sloupce  &lt;&lt;</t>
  </si>
  <si>
    <t>0,01</t>
  </si>
  <si>
    <t>21</t>
  </si>
  <si>
    <t>15</t>
  </si>
  <si>
    <t>REKAPITULACE STAVBY</t>
  </si>
  <si>
    <t>v ---  níže se nacházejí doplnkové a pomocné údaje k sestavám  --- v</t>
  </si>
  <si>
    <t>Návod na vyplnění</t>
  </si>
  <si>
    <t>0,001</t>
  </si>
  <si>
    <t>Kód:</t>
  </si>
  <si>
    <t>1234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</si>
  <si>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</si>
  <si>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</si>
  <si>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a přístavba výtahu</t>
  </si>
  <si>
    <t>0,1</t>
  </si>
  <si>
    <t>KSO:</t>
  </si>
  <si>
    <t>CC-CZ:</t>
  </si>
  <si>
    <t>1</t>
  </si>
  <si>
    <t>Místo:</t>
  </si>
  <si>
    <t xml:space="preserve">ZŠ Smetanova 460, Lanškroun </t>
  </si>
  <si>
    <t>Datum:</t>
  </si>
  <si>
    <t>22. 8. 2019</t>
  </si>
  <si>
    <t>10</t>
  </si>
  <si>
    <t>100</t>
  </si>
  <si>
    <t>Zadavatel:</t>
  </si>
  <si>
    <t>IČ:</t>
  </si>
  <si>
    <t>Město Lanškroun</t>
  </si>
  <si>
    <t>DIČ:</t>
  </si>
  <si>
    <t>Uchazeč:</t>
  </si>
  <si>
    <t>Vyplň údaj</t>
  </si>
  <si>
    <t>Projektant:</t>
  </si>
  <si>
    <t>Ing. Ivana Smolová</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</si>
  <si>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</si>
  <si>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</si>
  <si>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</si>
  <si>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</si>
  <si>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</si>
  <si>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</si>
  <si>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</si>
  <si>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</si>
  <si>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</si>
  <si>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</si>
  <si>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</si>
  <si>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</si>
  <si>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</si>
  <si>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</si>
  <si>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</si>
  <si>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</si>
  <si>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</si>
  <si>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</si>
  <si>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</si>
  <si>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</si>
  <si>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</si>
  <si>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</si>
  <si>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</si>
  <si>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</si>
  <si>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</si>
  <si>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</si>
  <si>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</si>
  <si>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</si>
  <si>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</si>
  <si>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</si>
  <si>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</si>
  <si>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</si>
  <si>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</si>
  <si>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</si>
  <si>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</si>
  <si>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</si>
  <si>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</si>
  <si>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</si>
  <si>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</si>
  <si>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</si>
  <si>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</si>
  <si>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</si>
  <si>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</si>
  <si>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</si>
  <si>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</si>
  <si>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</si>
  <si>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</si>
  <si>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</si>
  <si>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ZŠ Smetanova, Lanškroun SO-01-podkroví školy-stavební část-cenová úroveň II/2016</t>
  </si>
  <si>
    <t>STA</t>
  </si>
  <si>
    <t>{382ecbc2-ee05-4bd5-90a0-e9d92aa1b596}</t>
  </si>
  <si>
    <t>/</t>
  </si>
  <si>
    <t>a</t>
  </si>
  <si>
    <t xml:space="preserve">ZŠ Smetanova, Lanškroun SO-01-podkroví školy-stavební část-cenová úroveň II/2016 </t>
  </si>
  <si>
    <t>Soupis</t>
  </si>
  <si>
    <t>2</t>
  </si>
  <si>
    <t>{fe3cd6e1-894f-4788-9d4c-e450561aeb64}</t>
  </si>
  <si>
    <t>b1</t>
  </si>
  <si>
    <t>Slaboproud - dodávka-cenová úroveň II/2016</t>
  </si>
  <si>
    <t>{cc7d9d17-157e-4345-aa31-94e9001d1550}</t>
  </si>
  <si>
    <t>b2</t>
  </si>
  <si>
    <t>Slaboproud - montáž-cenová úroveň II/2016</t>
  </si>
  <si>
    <t>{29aaf658-7fe3-4914-9ac8-c56e8fd3602c}</t>
  </si>
  <si>
    <t>c1</t>
  </si>
  <si>
    <t>Silnoproud - dodávka-cenová úroveň II/2016</t>
  </si>
  <si>
    <t>{8609d7d3-a35f-42dc-9fd7-ad3ef02a88f0}</t>
  </si>
  <si>
    <t>c2</t>
  </si>
  <si>
    <t>Silnoproud - montáž-cenová úroveň II/2016</t>
  </si>
  <si>
    <t>{66661513-8233-4a4b-84e3-b29e99550a29}</t>
  </si>
  <si>
    <t>d</t>
  </si>
  <si>
    <t>Zdravotechnika-cenová úroveň II/2016</t>
  </si>
  <si>
    <t>{ace4f0ce-613b-45b8-bc5d-b37d1b771f08}</t>
  </si>
  <si>
    <t>e</t>
  </si>
  <si>
    <t>Ústřední vytápění-cenová úroveň II/2016</t>
  </si>
  <si>
    <t>{2f3378f8-648c-4d8b-9cc9-76e6c8a37fed}</t>
  </si>
  <si>
    <t>ZŠ Smetanova, Lanškroun SO 02 - Přístavba výtahu-stavební část- cenová úroveň II/2016</t>
  </si>
  <si>
    <t>{b381d0ad-eb5d-493a-a997-583cdd2a6c14}</t>
  </si>
  <si>
    <t>ZŠ Smetanova 460,Lanškroun-SO-02-přístavba výtahu Stavební část-cenová úroveň II/2016</t>
  </si>
  <si>
    <t>{5e84159d-798c-4121-a8f4-6908ac9d2e32}</t>
  </si>
  <si>
    <t>c</t>
  </si>
  <si>
    <t>Vzduchotechnika-cenová úroveň II/2016</t>
  </si>
  <si>
    <t>{27e268be-e110-4c6c-a420-e39cbbea39a8}</t>
  </si>
  <si>
    <t>3</t>
  </si>
  <si>
    <t>ZŠ Smetanova, Lanškroun SO-03- venkovní přírodov.učebna-stavební část-cenová úroveň II/2016</t>
  </si>
  <si>
    <t>{3016f8f7-a902-4e36-ac8c-e7474218402b}</t>
  </si>
  <si>
    <t xml:space="preserve">ZŠ Smetanova, Lanškroun SO-03-venk. přír.učebna -stavební část-cenová úroveň II/2016 </t>
  </si>
  <si>
    <t>{c94a947d-e6e1-4b8b-bccd-1d6ae5096e56}</t>
  </si>
  <si>
    <t>b</t>
  </si>
  <si>
    <t xml:space="preserve">venkovní kanalizace-cenová úroveň II/2016 </t>
  </si>
  <si>
    <t>{a644da4f-1a83-4434-945d-b04cb9215171}</t>
  </si>
  <si>
    <t>Venkovní kabelové rozvody a osvětlení-cenová úroveň II/2016</t>
  </si>
  <si>
    <t>{0136ad80-993d-4f95-b5b1-876524a042b0}</t>
  </si>
  <si>
    <t>4</t>
  </si>
  <si>
    <t>ZŠ Smetanova, Lanškroun- vedlejší rozpočtové náklady- cenová úroveň II/2016</t>
  </si>
  <si>
    <t>{cef2ce35-81be-422e-be82-87777f389480}</t>
  </si>
  <si>
    <t>KRYCÍ LIST SOUPISU PRACÍ</t>
  </si>
  <si>
    <t>Objekt:</t>
  </si>
  <si>
    <t>1 - ZŠ Smetanova, Lanškroun SO-01-podkroví školy-stavební část-cenová úroveň II/2016</t>
  </si>
  <si>
    <t>Soupis:</t>
  </si>
  <si>
    <t xml:space="preserve">a - ZŠ Smetanova, Lanškroun SO-01-podkroví školy-stavební část-cenová úroveň II/2016 </t>
  </si>
  <si>
    <t>ZŠ Smetanova 460</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</si>
  <si>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</si>
  <si>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</si>
  <si>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</si>
  <si>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</si>
  <si>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</si>
  <si>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</si>
  <si>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</si>
  <si>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</si>
  <si>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</si>
  <si>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</si>
  <si>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</si>
  <si>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711 - Izolace proti vodě, vlhkosti a plynům</t>
  </si>
  <si>
    <t>PSV - Práce a dodávky PSV</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</si>
  <si>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</si>
  <si>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</si>
  <si>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</si>
  <si>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</si>
  <si>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</si>
  <si>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</si>
  <si>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</si>
  <si>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</si>
  <si>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</si>
  <si>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</si>
  <si>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</si>
  <si>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</si>
  <si>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</si>
  <si>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Ostatní - Ostatní</t>
  </si>
  <si>
    <t xml:space="preserve">    D-kompletace - D-kompletace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</si>
  <si>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</si>
  <si>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</si>
  <si>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</si>
  <si>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</si>
  <si>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</si>
  <si>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</si>
  <si>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</si>
  <si>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</si>
  <si>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</si>
  <si>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</si>
  <si>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</si>
  <si>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</si>
  <si>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</si>
  <si>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</si>
  <si>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</si>
  <si>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</si>
  <si>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</si>
  <si>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</si>
  <si>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317941121</t>
  </si>
  <si>
    <t>Osazování ocelových válcovaných nosníků na zdivu I nebo IE nebo U nebo UE nebo L do č. 12 nebo výšky do 120 mm</t>
  </si>
  <si>
    <t>t</t>
  </si>
  <si>
    <t>PP</t>
  </si>
  <si>
    <t>VV</t>
  </si>
  <si>
    <t>"2U120" 2*12*3,5*0,001*1,1</t>
  </si>
  <si>
    <t>Součet</t>
  </si>
  <si>
    <t>M</t>
  </si>
  <si>
    <t>133806200</t>
  </si>
  <si>
    <t>Z5- tyče ocelové střední průřezu U do 160 mm značka oceli  S 235 JR  (11 375) označení průřezu -  U120</t>
  </si>
  <si>
    <t>8</t>
  </si>
  <si>
    <t>0,11</t>
  </si>
  <si>
    <t>6</t>
  </si>
  <si>
    <t>Úpravy povrchů, podlahy a osazování výplní</t>
  </si>
  <si>
    <t>611325412</t>
  </si>
  <si>
    <t>Oprava vnitřní vápenocementové hladké omítky stropů v rozsahu plochy do 30%</t>
  </si>
  <si>
    <t>m2</t>
  </si>
  <si>
    <t>612321121</t>
  </si>
  <si>
    <t>Omítka vápenocementová vnitřních ploch nanášená ručně jednovrstvá, tloušťky do 10 mm hladká svislých konstrukcí stěn</t>
  </si>
  <si>
    <t>0,4*4*2*2+2,5*4*2+9*3,9*2</t>
  </si>
  <si>
    <t>5</t>
  </si>
  <si>
    <t>612325412</t>
  </si>
  <si>
    <t>Oprava vnitřní vápenocementové hladké omítky stěn v rozsahu plochy do 30%</t>
  </si>
  <si>
    <t>612325423</t>
  </si>
  <si>
    <t>Oprava vápenocementové nebo vápenné omítky vnitřních ploch štukové dvouvrstvé, tloušťky do 20 mm stěn, v rozsahu opravované plochy přes 30 do 50%</t>
  </si>
  <si>
    <t>12</t>
  </si>
  <si>
    <t>"1,np+2.np - stávající stav"2500</t>
  </si>
  <si>
    <t>7</t>
  </si>
  <si>
    <t>619995001</t>
  </si>
  <si>
    <t>Začištění omítek kolem oken, dveří, podlah nebo obkladů</t>
  </si>
  <si>
    <t>m</t>
  </si>
  <si>
    <t>14</t>
  </si>
  <si>
    <t>0,9+1,2+1,2+0,9+1,2+0,6+1,2+0,6+3,0+2,68+3,0+1,4+2,0+2,0+1,4+2,0+2,0</t>
  </si>
  <si>
    <t>((3,8+2,4+3,8)*4)+((0,9+2,0+2,0)*3)+1,44+3,4+3,4</t>
  </si>
  <si>
    <t>(0,9+2,0+2,0)*8</t>
  </si>
  <si>
    <t>622325103</t>
  </si>
  <si>
    <t>Oprava vápenocementové omítky vnějších ploch hladké stěn přes 30 do 50%</t>
  </si>
  <si>
    <t>16</t>
  </si>
  <si>
    <t>"komín"(2*0,9+3)*1,4</t>
  </si>
  <si>
    <t>9</t>
  </si>
  <si>
    <t>Ostatní konstrukce a práce, bourání</t>
  </si>
  <si>
    <t>949101111</t>
  </si>
  <si>
    <t>Lešení pomocné pro objekty pozemních staveb s lešeňovou podlahou v do 1,9 m zatížení do 150 kg/m2</t>
  </si>
  <si>
    <t>18</t>
  </si>
  <si>
    <t>550</t>
  </si>
  <si>
    <t>"1,np+2,np"1000</t>
  </si>
  <si>
    <t>949111122</t>
  </si>
  <si>
    <t>Montáž lešení lehkého kozového trubkového ve schodišti v do 3,5 m</t>
  </si>
  <si>
    <t>20</t>
  </si>
  <si>
    <t>10*3</t>
  </si>
  <si>
    <t>11</t>
  </si>
  <si>
    <t>949111211</t>
  </si>
  <si>
    <t>Příplatek k lešení lehkému kozovému trubkovému v do 1,2 m za první a ZKD den použití</t>
  </si>
  <si>
    <t>sada</t>
  </si>
  <si>
    <t>22</t>
  </si>
  <si>
    <t>1550*14</t>
  </si>
  <si>
    <t>949111221</t>
  </si>
  <si>
    <t>Příplatek k lešení lehkému kozovému trubkovému ve schodišti v do 1,5 m za první a ZKD den použití</t>
  </si>
  <si>
    <t>24</t>
  </si>
  <si>
    <t>30*10</t>
  </si>
  <si>
    <t>13</t>
  </si>
  <si>
    <t>949111831</t>
  </si>
  <si>
    <t>Demontáž lešení lehkého kozového trubkového ve světlíku nebo šachtě v do 1,5 m</t>
  </si>
  <si>
    <t>26</t>
  </si>
  <si>
    <t>1550</t>
  </si>
  <si>
    <t>949121821</t>
  </si>
  <si>
    <t>Demontáž lešení lehkého kozového dílcového ve schodišti v do 1,5 m</t>
  </si>
  <si>
    <t>28</t>
  </si>
  <si>
    <t>30</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</si>
  <si>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</si>
  <si>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t>
  </si>
  <si>
    <t>612,6</t>
  </si>
  <si>
    <t>952902121</t>
  </si>
  <si>
    <t>Čištění budov při provádění oprav a udržovacích prací podlah drsných nebo chodníků zametením</t>
  </si>
  <si>
    <t>32</t>
  </si>
  <si>
    <t>PŮDORYS PODKROVÍ "STÁV.STAV"</t>
  </si>
  <si>
    <t>17</t>
  </si>
  <si>
    <t>965045113</t>
  </si>
  <si>
    <t>Bourání potěrů cementových nebo pískocementových tl do 50 mm pl přes 4 m2</t>
  </si>
  <si>
    <t>34</t>
  </si>
  <si>
    <t>965046111</t>
  </si>
  <si>
    <t>Broušení stávajících betonových podlah úběr do 3 mm</t>
  </si>
  <si>
    <t>36</t>
  </si>
  <si>
    <t>"ker.dlažba ve schodišti"(2,85*8,65)+((1,45+3,08)*2,85)</t>
  </si>
  <si>
    <t>19</t>
  </si>
  <si>
    <t>965081213</t>
  </si>
  <si>
    <t>Bourání podlah z dlaždic keramických nebo xylolitových tl do 10 mm plochy přes 1 m2</t>
  </si>
  <si>
    <t>38</t>
  </si>
  <si>
    <t>249</t>
  </si>
  <si>
    <t>978011141</t>
  </si>
  <si>
    <t>Otlučení vnitřní vápenné nebo vápenocementové omítky stropů v rozsahu do 30 %</t>
  </si>
  <si>
    <t>40</t>
  </si>
  <si>
    <t>978013141</t>
  </si>
  <si>
    <t>Otlučení vnitřní vápenné nebo vápenocementové omítky stěn v rozsahu do 30 %</t>
  </si>
  <si>
    <t>42</t>
  </si>
  <si>
    <t>251</t>
  </si>
  <si>
    <t>978013161</t>
  </si>
  <si>
    <t>Otlučení vnitřní vápenné nebo vápenocementové omítky stěn v rozsahu do 50 %</t>
  </si>
  <si>
    <t>44</t>
  </si>
  <si>
    <t>250</t>
  </si>
  <si>
    <t>978015361</t>
  </si>
  <si>
    <t>Otlučení vnější vápenné nebo vápenocementové vnější omítky stupně členitosti 1 a 2 rozsahu do 50%</t>
  </si>
  <si>
    <t>46</t>
  </si>
  <si>
    <t>997</t>
  </si>
  <si>
    <t>Přesun sutě</t>
  </si>
  <si>
    <t>997013116</t>
  </si>
  <si>
    <t>Vnitrostaveništní doprava suti a vybouraných hmot vodorovně do 50 m svisle s použitím mechanizace pro budovy a haly výšky přes 18 do 21 m</t>
  </si>
  <si>
    <t>48</t>
  </si>
  <si>
    <t>4,862+75,978</t>
  </si>
  <si>
    <t>997013501</t>
  </si>
  <si>
    <t>Odvoz suti a vybouraných hmot na skládku nebo meziskládku se složením, na vzdálenost do 1 km</t>
  </si>
  <si>
    <t>50</t>
  </si>
  <si>
    <t>80,84</t>
  </si>
  <si>
    <t>23</t>
  </si>
  <si>
    <t>997013509</t>
  </si>
  <si>
    <t>Odvoz suti a vybouraných hmot na skládku nebo meziskládku se složením, na vzdálenost Příplatek k ceně za každý další i započatý 1 km přes 1 km</t>
  </si>
  <si>
    <t>52</t>
  </si>
  <si>
    <t>80,84*10</t>
  </si>
  <si>
    <t>997013831</t>
  </si>
  <si>
    <t>Poplatek za uložení stavebního odpadu na skládce (skládkovné) směsného</t>
  </si>
  <si>
    <t>54</t>
  </si>
  <si>
    <t>998</t>
  </si>
  <si>
    <t>Přesun hmot</t>
  </si>
  <si>
    <t>25</t>
  </si>
  <si>
    <t>998011003</t>
  </si>
  <si>
    <t>Přesun hmot pro budovy občanské výstavby, bydlení, výrobu a služby s nosnou svislou konstrukcí zděnou z cihel, tvárnic nebo kamene vodorovná dopravní vzdálenost do 100 m pro budovy výšky přes 12 do 24 m</t>
  </si>
  <si>
    <t>56</t>
  </si>
  <si>
    <t>711</t>
  </si>
  <si>
    <t>Izolace proti vodě, vlhkosti a plynům</t>
  </si>
  <si>
    <t>711411001</t>
  </si>
  <si>
    <t>Provedení izolace proti tlakové vodě vodorovné za studena nátěrem penetračním</t>
  </si>
  <si>
    <t>58</t>
  </si>
  <si>
    <t>"ker.dlažba"4,1+3+7,5+8,9+8,3</t>
  </si>
  <si>
    <t>27</t>
  </si>
  <si>
    <t>111631500</t>
  </si>
  <si>
    <t>lak asfaltový (MJ t) bal 9 kg</t>
  </si>
  <si>
    <t>60</t>
  </si>
  <si>
    <t>711411011</t>
  </si>
  <si>
    <t>Provedení izolace proti tlakové vodě vodorovné za studena suspenzí asfaltovou</t>
  </si>
  <si>
    <t>62</t>
  </si>
  <si>
    <t>29</t>
  </si>
  <si>
    <t>711411052</t>
  </si>
  <si>
    <t>Provedení izolace proti vodě za studena na vodorovné ploše tekutou lepenkou</t>
  </si>
  <si>
    <t>64</t>
  </si>
  <si>
    <t>711412052</t>
  </si>
  <si>
    <t>Provedení izolace proti vodě za studena na svislé ploše tekutou lepenkou</t>
  </si>
  <si>
    <t>66</t>
  </si>
  <si>
    <t>31</t>
  </si>
  <si>
    <t>245510310</t>
  </si>
  <si>
    <t>nátěr hydroizolační - tekutá lepenka, bal. 15 kg</t>
  </si>
  <si>
    <t>kg</t>
  </si>
  <si>
    <t>68</t>
  </si>
  <si>
    <t>998711102</t>
  </si>
  <si>
    <t>Přesun hmot tonážní pro izolace proti vodě, vlhkosti a plynům v objektech výšky do 12 m</t>
  </si>
  <si>
    <t>70</t>
  </si>
  <si>
    <t>PSV</t>
  </si>
  <si>
    <t>Práce a dodávky PSV</t>
  </si>
  <si>
    <t>713</t>
  </si>
  <si>
    <t>Izolace tepelné</t>
  </si>
  <si>
    <t>33</t>
  </si>
  <si>
    <t>713151121</t>
  </si>
  <si>
    <t>Montáž tepelné izolace střech šikmých rohožemi, pásy, deskami (izolační materiál ve specifikaci) kladenými volně pod krokve</t>
  </si>
  <si>
    <t>72</t>
  </si>
  <si>
    <t>860+40</t>
  </si>
  <si>
    <t>631509820R</t>
  </si>
  <si>
    <t>desky z fenolické pěny tl. 100 mm</t>
  </si>
  <si>
    <t>74</t>
  </si>
  <si>
    <t>35</t>
  </si>
  <si>
    <t>713191132</t>
  </si>
  <si>
    <t>Montáž tepelné izolace stavebních konstrukcí - doplňky a konstrukční součásti podlah, stropů vrchem nebo střech překrytím fólií separační z PE</t>
  </si>
  <si>
    <t>76</t>
  </si>
  <si>
    <t>283292580</t>
  </si>
  <si>
    <t>fólie z plastů ostatních a speciálně upravené podstřešní a parotěsné folie (parozábrana) rozměr role: 1,5 x 50 m 110 g/m2</t>
  </si>
  <si>
    <t>78</t>
  </si>
  <si>
    <t>37</t>
  </si>
  <si>
    <t>998713103</t>
  </si>
  <si>
    <t>Přesun hmot pro izolace tepelné stanovený z hmotnosti přesunovaného materiálu vodorovná dopravní vzdálenost do 50 m v objektech výšky přes 12 m do 24 m</t>
  </si>
  <si>
    <t>80</t>
  </si>
  <si>
    <t>762</t>
  </si>
  <si>
    <t>Konstrukce tesařské</t>
  </si>
  <si>
    <t>762081352</t>
  </si>
  <si>
    <t>Práce společné pro tesařské konstrukce hoblování hraněného řeziva zabudovaného do konstrukce jednostranné hranoly, průřezové plochy přes 120 do 224 cm2</t>
  </si>
  <si>
    <t>82</t>
  </si>
  <si>
    <t>"pohledové trámy"49,3+62+73,7+117+17,5+50</t>
  </si>
  <si>
    <t>39</t>
  </si>
  <si>
    <t>762111811</t>
  </si>
  <si>
    <t>Demontáž stěn a příček z hraněného řeziva</t>
  </si>
  <si>
    <t>84</t>
  </si>
  <si>
    <t>"ochranné stěny v podlažích"</t>
  </si>
  <si>
    <t>((5*3,8)+(3,0*1,0))*3</t>
  </si>
  <si>
    <t>762123110</t>
  </si>
  <si>
    <t>Montáž tesařských stěn vázaných z hraněného řeziva průřezové plochy do 100 cm2</t>
  </si>
  <si>
    <t>86</t>
  </si>
  <si>
    <t>"doplnění u výtahové chodby z podkroví"</t>
  </si>
  <si>
    <t>"10/10"5</t>
  </si>
  <si>
    <t>"konstrukce pro tabule -4ks"</t>
  </si>
  <si>
    <t>"100/100"(((2,5*2)+0,8)*2)+(2,5+3+0,8)+(3+3+0,8)</t>
  </si>
  <si>
    <t>41</t>
  </si>
  <si>
    <t>605120010</t>
  </si>
  <si>
    <t>řezivo jehličnaté hranol jakost I do 120 cm2</t>
  </si>
  <si>
    <t>m3</t>
  </si>
  <si>
    <t>88</t>
  </si>
  <si>
    <t>5*0,1*0,1*1,05</t>
  </si>
  <si>
    <t>25*0,1*0,1*1,05</t>
  </si>
  <si>
    <t>762132135</t>
  </si>
  <si>
    <t>Montáž bednění stěn z hoblovaných prken na sraz</t>
  </si>
  <si>
    <t>90</t>
  </si>
  <si>
    <t>43</t>
  </si>
  <si>
    <t>605151110</t>
  </si>
  <si>
    <t>řezivo jehličnaté boční prkno jakost I.-II. 2 - 3 cm</t>
  </si>
  <si>
    <t>92</t>
  </si>
  <si>
    <t>5*0,024*1,05</t>
  </si>
  <si>
    <t>762195000</t>
  </si>
  <si>
    <t>Spojovací prostředky pro montáž stěn, příček, bednění stěn</t>
  </si>
  <si>
    <t>94</t>
  </si>
  <si>
    <t>0,126+0,316</t>
  </si>
  <si>
    <t>45</t>
  </si>
  <si>
    <t>762331812</t>
  </si>
  <si>
    <t>Demontáž vázaných konstrukcí krovů sklonu do 60 st. z hranolů, hranolků, fošen, průřezové plochy přes 120 do 224 cm2</t>
  </si>
  <si>
    <t>96</t>
  </si>
  <si>
    <t>"úžlabí"(15*3)+(15*1,0)</t>
  </si>
  <si>
    <t>762332132</t>
  </si>
  <si>
    <t>Montáž vázaných kcí krovů pravidelných z hraněného řeziva průřezové plochy do 224 cm2</t>
  </si>
  <si>
    <t>98</t>
  </si>
  <si>
    <t>"úžlabí"</t>
  </si>
  <si>
    <t>(8*1,2)+(16)</t>
  </si>
  <si>
    <t>47</t>
  </si>
  <si>
    <t>605120110</t>
  </si>
  <si>
    <t>řezivo jehličnaté hranol jakost I nad 120 cm2</t>
  </si>
  <si>
    <t>0,05*0,1*8*1,2</t>
  </si>
  <si>
    <t>0,12*0,15*2*8,0</t>
  </si>
  <si>
    <t>762332921</t>
  </si>
  <si>
    <t>Doplnění části střešní vazby z hranolů průřezové plochy do 120 cm2 včetně materiálu</t>
  </si>
  <si>
    <t>102</t>
  </si>
  <si>
    <t>"3střešní okna"</t>
  </si>
  <si>
    <t>(1,0+1,2)*3*2</t>
  </si>
  <si>
    <t>49</t>
  </si>
  <si>
    <t>762341210</t>
  </si>
  <si>
    <t>Bednění a laťování montáž bednění střech rovných a šikmých sklonu do 60 st. s vyřezáním otvorů z prken hrubých na sraz tl. do 32 mm</t>
  </si>
  <si>
    <t>104</t>
  </si>
  <si>
    <t>762341375</t>
  </si>
  <si>
    <t>Montáž bednění střech obloukových sklonu do 60° z desek dřevotřískových na pero a drážku</t>
  </si>
  <si>
    <t>106</t>
  </si>
  <si>
    <t>51</t>
  </si>
  <si>
    <t>607222560</t>
  </si>
  <si>
    <t>deska dřevotřísková surová tl. 25 mm 2070 x 2800 mm</t>
  </si>
  <si>
    <t>108</t>
  </si>
  <si>
    <t>762341811</t>
  </si>
  <si>
    <t>Demontáž bednění střech z prken</t>
  </si>
  <si>
    <t>110</t>
  </si>
  <si>
    <t>53</t>
  </si>
  <si>
    <t>762341931</t>
  </si>
  <si>
    <t>Vyřezání části bednění střech z prken tl do 32 mm plochy jednotlivě do 1 m2</t>
  </si>
  <si>
    <t>112</t>
  </si>
  <si>
    <t>762342216</t>
  </si>
  <si>
    <t>Bednění a laťování montáž laťování střech jednoduchých sklonu do 60 st. při osové vzdálenosti latí přes 360 do 600 mm</t>
  </si>
  <si>
    <t>114</t>
  </si>
  <si>
    <t>"úžlabí"15</t>
  </si>
  <si>
    <t>55</t>
  </si>
  <si>
    <t>605141140</t>
  </si>
  <si>
    <t>řezivo jehličnaté drobné, neopracované (lišty a latě), (ČSN 49 1503, ČSN 49 2100) řezivo jehličnaté - latě střešní latě délka 4 - 5 m latě  impregnované</t>
  </si>
  <si>
    <t>116</t>
  </si>
  <si>
    <t>15*0,04*1,05</t>
  </si>
  <si>
    <t>118</t>
  </si>
  <si>
    <t>"úžlabí"15*0,025</t>
  </si>
  <si>
    <t>57</t>
  </si>
  <si>
    <t>762351911</t>
  </si>
  <si>
    <t>Výměna komínových lávek do dl 10 m</t>
  </si>
  <si>
    <t>120</t>
  </si>
  <si>
    <t>762355802</t>
  </si>
  <si>
    <t>Demontáž komínových lávek</t>
  </si>
  <si>
    <t>122</t>
  </si>
  <si>
    <t>59</t>
  </si>
  <si>
    <t>762395000</t>
  </si>
  <si>
    <t>Spojovací prostředky pro montáž krovu, bednění, laťování, světlíky, klíny</t>
  </si>
  <si>
    <t>124</t>
  </si>
  <si>
    <t>"úžlabí"0,63+0,375+0,336</t>
  </si>
  <si>
    <t>762431815</t>
  </si>
  <si>
    <t>Demontáž obložení stěn z desek dřevoštěpkových tl do 15 mm na sraz přibíjených</t>
  </si>
  <si>
    <t>126</t>
  </si>
  <si>
    <t>61</t>
  </si>
  <si>
    <t>762511226</t>
  </si>
  <si>
    <t>Podlahové konstrukce podkladové z dřevoštěpkových desek OSB jednovrstvých lepených na pero a drážku 22 mm nebroušených, tloušťky desky</t>
  </si>
  <si>
    <t>128</t>
  </si>
  <si>
    <t>"napojení na výtahové chodby na chodbu podkroví"</t>
  </si>
  <si>
    <t>2,0*3,5*2</t>
  </si>
  <si>
    <t>762526130</t>
  </si>
  <si>
    <t>Položení podlah položení polštářů pod podlahy osové vzdálenosti přes 650 do 1000 mm</t>
  </si>
  <si>
    <t>130</t>
  </si>
  <si>
    <t>2,0*3,5</t>
  </si>
  <si>
    <t>63</t>
  </si>
  <si>
    <t>605121250</t>
  </si>
  <si>
    <t>řezivo jehličnaté hraněné, neopracované (hranolky, hranoly) řezivo obchodní a na stavební konstrukce ČSN EN 1611, třídy G2/4 délka do 5,00 m hranolek průřez do 100 x 100 mm</t>
  </si>
  <si>
    <t>132</t>
  </si>
  <si>
    <t>4*2*0,1*0,1*1,05</t>
  </si>
  <si>
    <t>762595001</t>
  </si>
  <si>
    <t>Spojovací prostředky pro položení dřevěných podlah a zakrytí kanálů</t>
  </si>
  <si>
    <t>134</t>
  </si>
  <si>
    <t>65</t>
  </si>
  <si>
    <t>762811924R</t>
  </si>
  <si>
    <t>Záklop stropů vyřezání částí záklopu nebo podbíjení z prken tl. do 32 mm, plochy jednotlivě přes 4,00 m2</t>
  </si>
  <si>
    <t>136</t>
  </si>
  <si>
    <t>762812370</t>
  </si>
  <si>
    <t>Záklop stropů montáž (materiál ve specifikaci) z prken hoblovaných s olištováním kolem zdí vrchního na pero a drážku, na polodrážku</t>
  </si>
  <si>
    <t>138</t>
  </si>
  <si>
    <t>67</t>
  </si>
  <si>
    <t>605161000</t>
  </si>
  <si>
    <t>řezivo jehličnaté neopracované sušené smrk tl. 30mm</t>
  </si>
  <si>
    <t>140</t>
  </si>
  <si>
    <t>7*0,024*1,05</t>
  </si>
  <si>
    <t>762991R</t>
  </si>
  <si>
    <t>D+M kotvení pozednic</t>
  </si>
  <si>
    <t>kus</t>
  </si>
  <si>
    <t>142</t>
  </si>
  <si>
    <t>Půdorys podkroví - stávající stav,konstrukční řešení stavby</t>
  </si>
  <si>
    <t>69</t>
  </si>
  <si>
    <t>762992R</t>
  </si>
  <si>
    <t>Krokve u atick. zdí zkrátit,podepřít novou pozednicí kotvenou na atik.zeď,přidat krokevní námětky pro odvodnění úžlabí</t>
  </si>
  <si>
    <t>kpl</t>
  </si>
  <si>
    <t>144</t>
  </si>
  <si>
    <t>998762103</t>
  </si>
  <si>
    <t>Přesun hmot pro konstrukce tesařské stanovený z hmotnosti přesunovaného materiálu vodorovná dopravní vzdálenost do 50 m v objektech výšky přes 12 do 24 m</t>
  </si>
  <si>
    <t>146</t>
  </si>
  <si>
    <t>763</t>
  </si>
  <si>
    <t>Konstrukce suché výstavby</t>
  </si>
  <si>
    <t>71</t>
  </si>
  <si>
    <t>763111336R</t>
  </si>
  <si>
    <t>Příčka ze sádrokartonových desek s nosnou kcí z jedno ocel prof UW, CW jedn oplášt deskou impreg H2 tl. 12,5 mm, pří tl. 125 mm, prol 100 TI tl. 80 mm, EI 30, Rw 48 dB-pouze desky a TI, tmelit spáry a příprava pod malbu, obklad</t>
  </si>
  <si>
    <t>148</t>
  </si>
  <si>
    <t>42,3+34,65</t>
  </si>
  <si>
    <t>763111353</t>
  </si>
  <si>
    <t>SDK příčka tl 130 mm profil CW+UW 100 desky 1xDF 15 TI 80 mm EI 45 Rw 48 dB-pouze desky aTI tmelit spáry a příprava pod malbu, obklad</t>
  </si>
  <si>
    <t>150</t>
  </si>
  <si>
    <t>"deska z obou stran"230</t>
  </si>
  <si>
    <t>73</t>
  </si>
  <si>
    <t>763111437R</t>
  </si>
  <si>
    <t>Příčka ze sádrokartonových desek s nosnou konstrukcí z jednoduchých ocelových profilů UW, CW dvojitě opláštěná deskami impregnovanými H2 tl. 2 x 12,5 mm, EI 60, příčka tl. 150 mm, profil 100 TI tl. 100 mm, Rw 55 dB</t>
  </si>
  <si>
    <t>152</t>
  </si>
  <si>
    <t>7*2,5+10,7*3,7+7,5*3,7</t>
  </si>
  <si>
    <t>763111453</t>
  </si>
  <si>
    <t>SDK příčka tl 160 mm profil CW+UW 100 desky 2xDF 15 TI 80 mm EI 180 Rw 56 dB-pouze desky a TI, tmelit spáry a příprava pod malbu, obklad</t>
  </si>
  <si>
    <t>154</t>
  </si>
  <si>
    <t>"deska z obou stran"180</t>
  </si>
  <si>
    <t>75</t>
  </si>
  <si>
    <t>763113343R</t>
  </si>
  <si>
    <t>Příčka instalační ze sádrokartonových desek s nosnou konstrukcí ze zdvojených ocelových profilů UW, CW s mezerou, CW profily navzájem spojeny páskem sádry dvojitě opláštěná deskami impregnovanými H2 tl. 2 x 12,5 mm, EI 60, příčka tl. 205 mm, profil 75 TI</t>
  </si>
  <si>
    <t>156</t>
  </si>
  <si>
    <t>3,88*2,5</t>
  </si>
  <si>
    <t>763121521R</t>
  </si>
  <si>
    <t>Stěna předsazená ze sádrokartonových desek s nosnou konstrukcí z ocelových profilů CD a UD, s kotvením CD po 1 500 mm jednoduše opláštěná deskou protipožární DF tl. 15 mm, stěna tl. 55 mm, TI tl. 40 mm, EI 30</t>
  </si>
  <si>
    <t>158</t>
  </si>
  <si>
    <t>46+19+43+14+6+8+8+25+10+20</t>
  </si>
  <si>
    <t>77</t>
  </si>
  <si>
    <t>763131414</t>
  </si>
  <si>
    <t>Podhled ze sádrokartonových desek dvouvrstvá zavěšená spodní konstrukce z ocelových profilů CD, UD jednoduše opláštěná deskou standardní A, tl. 15 mm, bez TI</t>
  </si>
  <si>
    <t>160</t>
  </si>
  <si>
    <t>11,7*2</t>
  </si>
  <si>
    <t>64+63</t>
  </si>
  <si>
    <t>22,3</t>
  </si>
  <si>
    <t>763131767</t>
  </si>
  <si>
    <t>Podhled ze sádrokartonových desek Příplatek k cenám za výšku zavěšení přes 1,5 m</t>
  </si>
  <si>
    <t>162</t>
  </si>
  <si>
    <t>172,7</t>
  </si>
  <si>
    <t>79</t>
  </si>
  <si>
    <t>763135001</t>
  </si>
  <si>
    <t>Montáž podhledu ze sádrokartonových desek děrovaných zavěšená dvouvrstvá konstrukce z ocelových profilů CD, UD se spárami lepenými</t>
  </si>
  <si>
    <t>164</t>
  </si>
  <si>
    <t>"učebny"</t>
  </si>
  <si>
    <t>52,8+52,8+64,2+64,2</t>
  </si>
  <si>
    <t>590305330</t>
  </si>
  <si>
    <t>systémy sádrokartonové-akustické profily a závěsy</t>
  </si>
  <si>
    <t>166</t>
  </si>
  <si>
    <t>234*1,05</t>
  </si>
  <si>
    <t>81</t>
  </si>
  <si>
    <t>590305360</t>
  </si>
  <si>
    <t>deska akustická pro aku bezesparé podhledy (s dobou dozvuku v prázdné místnosti - 1m3 prostoru je 0,00237s)</t>
  </si>
  <si>
    <t>168</t>
  </si>
  <si>
    <t>763135701</t>
  </si>
  <si>
    <t>Příplatek k montáži SDK podhledu za montáž jedné vrstvy zvukové izolace</t>
  </si>
  <si>
    <t>170</t>
  </si>
  <si>
    <t>83</t>
  </si>
  <si>
    <t>631509660</t>
  </si>
  <si>
    <t>plsť příčková tl 50 mm</t>
  </si>
  <si>
    <t>172</t>
  </si>
  <si>
    <t>763161730</t>
  </si>
  <si>
    <t>SDK podkroví deska 1xH2 12,5 bez TI dvouvrstvá spodní kce profil CD+UD</t>
  </si>
  <si>
    <t>174</t>
  </si>
  <si>
    <t>85</t>
  </si>
  <si>
    <t>763161786</t>
  </si>
  <si>
    <t>Montáž desek 1XRF tl. 15 mm SDK podkroví-EI30</t>
  </si>
  <si>
    <t>176</t>
  </si>
  <si>
    <t>590305250</t>
  </si>
  <si>
    <t>deska protipožární sdk "DF" tl. 15,0 mm</t>
  </si>
  <si>
    <t>178</t>
  </si>
  <si>
    <t>87</t>
  </si>
  <si>
    <t>763164756</t>
  </si>
  <si>
    <t>SDK obklad kovových kcí uzavřeného tvaru š přes 1,6 m desky 1xDF 15</t>
  </si>
  <si>
    <t>180</t>
  </si>
  <si>
    <t>"ocelové rámy"4,5+2,4+18</t>
  </si>
  <si>
    <t>763181311</t>
  </si>
  <si>
    <t>Výplně otvorů konstrukcí ze sádrokartonových desek montáž zárubně kovové s příslušenstvím pro příčky výšky do 2,75 m nebo zátěže dveřního křídla do 25 kg, s profily CW a UW jednokřídlové</t>
  </si>
  <si>
    <t>182</t>
  </si>
  <si>
    <t>"g"6</t>
  </si>
  <si>
    <t>"h"4</t>
  </si>
  <si>
    <t>"i"3</t>
  </si>
  <si>
    <t>89</t>
  </si>
  <si>
    <t>553315310</t>
  </si>
  <si>
    <t>zárubně kovové zárubně ocelové pro sádrokarton S 125 700 L/P</t>
  </si>
  <si>
    <t>184</t>
  </si>
  <si>
    <t>553315320</t>
  </si>
  <si>
    <t>zárubně kovové zárubně ocelové pro sádrokarton S 125 800 L/P</t>
  </si>
  <si>
    <t>186</t>
  </si>
  <si>
    <t>91</t>
  </si>
  <si>
    <t>553315330</t>
  </si>
  <si>
    <t>zárubně kovové zárubně ocelové pro sádrokarton S 125 900 L/P</t>
  </si>
  <si>
    <t>188</t>
  </si>
  <si>
    <t>763182314</t>
  </si>
  <si>
    <t>Výplně otvorů konstrukcí ze sádrokartonových desek ostění oken z desek hloubky přes 0,2 do 0,5 m</t>
  </si>
  <si>
    <t>190</t>
  </si>
  <si>
    <t>55*(0,68+1,18)*2</t>
  </si>
  <si>
    <t>12*(0,78+1,18)*2</t>
  </si>
  <si>
    <t>93</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</si>
  <si>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</si>
  <si>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</si>
  <si>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192</t>
  </si>
  <si>
    <t>764</t>
  </si>
  <si>
    <t>Konstrukce klempířské</t>
  </si>
  <si>
    <t>764121411</t>
  </si>
  <si>
    <t>Krytina střechy rovné drážkováním ze svitků z Al plechu rš 670 mm sklonu do 30°</t>
  </si>
  <si>
    <t>194</t>
  </si>
  <si>
    <t>95</t>
  </si>
  <si>
    <t>764121463</t>
  </si>
  <si>
    <t>Krytina střechy rovné ze šablon z Al plechu přes 10 ks/m2 sklonu  do 60°</t>
  </si>
  <si>
    <t>196</t>
  </si>
  <si>
    <t>"doplnění střechy u výtahu"</t>
  </si>
  <si>
    <t>(7*7)-(1*7)+(3*7)+(6*7)-(1,2*0,7*6)-(3,5*3)+10</t>
  </si>
  <si>
    <t>764221466</t>
  </si>
  <si>
    <t>Oplechování střešních prvků z hliníkového plechu úžlabí rš 500 mm</t>
  </si>
  <si>
    <t>198</t>
  </si>
  <si>
    <t>97</t>
  </si>
  <si>
    <t>764221472</t>
  </si>
  <si>
    <t>Oplechování úžlabí z Al plechu rš 1000 mm</t>
  </si>
  <si>
    <t>200</t>
  </si>
  <si>
    <t>764221476</t>
  </si>
  <si>
    <t>Příplatek za provedení úžlabí z Al plechu v plechové krytině</t>
  </si>
  <si>
    <t>202</t>
  </si>
  <si>
    <t>99</t>
  </si>
  <si>
    <t>764222403</t>
  </si>
  <si>
    <t>Oplechování střešních prvků z hliníkového plechu štítu závětrnou lištou rš 250 mm</t>
  </si>
  <si>
    <t>204</t>
  </si>
  <si>
    <t>12,4*2</t>
  </si>
  <si>
    <t>764224405</t>
  </si>
  <si>
    <t>Oplechování horních ploch zdí a nadezdívek (atik) z hliníkového plechu mechanicky kotvené rš 400 mm</t>
  </si>
  <si>
    <t>206</t>
  </si>
  <si>
    <t>"komín"(1,2*2+3)+(0,7+0,5)*2</t>
  </si>
  <si>
    <t>101</t>
  </si>
  <si>
    <t>764224406</t>
  </si>
  <si>
    <t>Oplechování horních ploch a nadezdívek (atik) bez rohů z Al plechu mechanicky kotvené rš 500 mm</t>
  </si>
  <si>
    <t>208</t>
  </si>
  <si>
    <t>764224407</t>
  </si>
  <si>
    <t>Oplechování horních ploch zdí a nadezdívek (atik) z hliníkového plechu mechanicky kotvené rš 670 mm</t>
  </si>
  <si>
    <t>210</t>
  </si>
  <si>
    <t>"nová atika"11+2</t>
  </si>
  <si>
    <t>103</t>
  </si>
  <si>
    <t>764224411</t>
  </si>
  <si>
    <t>Oplechování horních ploch zdí a nadezdívek (atik) z hliníkového plechu mechanicky kotvené přes rš 800 mm</t>
  </si>
  <si>
    <t>212</t>
  </si>
  <si>
    <t>"komín"1,1*3,5</t>
  </si>
  <si>
    <t>764225445</t>
  </si>
  <si>
    <t>Příplatek za zvýšenou pracnost při oplechování rohů nadezdívek (atik) z Al plechu rš do 400 mm</t>
  </si>
  <si>
    <t>214</t>
  </si>
  <si>
    <t>105</t>
  </si>
  <si>
    <t>764227407</t>
  </si>
  <si>
    <t>Oplechování parapetů oblých nebo ze segmentů mechanicky kotvené z Al plechu rš 670 mm</t>
  </si>
  <si>
    <t>216</t>
  </si>
  <si>
    <t>764325421</t>
  </si>
  <si>
    <t>Lemování trub, konzol, držáků a ostatních kusových prvků z hliníkového plechu střech s krytinou skládanou mimo prejzovou nebo z plechu, průměr do 75 mm</t>
  </si>
  <si>
    <t>218</t>
  </si>
  <si>
    <t>107</t>
  </si>
  <si>
    <t>764521404</t>
  </si>
  <si>
    <t>Žlab podokapní z hliníkového plechu včetně háků a čel půlkruhový rš 330 mm</t>
  </si>
  <si>
    <t>220</t>
  </si>
  <si>
    <t>764525417</t>
  </si>
  <si>
    <t>Žlaby mezistřešní nebo zaatikové uložené v lůžku z Al plechu rš 2000 mm</t>
  </si>
  <si>
    <t>222</t>
  </si>
  <si>
    <t>109</t>
  </si>
  <si>
    <t>764528422</t>
  </si>
  <si>
    <t>Svod z hliníkového plechu včetně objímek, kolen a odskoků kruhový, průměru 100 mm</t>
  </si>
  <si>
    <t>224</t>
  </si>
  <si>
    <t>998764103</t>
  </si>
  <si>
    <t>Přesun hmot pro konstrukce klempířské stanovený z hmotnosti přesunovaného materiálu vodorovná dopravní vzdálenost do 50 m v objektech výšky přes 12 do 24 m</t>
  </si>
  <si>
    <t>226</t>
  </si>
  <si>
    <t>765</t>
  </si>
  <si>
    <t>Krytina skládaná</t>
  </si>
  <si>
    <t>111</t>
  </si>
  <si>
    <t>765191013</t>
  </si>
  <si>
    <t>Montáž pojistné hydroizolační fólie kladené ve sklonu přes 20 st. volně na bednění nebo tepelnou izolaci</t>
  </si>
  <si>
    <t>228</t>
  </si>
  <si>
    <t>(7*7)-(1*7)+(3*7)+(6*7)-(1,2*0,7*6)-(3,5*3)+15+10</t>
  </si>
  <si>
    <t>283292930</t>
  </si>
  <si>
    <t>fólie z plastů ostatních a speciálně upravené podstřešní a parotěsné folie netkaná hydroizol.podstřešní membrána, rozměr role: 1,5 x 50 m 115 g/m2  (barva červená)</t>
  </si>
  <si>
    <t>230</t>
  </si>
  <si>
    <t>113</t>
  </si>
  <si>
    <t>765193001</t>
  </si>
  <si>
    <t>Montáž podkladního pásu vyrovnávacího</t>
  </si>
  <si>
    <t>232</t>
  </si>
  <si>
    <t>114,46</t>
  </si>
  <si>
    <t>628411700</t>
  </si>
  <si>
    <t>pásy asfaltované se zvláštní úpravou vložka strojní lepenka samolepicí asfaltované hydroizolační pásy</t>
  </si>
  <si>
    <t>234</t>
  </si>
  <si>
    <t>115</t>
  </si>
  <si>
    <t>765991R</t>
  </si>
  <si>
    <t>D+M těsnění pod kontralatě tl.2mm</t>
  </si>
  <si>
    <t>236</t>
  </si>
  <si>
    <t>998765103</t>
  </si>
  <si>
    <t>Přesun hmot pro krytiny skládané stanovený z hmotnosti přesunovaného materiálu vodorovná dopravní vzdálenost do 50 m na objektech výšky přes 12 do 24 m</t>
  </si>
  <si>
    <t>238</t>
  </si>
  <si>
    <t>766</t>
  </si>
  <si>
    <t>Konstrukce truhlářské</t>
  </si>
  <si>
    <t>117</t>
  </si>
  <si>
    <t>766231113</t>
  </si>
  <si>
    <t>Montáž sklápěcích půdních schodů</t>
  </si>
  <si>
    <t>240</t>
  </si>
  <si>
    <t>612331720</t>
  </si>
  <si>
    <t>schody stahovací -plech s vnitřní protipožární,protihlukovou a zateplovací vložkozu - 70(1100)x50(100) cm pro výšku 3,7m</t>
  </si>
  <si>
    <t>242</t>
  </si>
  <si>
    <t>119</t>
  </si>
  <si>
    <t>766621201</t>
  </si>
  <si>
    <t>Montáž oken dřevěných včetně montáže rámu, na PUR pěnu plochy přes 1 m2 zdvojených kyvných, otevíravýc a sklápěcích jednokřídl. do dřevěné konstrukce, výšky do 1,5 m</t>
  </si>
  <si>
    <t>244</t>
  </si>
  <si>
    <t>"P/03"0,9*1,2*2</t>
  </si>
  <si>
    <t>"P/06"1,2*0,5*3</t>
  </si>
  <si>
    <t>611305220R</t>
  </si>
  <si>
    <t>P/03- okno oválné kyvné 900/1200 eurookno- komplet+kování+nátěr+vnitřní roletka+vnitní parapet</t>
  </si>
  <si>
    <t>246</t>
  </si>
  <si>
    <t>121</t>
  </si>
  <si>
    <t>611309860R</t>
  </si>
  <si>
    <t>P/06- okno dřevěné O,S 1200/600 eurokno-komplet+kování + nátěr+vnitřní parapet</t>
  </si>
  <si>
    <t>248</t>
  </si>
  <si>
    <t>766660001</t>
  </si>
  <si>
    <t>Montáž dveřních křídel dřevěných nebo plastových otevíravých do ocelové zárubně povrchově upravených jednokřídlových, šířky do 800 mm</t>
  </si>
  <si>
    <t>123</t>
  </si>
  <si>
    <t>611653380</t>
  </si>
  <si>
    <t>h- dveře dřevěné vnitřní profilované dveře plné dřevěné (osazeny do ocelové zárubně) lakované jednokřídlové 70 x 197 cm-komplet+kování+zámek</t>
  </si>
  <si>
    <t>252</t>
  </si>
  <si>
    <t>766660002</t>
  </si>
  <si>
    <t>Montáž dveřních křídel dřevěných nebo plastových otevíravých do ocelové zárubně povrchově upravených jednokřídlových, šířky přes 800 mm</t>
  </si>
  <si>
    <t>254</t>
  </si>
  <si>
    <t>125</t>
  </si>
  <si>
    <t>611653400</t>
  </si>
  <si>
    <t>g-dveře dřevěné vnitřní profilované dveře plné dřevěné (osazeny do ocelové zárubně) lakované jednokřídlové 90 x 197 cm-komplet+kování+zámek</t>
  </si>
  <si>
    <t>256</t>
  </si>
  <si>
    <t>766660161</t>
  </si>
  <si>
    <t>Montáž dveřních křídel otvíravých 1křídlových š do 0,8 m požárních do dřevěné rámové zárubně</t>
  </si>
  <si>
    <t>258</t>
  </si>
  <si>
    <t>"e"3</t>
  </si>
  <si>
    <t>127</t>
  </si>
  <si>
    <t>611653390</t>
  </si>
  <si>
    <t>i-dveře dřevěné vnitřní profilované dveře plné dřevěné s požární odolností, EW15- C DP3 (osazeny do ocelové nebo protipožární zárubně) lakované jednokřídlové 80 x 197 cm-komplet+kování+zámek</t>
  </si>
  <si>
    <t>260</t>
  </si>
  <si>
    <t>6116533901</t>
  </si>
  <si>
    <t>e-dveře dřevěné vnitřní profilované dveře plné dřevěné s požární odolností, EI 15- C DP3 (osazeny do ocelové nebo protipožární zárubně) lakované jednokřídlové 80 x 197 cm-komplet+kování+zámek</t>
  </si>
  <si>
    <t>262</t>
  </si>
  <si>
    <t>129</t>
  </si>
  <si>
    <t>766660162</t>
  </si>
  <si>
    <t>Montáž dveřních křídel dřevěných otevíravých do ocelové požární zárubně- protipožárních jednokřídlových, šířky přes 800 mm</t>
  </si>
  <si>
    <t>264</t>
  </si>
  <si>
    <t>"d"5</t>
  </si>
  <si>
    <t>611656030</t>
  </si>
  <si>
    <t>d-dveře dřevěné vnitřní profilované dveře plné dřevěné požárně odolné, El 15 DP3-C sesamozavíračem, bílé,buk,dub,olše,třešeň,javor,ořech lakovaná MDF jednokřídlové 90 x 197 cm-komplet+kování+zámek</t>
  </si>
  <si>
    <t>266</t>
  </si>
  <si>
    <t>131</t>
  </si>
  <si>
    <t>766671002</t>
  </si>
  <si>
    <t>Montáž střešních oken dřevěných nebo plastových kyvných, výklopných/kyvných s okenním rámem a lemováním, s plisovaným límcem, s napojením na krytinu do krytiny ploché, rozměru 66 x 118 cm</t>
  </si>
  <si>
    <t>268</t>
  </si>
  <si>
    <t>"P01"8</t>
  </si>
  <si>
    <t>611407340</t>
  </si>
  <si>
    <t>okna kombinovaná ze dřeva a hliníku zdvojená speciální konstrukce okna střešní - výsuvně kyvné křídlo vhodné pro sklon střechy 20 - 65° - vnější oplechování  měď nebo titanzinek - konečná povrchová úprava - přírodní, borovice - b</t>
  </si>
  <si>
    <t>270</t>
  </si>
  <si>
    <t>133</t>
  </si>
  <si>
    <t>611407620R</t>
  </si>
  <si>
    <t>M+D pro střešní okna P/01-venkovní roleta s dálkovým ovládáním</t>
  </si>
  <si>
    <t>272</t>
  </si>
  <si>
    <t>6114076201R</t>
  </si>
  <si>
    <t>M+D pro střešní okna P/01-venkovní roleta s manuálním ovládáním</t>
  </si>
  <si>
    <t>274</t>
  </si>
  <si>
    <t>135</t>
  </si>
  <si>
    <t>6114076202R</t>
  </si>
  <si>
    <t>M+D pro střešní okna P/02-venkovní roleta s manuálním ovládáním</t>
  </si>
  <si>
    <t>276</t>
  </si>
  <si>
    <t>6114076203R</t>
  </si>
  <si>
    <t>M+D pro střešní okna P/02-venkovní roleta s dálkovým ovládáním</t>
  </si>
  <si>
    <t>278</t>
  </si>
  <si>
    <t>137</t>
  </si>
  <si>
    <t>611407720R</t>
  </si>
  <si>
    <t>280</t>
  </si>
  <si>
    <t>611407760R</t>
  </si>
  <si>
    <t>282</t>
  </si>
  <si>
    <t>139</t>
  </si>
  <si>
    <t>6114077601R</t>
  </si>
  <si>
    <t>M+D pro okno P/04 a P/05- doplňky k oknům rolety vnitřní  látkové, kotvené do stropu manuál. ovládání</t>
  </si>
  <si>
    <t>284</t>
  </si>
  <si>
    <t>766691914</t>
  </si>
  <si>
    <t>Ostatní práce vyvěšení nebo zavěšení křídel s případným uložením a opětovným zavěšením po provedení stavebních změn dřevěných dveřních, plochy do 2 m2</t>
  </si>
  <si>
    <t>286</t>
  </si>
  <si>
    <t>141</t>
  </si>
  <si>
    <t>766694111</t>
  </si>
  <si>
    <t>Montáž ostatních truhlářských konstrukcí parapetních desek šířky do 300 mm, délky do 1000 mm</t>
  </si>
  <si>
    <t>288</t>
  </si>
  <si>
    <t>766694113</t>
  </si>
  <si>
    <t>Montáž ostatních truhlářských konstrukcí parapetních desek šířky do 300 mm, délky přes 1600 do 2600 mm</t>
  </si>
  <si>
    <t>290</t>
  </si>
  <si>
    <t>143</t>
  </si>
  <si>
    <t>607941030</t>
  </si>
  <si>
    <t>výlisky z hmoty dřevovláknité a dřevotřískové parapety vnitřní dřevotřískové POSTFORMING (hnědá, bílá) rozměr: šířka x 1 m délky 300 mm</t>
  </si>
  <si>
    <t>292</t>
  </si>
  <si>
    <t>2*0,9+2,2+2,4</t>
  </si>
  <si>
    <t>766991R</t>
  </si>
  <si>
    <t>D+M stěn v.2,4m z vysokotlakého laminátu HPL tl.12mm na WC+ nerez doplňky,vč.dveří 700/1970mm-4ks-komplet+kování+zástrčka</t>
  </si>
  <si>
    <t>294</t>
  </si>
  <si>
    <t>(1,5+1,6+2,0+1,6)*2,4</t>
  </si>
  <si>
    <t>145</t>
  </si>
  <si>
    <t>998766103</t>
  </si>
  <si>
    <t>Přesun hmot pro konstrukce truhlářské stanovený z hmotnosti přesunovaného materiálu vodorovná dopravní vzdálenost do 50 m v objektech výšky přes 12 do 24 m</t>
  </si>
  <si>
    <t>296</t>
  </si>
  <si>
    <t>767</t>
  </si>
  <si>
    <t>Konstrukce zámečnické</t>
  </si>
  <si>
    <t>767161211</t>
  </si>
  <si>
    <t>Montáž zábradlí rovného z profilové oceli do zdi do hmotnosti 20 kg-Z01</t>
  </si>
  <si>
    <t>298</t>
  </si>
  <si>
    <t>"Z01" 1,7+4,8+4,8+0,55</t>
  </si>
  <si>
    <t>147</t>
  </si>
  <si>
    <t>Z01</t>
  </si>
  <si>
    <t>D-zábradlí ve schodišti - v.1,1m-plochá ocel a trubk.a dub.madla, kotvení z boku do schodnice, povrch.úprava pozink. - hmotnost celk. 170kg</t>
  </si>
  <si>
    <t>soubor</t>
  </si>
  <si>
    <t>300</t>
  </si>
  <si>
    <t>Z03</t>
  </si>
  <si>
    <t>D-komplet stříška nad vstupem 4,1*1,6m kotvená do zdiva na závěsy - ocel. profily 100/50, 50/50 -hmotnost 450kg a reflexní zelené bezp. sklo 6mm, 5xtabule 0,81x1,6m  -hmotnost 100kg včetně okápku a svodu</t>
  </si>
  <si>
    <t>302</t>
  </si>
  <si>
    <t>149</t>
  </si>
  <si>
    <t>Z04</t>
  </si>
  <si>
    <t>D-komplet stříška nad vstupem 2,2*1,2m kotvená do ocelové konstrukce na závěsy - ocel. profily 50/50 -hmotnost 200kg a reflexní zelené bezp. sklo 6mm, 3xtabule 0,716x1,2m  -hmotnost 40kg včetně okápku a svodu</t>
  </si>
  <si>
    <t>304</t>
  </si>
  <si>
    <t>Z1</t>
  </si>
  <si>
    <t>D schody š.0,8-5*0,19/0,27 - ocel.schodnice a stupně z roštu + zábradlí z jeklu - komplet+ nátěr</t>
  </si>
  <si>
    <t>306</t>
  </si>
  <si>
    <t>151</t>
  </si>
  <si>
    <t>767161811</t>
  </si>
  <si>
    <t>Demontáž zábradlí rovného rozebíratelného hmotnosti 1m zábradlí do 20 kg</t>
  </si>
  <si>
    <t>308</t>
  </si>
  <si>
    <t>767210111</t>
  </si>
  <si>
    <t>Montáž schodnic ocelových rovných podepřených</t>
  </si>
  <si>
    <t>310</t>
  </si>
  <si>
    <t>153</t>
  </si>
  <si>
    <t>767210153</t>
  </si>
  <si>
    <t>Montáž schodišťových stupňů ocelových rovných nebo vřetenových  svařováním</t>
  </si>
  <si>
    <t>312</t>
  </si>
  <si>
    <t>767330111</t>
  </si>
  <si>
    <t>Montáž tubusových světlovodů kopule s lemováním šikmá střecha</t>
  </si>
  <si>
    <t>314</t>
  </si>
  <si>
    <t>155</t>
  </si>
  <si>
    <t>553811040</t>
  </si>
  <si>
    <t>části stavební speciální objektů a občanské výstavby tubusový světlovod základní sada světlovodu kopule, střešní rám, stropní rám, plechové prstence dvojitý stropní difuzér,  bez světlovodného tubusu průměr 550 mm</t>
  </si>
  <si>
    <t>316</t>
  </si>
  <si>
    <t>767330123</t>
  </si>
  <si>
    <t>Montáž tubusových světlovodů tubus, průměru od 350 do 550 mm</t>
  </si>
  <si>
    <t>318</t>
  </si>
  <si>
    <t>4*2,7</t>
  </si>
  <si>
    <t>157</t>
  </si>
  <si>
    <t>553811120</t>
  </si>
  <si>
    <t>části stavební speciální objektů a občanské výstavby tubusový světlovod tubus světlovodný průměr 550 mm</t>
  </si>
  <si>
    <t>320</t>
  </si>
  <si>
    <t>767531111</t>
  </si>
  <si>
    <t>Montáž vstupních gumovotextilních rohoží čistících zón</t>
  </si>
  <si>
    <t>322</t>
  </si>
  <si>
    <t>1,7*1,0</t>
  </si>
  <si>
    <t>159</t>
  </si>
  <si>
    <t>697520010</t>
  </si>
  <si>
    <t>rohož vstupní - provedení hliník standard 27 mm-gumovo textilní</t>
  </si>
  <si>
    <t>324</t>
  </si>
  <si>
    <t>767640114</t>
  </si>
  <si>
    <t>Montáž dveří ocelových vchodových jednokřídlových s pevným bočním dílem a nadsvětlíkem</t>
  </si>
  <si>
    <t>326</t>
  </si>
  <si>
    <t>161</t>
  </si>
  <si>
    <t>767640311</t>
  </si>
  <si>
    <t>Montáž dveří ocelových vnitřních jednokřídlových</t>
  </si>
  <si>
    <t>328</t>
  </si>
  <si>
    <t>767640322</t>
  </si>
  <si>
    <t>Montáž dveří ocelových vnitřních dvoukřídlových</t>
  </si>
  <si>
    <t>330</t>
  </si>
  <si>
    <t>163</t>
  </si>
  <si>
    <t>767711110R</t>
  </si>
  <si>
    <t>Montáž výkladců zapuštěných pevných, plochy jednotlivě do 9 m2</t>
  </si>
  <si>
    <t>332</t>
  </si>
  <si>
    <t>"j"2,68*3,0</t>
  </si>
  <si>
    <t>"k"1,4*2</t>
  </si>
  <si>
    <t>"m"1,4*2</t>
  </si>
  <si>
    <t>"c"2,4*3,8*4</t>
  </si>
  <si>
    <t>"f"1,4*3,8</t>
  </si>
  <si>
    <t>767991R1</t>
  </si>
  <si>
    <t>c-hliníková prosklená stěna 2,4*3,8m s dveřmi dvoukřídl.1,8*2,0- PO EI 15 DP3-C se samozavíračem do ok rámu s PO včetně, sklo-bezp. pískované do ozdboného rámu kování-komplet+zámek</t>
  </si>
  <si>
    <t>334</t>
  </si>
  <si>
    <t>"c"4</t>
  </si>
  <si>
    <t>165</t>
  </si>
  <si>
    <t>767991R6</t>
  </si>
  <si>
    <t>a-hliníková prosklená stěna z vícekomorových profilů do venk. prostředí 2,4*2,95m s dveřmi dvoukřídl.1,8*2,0- bez PO do ok rámu včetně, sklo-bezp. pískované, kování-komplet+zámek+magnet EZS+1čtečka</t>
  </si>
  <si>
    <t>336</t>
  </si>
  <si>
    <t>"a"1</t>
  </si>
  <si>
    <t>767991R2</t>
  </si>
  <si>
    <t>f-hliníková prosklená stěna 1,4*3,4m s dveřmi jednokřídl.0,9*2,0- bez PO do ok rámu- včetně, sklo-bezp. pískované, kování-komplet+zámek</t>
  </si>
  <si>
    <t>338</t>
  </si>
  <si>
    <t>"f"1</t>
  </si>
  <si>
    <t>167</t>
  </si>
  <si>
    <t>767991R3</t>
  </si>
  <si>
    <t>j-hliníková prosklená stěna 2,68*3,0m s dveřmi jednokřídl.0,9*2,0- bez PO do ok rámu- včetně, sklo-bezp. pískované. kování-komplet+zámek</t>
  </si>
  <si>
    <t>340</t>
  </si>
  <si>
    <t>"j"1</t>
  </si>
  <si>
    <t>767991R4</t>
  </si>
  <si>
    <t>k-hliníkové prosklené dvoukřídlové dveře 1,4*2,0- s PO-EI 15 DP3 - C se samozavíračem do ok rámu s PO- včetně, sklo-bezp. pískované. kování-komplet+zámek</t>
  </si>
  <si>
    <t>342</t>
  </si>
  <si>
    <t>"k"1</t>
  </si>
  <si>
    <t>169</t>
  </si>
  <si>
    <t>767991R5</t>
  </si>
  <si>
    <t>m-hliníkové prosklené dvoukřídlové dveře 1,4*2,0- bez PO do ok rámu- včetně, sklo-bezp. pískované. kování-komplet+zámek</t>
  </si>
  <si>
    <t>344</t>
  </si>
  <si>
    <t>"m"1</t>
  </si>
  <si>
    <t>767992R7</t>
  </si>
  <si>
    <t>b-hliníkové prosklené jednokřídlové dveře 0,9*2,0- bez PO do ok rámu- včetně, sklo-bezp.. kování-komplet+zámek</t>
  </si>
  <si>
    <t>346</t>
  </si>
  <si>
    <t>"b"3</t>
  </si>
  <si>
    <t>171</t>
  </si>
  <si>
    <t>767833100</t>
  </si>
  <si>
    <t>Montáž žebříků do zdi s bočnicemi s profilové oceli</t>
  </si>
  <si>
    <t>348</t>
  </si>
  <si>
    <t>767993R</t>
  </si>
  <si>
    <t>D+M cedulek s označením tříd 150/70mm,hliník stříbrný matný</t>
  </si>
  <si>
    <t>350</t>
  </si>
  <si>
    <t>173</t>
  </si>
  <si>
    <t>767994R</t>
  </si>
  <si>
    <t>D+M zábradlí na schodišti</t>
  </si>
  <si>
    <t>352</t>
  </si>
  <si>
    <t>2*6,5+1,15</t>
  </si>
  <si>
    <t>767995116</t>
  </si>
  <si>
    <t>Montáž atypických zámečnických konstrukcí hmotnosti do 250 kg (Z04)</t>
  </si>
  <si>
    <t>354</t>
  </si>
  <si>
    <t>175</t>
  </si>
  <si>
    <t>767995117</t>
  </si>
  <si>
    <t>Montáž atypických zámečnických konstrukcí hmotnosti do 500 kg (Z03)</t>
  </si>
  <si>
    <t>356</t>
  </si>
  <si>
    <t>998767103</t>
  </si>
  <si>
    <t>Přesun hmot pro zámečnické konstrukce stanovený z hmotnosti přesunovaného materiálu vodorovná dopravní vzdálenost do 50 m v objektech výšky přes 12 do 24 m</t>
  </si>
  <si>
    <t>358</t>
  </si>
  <si>
    <t>177</t>
  </si>
  <si>
    <t>Z2</t>
  </si>
  <si>
    <t>M+D-žebříkové schůdky pro výšku 0,9mš.0,6 z jeklů- komplet+nátěr</t>
  </si>
  <si>
    <t>360</t>
  </si>
  <si>
    <t>Z6</t>
  </si>
  <si>
    <t>M+D - žebřík  ke komínové lávce š.0,6 v. 2,0m z jeklů - kotvený do zdiva</t>
  </si>
  <si>
    <t>362</t>
  </si>
  <si>
    <t>771</t>
  </si>
  <si>
    <t>Podlahy z dlaždic</t>
  </si>
  <si>
    <t>179</t>
  </si>
  <si>
    <t>771273123</t>
  </si>
  <si>
    <t>Montáž obkladů stupnic z dlaždic protiskluzných keramických lepených š do 300 mm</t>
  </si>
  <si>
    <t>364</t>
  </si>
  <si>
    <t>30*1,15</t>
  </si>
  <si>
    <t>597613060</t>
  </si>
  <si>
    <t>dlaždice keramické- podlahy stupnic schodiště (barevné) 29,5 x 119,8 x 1,29 cm I. j. (cen.skup. 106)</t>
  </si>
  <si>
    <t>366</t>
  </si>
  <si>
    <t>181</t>
  </si>
  <si>
    <t>771273232</t>
  </si>
  <si>
    <t>Montáž obkladů podstupnic z dlaždic hladkých keramických lepených v do 200 mm</t>
  </si>
  <si>
    <t>368</t>
  </si>
  <si>
    <t>31*1,15</t>
  </si>
  <si>
    <t>5976130401</t>
  </si>
  <si>
    <t>dlaždice keramické- podlahy podstupnic schodiště (barevné) 19,5 x 119,8 x 1,29 cm I. j. (cen.skup. 106)</t>
  </si>
  <si>
    <t>370</t>
  </si>
  <si>
    <t>183</t>
  </si>
  <si>
    <t>597613040</t>
  </si>
  <si>
    <t>dlaždice keramické- podlahy ve schodišti (barevné) 19,5 x 119,8 x 1,29 cm I. j. (cen.skup. 106)</t>
  </si>
  <si>
    <t>372</t>
  </si>
  <si>
    <t>771473112</t>
  </si>
  <si>
    <t>Montáž soklíků z dlaždic keramických lepených rovných v do 90 mm</t>
  </si>
  <si>
    <t>374</t>
  </si>
  <si>
    <t>3,08+3,08+4,55+4,55+(2,85*4)</t>
  </si>
  <si>
    <t>185</t>
  </si>
  <si>
    <t>771473132</t>
  </si>
  <si>
    <t>Montáž soklíků z dlaždic keramických schodišťových stupňovitých lepených v do 90 mm</t>
  </si>
  <si>
    <t>376</t>
  </si>
  <si>
    <t>4,1+4,1+(0,17*31)</t>
  </si>
  <si>
    <t>597613120</t>
  </si>
  <si>
    <t>sokl - podlahy (barevné) 30 x 8 x 0,8 cm I. j. (cen.skup. 24)</t>
  </si>
  <si>
    <t>378</t>
  </si>
  <si>
    <t>187</t>
  </si>
  <si>
    <t>771574113</t>
  </si>
  <si>
    <t>Montáž podlah keramických režných hladkých lepených flexibilním lepidlem do 12 ks/m2</t>
  </si>
  <si>
    <t>380</t>
  </si>
  <si>
    <t>"vstup -přízemí-1.18"</t>
  </si>
  <si>
    <t>597613050</t>
  </si>
  <si>
    <t>dlaždice keramické - podlahy (barevné) 33,3 x 33,3 x 0,8 cm I. j. (cen.skup. 76)</t>
  </si>
  <si>
    <t>382</t>
  </si>
  <si>
    <t>189</t>
  </si>
  <si>
    <t>771574116</t>
  </si>
  <si>
    <t>Montáž podlah z dlaždic keramických lepených flexibilním lepidlem režných nebo glazovaných hladkých přes 22 do 25 ks/ m2</t>
  </si>
  <si>
    <t>384</t>
  </si>
  <si>
    <t>597610000</t>
  </si>
  <si>
    <t>dlaždice keramické koupelny -  obkládačky formát 25 x 33 x  0,7 cm (bílé i barevné) I.j.  (cen.sk. 76)</t>
  </si>
  <si>
    <t>386</t>
  </si>
  <si>
    <t>31,8*1,1</t>
  </si>
  <si>
    <t>191</t>
  </si>
  <si>
    <t>771579191</t>
  </si>
  <si>
    <t>Montáž podlah z dlaždic keramických Příplatek k cenám za plochu do 5 m2 jednotlivě</t>
  </si>
  <si>
    <t>388</t>
  </si>
  <si>
    <t>31,8</t>
  </si>
  <si>
    <t>771579196</t>
  </si>
  <si>
    <t>Montáž podlah z dlaždic keramických Příplatek k cenám za dvousložkový spárovací tmel</t>
  </si>
  <si>
    <t>390</t>
  </si>
  <si>
    <t>193</t>
  </si>
  <si>
    <t>771579197</t>
  </si>
  <si>
    <t>Montáž podlah z dlaždic keramických Příplatek k cenám za dvousložkové lepidlo</t>
  </si>
  <si>
    <t>392</t>
  </si>
  <si>
    <t>771591111</t>
  </si>
  <si>
    <t>Podlahy penetrace podkladu</t>
  </si>
  <si>
    <t>394</t>
  </si>
  <si>
    <t>530</t>
  </si>
  <si>
    <t>195</t>
  </si>
  <si>
    <t>771591115</t>
  </si>
  <si>
    <t>Podlahy spárování silikonem</t>
  </si>
  <si>
    <t>396</t>
  </si>
  <si>
    <t>771591171</t>
  </si>
  <si>
    <t>Montáž profilu ukončujícího pro plynulý přechod (dlažby s kobercem apod.)</t>
  </si>
  <si>
    <t>398</t>
  </si>
  <si>
    <t>197</t>
  </si>
  <si>
    <t>590541000</t>
  </si>
  <si>
    <t>profil přechodový - hliník, AVT 80 B20, (8 x 20 x 2500mm)</t>
  </si>
  <si>
    <t>400</t>
  </si>
  <si>
    <t>771591172</t>
  </si>
  <si>
    <t>Montáž profilu pro schodové hrany</t>
  </si>
  <si>
    <t>402</t>
  </si>
  <si>
    <t>199</t>
  </si>
  <si>
    <t>590541400</t>
  </si>
  <si>
    <t>profil schodový- ušlechtilá ocel V2A, R 10 V 6, TE 20/100 (2 x 1000 mm)</t>
  </si>
  <si>
    <t>404</t>
  </si>
  <si>
    <t>771990111</t>
  </si>
  <si>
    <t>Vyrovnání podkladní vrstvy samonivelační stěrkou tl. 4 mm, min. pevnosti 15 MPa</t>
  </si>
  <si>
    <t>406</t>
  </si>
  <si>
    <t>460+31,8</t>
  </si>
  <si>
    <t>"dlažba v 1.18"18</t>
  </si>
  <si>
    <t>201</t>
  </si>
  <si>
    <t>771990191</t>
  </si>
  <si>
    <t>Příplatek k vyrovnání podkladu dlažby samonivelační stěrkou pevnosti 15 Mpa ZKD 1 mm tloušťky</t>
  </si>
  <si>
    <t>408</t>
  </si>
  <si>
    <t>(460+31,8)*2</t>
  </si>
  <si>
    <t>"ker.dlažba ve schodišti"((2,85*8,65)+((1,45+3,08)*2,85))*2</t>
  </si>
  <si>
    <t>77199019R</t>
  </si>
  <si>
    <t>kontaktní můstek-syntetická disperze s křemičitým pískem a panel sdi lepený celoplošně na osb desky  4 mm tloušťky pod dlažbu</t>
  </si>
  <si>
    <t>410</t>
  </si>
  <si>
    <t>203</t>
  </si>
  <si>
    <t>998771103</t>
  </si>
  <si>
    <t>Přesun hmot pro podlahy z dlaždic stanovený z hmotnosti přesunovaného materiálu vodorovná dopravní vzdálenost do 50 m v objektech výšky přes 12 do 24 m</t>
  </si>
  <si>
    <t>412</t>
  </si>
  <si>
    <t>775</t>
  </si>
  <si>
    <t>Podlahy skládané</t>
  </si>
  <si>
    <t>775429121</t>
  </si>
  <si>
    <t>Montáž lišty přechodové (vyrovnávací) připevněné vruty</t>
  </si>
  <si>
    <t>414</t>
  </si>
  <si>
    <t>Půdorys podkroví navržený stav</t>
  </si>
  <si>
    <t>0,9+3*0,7+1,4</t>
  </si>
  <si>
    <t>205</t>
  </si>
  <si>
    <t>553432220</t>
  </si>
  <si>
    <t>doplňky stavební kovové profily přechodové pro podlahové krytiny kovové profily lišta přechodová 30 mm vrtaná elox stříbrná - bal. 20 kusů á 2,7 m</t>
  </si>
  <si>
    <t>416</t>
  </si>
  <si>
    <t>998775103</t>
  </si>
  <si>
    <t>Přesun hmot pro podlahy skládané stanovený z hmotnosti přesunovaného materiálu vodorovná dopravní vzdálenost do 50 m v objektech výšky přes 12 do 24 m</t>
  </si>
  <si>
    <t>418</t>
  </si>
  <si>
    <t>776</t>
  </si>
  <si>
    <t>Podlahy povlakové</t>
  </si>
  <si>
    <t>207</t>
  </si>
  <si>
    <t>776111115</t>
  </si>
  <si>
    <t>Broušení podkladu povlakových podlah před litím stěrky</t>
  </si>
  <si>
    <t>420</t>
  </si>
  <si>
    <t>460+32</t>
  </si>
  <si>
    <t>284122850</t>
  </si>
  <si>
    <t>krytina podlahová heterogenní  šířka 1500 mm tl. 2 mm</t>
  </si>
  <si>
    <t>422</t>
  </si>
  <si>
    <t>209</t>
  </si>
  <si>
    <t>776251311</t>
  </si>
  <si>
    <t>Lepení pásů z přírodního linolea (marmolea) 2-složkovým lepidlem</t>
  </si>
  <si>
    <t>424</t>
  </si>
  <si>
    <t>460</t>
  </si>
  <si>
    <t>776411111</t>
  </si>
  <si>
    <t>Montáž obvodových soklíků výšky do 80 mm</t>
  </si>
  <si>
    <t>426</t>
  </si>
  <si>
    <t>(13,21+8,5+28+2,2+8,63+7,3+10,2+6,2+4,1+4,6+4,1+4,6+8,5+13,2)*2</t>
  </si>
  <si>
    <t>211</t>
  </si>
  <si>
    <t>283427750</t>
  </si>
  <si>
    <t>střešní vpusti PVC angled DN100</t>
  </si>
  <si>
    <t>428</t>
  </si>
  <si>
    <t>283424750</t>
  </si>
  <si>
    <t>přepady Overflow/Parapet PVC DN70</t>
  </si>
  <si>
    <t>430</t>
  </si>
  <si>
    <t>213</t>
  </si>
  <si>
    <t>283424600</t>
  </si>
  <si>
    <t>vtok střešní PVC 110</t>
  </si>
  <si>
    <t>432</t>
  </si>
  <si>
    <t>283421400</t>
  </si>
  <si>
    <t>lišty pro obklady délka 2,5 m barva šedá profil číslo 8</t>
  </si>
  <si>
    <t>434</t>
  </si>
  <si>
    <t>215</t>
  </si>
  <si>
    <t>776511810</t>
  </si>
  <si>
    <t>Odstranění povlakových podlah lepených bez podložky</t>
  </si>
  <si>
    <t>436</t>
  </si>
  <si>
    <t>9,3+5</t>
  </si>
  <si>
    <t>776991111</t>
  </si>
  <si>
    <t>Spárování silikonem</t>
  </si>
  <si>
    <t>438</t>
  </si>
  <si>
    <t>217</t>
  </si>
  <si>
    <t>776991121</t>
  </si>
  <si>
    <t>Základní čištění nově položených podlahovin vysátím a setřením vlhkým mopem</t>
  </si>
  <si>
    <t>440</t>
  </si>
  <si>
    <t>776991141</t>
  </si>
  <si>
    <t>Pastování a leštění podlahovin ručně</t>
  </si>
  <si>
    <t>442</t>
  </si>
  <si>
    <t>219</t>
  </si>
  <si>
    <t>776991222</t>
  </si>
  <si>
    <t>Základní čištění nově položených podlahovin včetně 1-složkového dvouvrstvého polymerního nátěru</t>
  </si>
  <si>
    <t>444</t>
  </si>
  <si>
    <t>776991852</t>
  </si>
  <si>
    <t>Ostatní práce odstranění lepidla ručně z podlah</t>
  </si>
  <si>
    <t>446</t>
  </si>
  <si>
    <t>221</t>
  </si>
  <si>
    <t>998776103</t>
  </si>
  <si>
    <t>Přesun hmot tonážní pro podlahy povlakové v objektech v do 24 m</t>
  </si>
  <si>
    <t>448</t>
  </si>
  <si>
    <t>781</t>
  </si>
  <si>
    <t>Dokončovací práce - obklady</t>
  </si>
  <si>
    <t>781474115</t>
  </si>
  <si>
    <t>Montáž obkladů vnitřních stěn z dlaždic keramických lepených flexibilním lepidlem režných nebo glazovaných hladkých přes 22 do 25 ks/m2</t>
  </si>
  <si>
    <t>450</t>
  </si>
  <si>
    <t>"soc.zařízení a v učebnách a kabinetech-v1,2m"</t>
  </si>
  <si>
    <t>1,8+1,8+2,64+66,57+4,32</t>
  </si>
  <si>
    <t>223</t>
  </si>
  <si>
    <t>597610390</t>
  </si>
  <si>
    <t>obkládačky a dlaždice keramické koupelny - obkládačky formát 20 x 25 x  0,68 cm (bílé i barevné) I.j.  (cen.skup. 58)</t>
  </si>
  <si>
    <t>452</t>
  </si>
  <si>
    <t>781479191</t>
  </si>
  <si>
    <t>Montáž obkladů vnitřních stěn z dlaždic keramických Příplatek k cenám za plochu do 10 m2 jednotlivě</t>
  </si>
  <si>
    <t>454</t>
  </si>
  <si>
    <t>77,2</t>
  </si>
  <si>
    <t>225</t>
  </si>
  <si>
    <t>781479196</t>
  </si>
  <si>
    <t>Montáž obkladů vnitřních stěn z dlaždic keramických Příplatek k cenám za dvousložkový spárovací tmel</t>
  </si>
  <si>
    <t>456</t>
  </si>
  <si>
    <t>781479197</t>
  </si>
  <si>
    <t>Montáž obkladů vnitřních stěn z dlaždic keramických Příplatek k cenám za dvousložkové lepidlo</t>
  </si>
  <si>
    <t>458</t>
  </si>
  <si>
    <t>227</t>
  </si>
  <si>
    <t>781493511</t>
  </si>
  <si>
    <t>Ostatní prvky plastové profily ukončovací a dilatační lepené standardním lepidlem ukončovací</t>
  </si>
  <si>
    <t>1,5+1,5+2,2+44,38+1,8+1,8+2,4</t>
  </si>
  <si>
    <t>781495111</t>
  </si>
  <si>
    <t>Ostatní prvky ostatní práce penetrace podkladu</t>
  </si>
  <si>
    <t>462</t>
  </si>
  <si>
    <t>229</t>
  </si>
  <si>
    <t>998781103</t>
  </si>
  <si>
    <t>Přesun hmot pro obklady keramické stanovený z hmotnosti přesunovaného materiálu vodorovná dopravní vzdálenost do 50 m v objektech výšky přes 12 do 24 m</t>
  </si>
  <si>
    <t>464</t>
  </si>
  <si>
    <t>783</t>
  </si>
  <si>
    <t>Dokončovací práce - nátěry</t>
  </si>
  <si>
    <t>783172511</t>
  </si>
  <si>
    <t>Nátěry ocelových konstrukcí polyuretanové těžkých "A" dvojnásobné a 3x email</t>
  </si>
  <si>
    <t>466</t>
  </si>
  <si>
    <t>231</t>
  </si>
  <si>
    <t>783711301</t>
  </si>
  <si>
    <t>Nátěry tesařských konstrukcí olejové napuštění a 2x lakování</t>
  </si>
  <si>
    <t>468</t>
  </si>
  <si>
    <t>"pohledové trámy"</t>
  </si>
  <si>
    <t>(49,3*0,64)+(62*0,72)+(73,7*0,68)+(117*0,52)+(17,5*1,05)+(50*1,05)</t>
  </si>
  <si>
    <t>783783201</t>
  </si>
  <si>
    <t>Nátěry tesařských konstrukcí protihnilobné, protiplísňové a protipožární proti ohni a sálavému teplu (materiál v ceně) nanášené v interiéru pro dosažení stupně požární odolnosti B ( nesnadno hořlavý )</t>
  </si>
  <si>
    <t>470</t>
  </si>
  <si>
    <t>500</t>
  </si>
  <si>
    <t>784</t>
  </si>
  <si>
    <t>Dokončovací práce - malby a tapety</t>
  </si>
  <si>
    <t>233</t>
  </si>
  <si>
    <t>784121001</t>
  </si>
  <si>
    <t>Oškrabání malby v mísnostech výšky do 3,80 m</t>
  </si>
  <si>
    <t>472</t>
  </si>
  <si>
    <t>"podkroví-omítky stěn"</t>
  </si>
  <si>
    <t>"zbývající plochy stávajíc školy"</t>
  </si>
  <si>
    <t>2500</t>
  </si>
  <si>
    <t>784121011</t>
  </si>
  <si>
    <t>Rozmývání podkladu po oškrabání malby v místnostech výšky do 3,80 m</t>
  </si>
  <si>
    <t>474</t>
  </si>
  <si>
    <t>235</t>
  </si>
  <si>
    <t>784171101</t>
  </si>
  <si>
    <t>Zakrytí vnitřních podlah včetně pozdějšího odkrytí</t>
  </si>
  <si>
    <t>476</t>
  </si>
  <si>
    <t>581248420</t>
  </si>
  <si>
    <t>fólie pro malířské potřeby zakrývací, PG 4020-20, 7µ,  4 x 5 m</t>
  </si>
  <si>
    <t>478</t>
  </si>
  <si>
    <t>237</t>
  </si>
  <si>
    <t>784171113</t>
  </si>
  <si>
    <t>Zakrytí vnitřních ploch stěn v místnostech výšky do 5,00 m</t>
  </si>
  <si>
    <t>480</t>
  </si>
  <si>
    <t>"podkroví-sdk-stěny"</t>
  </si>
  <si>
    <t>(42,3+34,65+180+230+85)*2</t>
  </si>
  <si>
    <t>(46+19+43+14+6+8+8+25+10+20)*2</t>
  </si>
  <si>
    <t>"sdk-podkroví-podhled"860+40</t>
  </si>
  <si>
    <t>482</t>
  </si>
  <si>
    <t>239</t>
  </si>
  <si>
    <t>784181103</t>
  </si>
  <si>
    <t>Penetrace podkladu jednonásobná základní akrylátová v místnostech výšky přes 3,80 do 5,00 m</t>
  </si>
  <si>
    <t>484</t>
  </si>
  <si>
    <t>784191003</t>
  </si>
  <si>
    <t>Čištění vnitřních ploch oken dvojitých nebo zdvojených po provedení malířských prací</t>
  </si>
  <si>
    <t>486</t>
  </si>
  <si>
    <t>540</t>
  </si>
  <si>
    <t>241</t>
  </si>
  <si>
    <t>784191005</t>
  </si>
  <si>
    <t>Čištění vnitřních ploch dveří nebo vrat po provedení malířských prací</t>
  </si>
  <si>
    <t>488</t>
  </si>
  <si>
    <t>784191007</t>
  </si>
  <si>
    <t>Čištění vnitřních ploch podlah po provedení malířských prací</t>
  </si>
  <si>
    <t>490</t>
  </si>
  <si>
    <t>243</t>
  </si>
  <si>
    <t>784191009</t>
  </si>
  <si>
    <t>Čištění vnitřních ploch schodišť po provedení malířských prací</t>
  </si>
  <si>
    <t>492</t>
  </si>
  <si>
    <t>784211103</t>
  </si>
  <si>
    <t>Malby z malířských směsí otěruvzdorných za mokra dvojnásobné, bílé za mokra otěruvzdorné výborně v místnostech výšky přes 3,80 do 5,00 m</t>
  </si>
  <si>
    <t>494</t>
  </si>
  <si>
    <t>5386,8</t>
  </si>
  <si>
    <t>Ostatní</t>
  </si>
  <si>
    <t>D-kompletace</t>
  </si>
  <si>
    <t>245</t>
  </si>
  <si>
    <t>R01</t>
  </si>
  <si>
    <t>vybavení sociálnícho zařízení pro wc bezbarier-madlo pevné, madlo sklopné, madlo u umývadla, madlo na dveřích</t>
  </si>
  <si>
    <t>496</t>
  </si>
  <si>
    <t>R02</t>
  </si>
  <si>
    <t>hasící přístroj PHP21A+ konzola na uchycení -M+D</t>
  </si>
  <si>
    <t>498</t>
  </si>
  <si>
    <t>247</t>
  </si>
  <si>
    <t>R03</t>
  </si>
  <si>
    <t>bezpečnostní tabulky a značky dle PBŘ</t>
  </si>
  <si>
    <t>R04</t>
  </si>
  <si>
    <t>vložka fab-30ks se 3 klíči + univerzální klíč- 10ks</t>
  </si>
  <si>
    <t>502</t>
  </si>
  <si>
    <t>b1 - Slaboproud - dodávka-cenová úroveň II/2016</t>
  </si>
  <si>
    <t>Lanškroun</t>
  </si>
  <si>
    <t>Petr Kovář</t>
  </si>
  <si>
    <t>D1 - Datové a telefonní rozvody, strukturovaná kabeláž – SKS</t>
  </si>
  <si>
    <t>D2 - Elektrická zabezpečovací signalizace – EZS</t>
  </si>
  <si>
    <t>D3 - Přístupový systém - ACS</t>
  </si>
  <si>
    <t>D5 - Tísňový systém pro WC invalida</t>
  </si>
  <si>
    <t>D7 - Hlavní trasy</t>
  </si>
  <si>
    <t>D1</t>
  </si>
  <si>
    <t>Datové a telefonní rozvody, strukturovaná kabeláž – SKS</t>
  </si>
  <si>
    <t>Pol240</t>
  </si>
  <si>
    <t>Doplnění venkovního výsuvného zásuvkového boxu o 2x RJ45 CAT6 UTP zásuvky, včetně příslušenství, pozn.: zásuvkový box dodává silnoproud.</t>
  </si>
  <si>
    <t>ks</t>
  </si>
  <si>
    <t>Viz D.1.4.2.2 - TZ, situace</t>
  </si>
  <si>
    <t>Pol242</t>
  </si>
  <si>
    <t>Datová dvojzásuvka 2xRJ-45 CAT6A, včetně instalační krabice a rámečku, design dle silnoproudých zásuvek</t>
  </si>
  <si>
    <t>Viz D.1.4.2.2 - TZ, půdorysy 1.NP a podkroví</t>
  </si>
  <si>
    <t>3+14</t>
  </si>
  <si>
    <t>Pol243</t>
  </si>
  <si>
    <t>Datová zásuvka RJ-45 CAT6A, včetně instalační krabice a rámečku, design dle silnoproudých zásuvek</t>
  </si>
  <si>
    <t>Viz D.1.4.2.2 - TZ, půdorys podkroví</t>
  </si>
  <si>
    <t>D2</t>
  </si>
  <si>
    <t>Elektrická zabezpečovací signalizace – EZS</t>
  </si>
  <si>
    <t>Pol251</t>
  </si>
  <si>
    <t>Box pro EZS s dvířky a tamper kontaktem cca 250x250x75 mm po ukončení rezervní kabeláže</t>
  </si>
  <si>
    <t>Pol252</t>
  </si>
  <si>
    <t>Magnetický kontakt závrtný</t>
  </si>
  <si>
    <t>Viz D.1.4.2.2 - TZ, půdorys podkroví a 1.NP</t>
  </si>
  <si>
    <t>6+2</t>
  </si>
  <si>
    <t>D3</t>
  </si>
  <si>
    <t>Přístupový systém - ACS</t>
  </si>
  <si>
    <t>Pol257</t>
  </si>
  <si>
    <t>Viz D.1.4.2.2 - TZ, půdorys 1.NP</t>
  </si>
  <si>
    <t>Pol258</t>
  </si>
  <si>
    <t>Samozamykací elektromechanický zámek (včetně kabelu, průchodky, dělený čtyřhran, protiplechy, příslušenství)</t>
  </si>
  <si>
    <t>D5</t>
  </si>
  <si>
    <t>Tísňový systém pro WC invalida</t>
  </si>
  <si>
    <t>Pol265</t>
  </si>
  <si>
    <t>Signalizační panel</t>
  </si>
  <si>
    <t>Pol266</t>
  </si>
  <si>
    <t>Tísňové tlačítko se šňůrkou</t>
  </si>
  <si>
    <t>Pol267</t>
  </si>
  <si>
    <t>Optická signalizace</t>
  </si>
  <si>
    <t>Pol268</t>
  </si>
  <si>
    <t>Resetovací tlačítko</t>
  </si>
  <si>
    <t>Pol269</t>
  </si>
  <si>
    <t>Napájecí zdroj včetně krabice</t>
  </si>
  <si>
    <t>D7</t>
  </si>
  <si>
    <t>Hlavní trasy</t>
  </si>
  <si>
    <t>Pol280</t>
  </si>
  <si>
    <t>Požární ucpávky</t>
  </si>
  <si>
    <t>Viz D.1.4.2.2 - TZ, půdorysy</t>
  </si>
  <si>
    <t>Pol285</t>
  </si>
  <si>
    <t>Výkop 350x700 mm, pískové lože, 2x chránička pr. 60 mm, výstražná fólie, zásyp výkopu, zhutnění, finální povrch dělá stavba</t>
  </si>
  <si>
    <t>Pol286</t>
  </si>
  <si>
    <t>Protahovací šachta cca 200x200x200, prostupy pro 4x pr. 60 mm, usazení, instalace příchozích trubek, zasypání šachty</t>
  </si>
  <si>
    <t>b2 - Slaboproud - montáž-cenová úroveň II/2016</t>
  </si>
  <si>
    <t>D9 - Ostatní</t>
  </si>
  <si>
    <t>Pol290</t>
  </si>
  <si>
    <t>Pol292</t>
  </si>
  <si>
    <t>Pol293</t>
  </si>
  <si>
    <t>Pol301</t>
  </si>
  <si>
    <t>Pol302</t>
  </si>
  <si>
    <t>Pol307</t>
  </si>
  <si>
    <t>Pol308</t>
  </si>
  <si>
    <t>Pol313</t>
  </si>
  <si>
    <t>Pol314</t>
  </si>
  <si>
    <t>Pol315</t>
  </si>
  <si>
    <t>Pol316</t>
  </si>
  <si>
    <t>Pol317</t>
  </si>
  <si>
    <t>Pol327</t>
  </si>
  <si>
    <t>Pol332</t>
  </si>
  <si>
    <t>Pol333</t>
  </si>
  <si>
    <t>D9</t>
  </si>
  <si>
    <t>Pol335</t>
  </si>
  <si>
    <t>Dokumentace pro provedení stavy</t>
  </si>
  <si>
    <t>Pol336</t>
  </si>
  <si>
    <t>Autorský dozor</t>
  </si>
  <si>
    <t>c1 - Silnoproud - dodávka-cenová úroveň II/2016</t>
  </si>
  <si>
    <t>D2 - Svítidla vč. příslušenství, zdrojů, recykl. poplatků (svítidla budou odsouhlasena HIP a zástupcem in</t>
  </si>
  <si>
    <t>D3 - Koncové prvky, instalační materiál</t>
  </si>
  <si>
    <t>D4 - Kabelové trasy, upevňovací a pomocný materiál</t>
  </si>
  <si>
    <t>D5 - Kabely</t>
  </si>
  <si>
    <t>Svítidla vč. příslušenství, zdrojů, recykl. poplatků (svítidla budou odsouhlasena HIP a zástupcem in</t>
  </si>
  <si>
    <t>Pol128</t>
  </si>
  <si>
    <t>A1 - LED svítidlo, stropní, do podhledu, 25W, IP42</t>
  </si>
  <si>
    <t>Viz D.1.4.2.7 - Půdorys 3.NP, podkroví</t>
  </si>
  <si>
    <t>Pol129</t>
  </si>
  <si>
    <t>A2 - LED svítidlo, stropní, do podhledu, 15W, IP42</t>
  </si>
  <si>
    <t>Viz D.1.4.2.5 - Půdorys 1.NP; D.1.4.2.6 - Půdorys 2.NP; D.1.4.2.7 - Půdorys 3.NP, podkroví</t>
  </si>
  <si>
    <t>4+4+5</t>
  </si>
  <si>
    <t>Pol130</t>
  </si>
  <si>
    <t>B1 - LED svítidlo, nástěnné / stropní, přisazené, 43W, IP20</t>
  </si>
  <si>
    <t>Viz D.1.4.2.6 - Půdorys 2.NP; D.1.4.2.7 - Půdorys 3.NP, podkroví</t>
  </si>
  <si>
    <t>2+14</t>
  </si>
  <si>
    <t>Pol131</t>
  </si>
  <si>
    <t>C1 - LED svítidlo, stropní, závěsné, max. rozm.: 3000x80x80mm, 120W, IP20</t>
  </si>
  <si>
    <t>Pol132</t>
  </si>
  <si>
    <t>C2 - LED svítidlo, stropní, závěsné, max. rozm.: 4200x80x80mm, 168W, IP20</t>
  </si>
  <si>
    <t>Pol133</t>
  </si>
  <si>
    <t>C3 - LED svítidlo, stropní, závěsné, max. rozm.: 6000x80x80mm, 240W, IP20</t>
  </si>
  <si>
    <t>Pol134</t>
  </si>
  <si>
    <t>C4 - LED svítidlo, stropní, závěsné, max. rozm.: 6780x80x80mm, 271W, IP20</t>
  </si>
  <si>
    <t>Pol135</t>
  </si>
  <si>
    <t>D1 - LED svítidlo, stropní, závěsné / přisazené, 40W, IP65</t>
  </si>
  <si>
    <t>Pol136</t>
  </si>
  <si>
    <t>E1 - žárovkové svítidlo, nástěnné, přisazené, IP44, patice E27, vč. žárovky LED 6W (náhrada za žárovku 60W)</t>
  </si>
  <si>
    <t>Pol137</t>
  </si>
  <si>
    <t>F1 - LED svítidlo, stropní, závěsné, asymetrické vyzařování, IP20</t>
  </si>
  <si>
    <t>Pol138</t>
  </si>
  <si>
    <t>N1 - LED svítidlo, nouzové, stropní, do podhledu, 3,7W, IP20</t>
  </si>
  <si>
    <t>Pol139</t>
  </si>
  <si>
    <t>N2 - LED svítidlo, nouzové, stropní, přisazené, 3,7W, IP20</t>
  </si>
  <si>
    <t>Viz D.1.4.2.6 - Půdorys 2.NP</t>
  </si>
  <si>
    <t>Pol140</t>
  </si>
  <si>
    <t>N3 - LED svítidlo, nouzové s piktogramem, nástěnné, IP20</t>
  </si>
  <si>
    <t>1+6</t>
  </si>
  <si>
    <t>Koncové prvky, instalační materiál</t>
  </si>
  <si>
    <t>Pol141</t>
  </si>
  <si>
    <t>Vypínač jednoduchý, pod omítku, 10A/230V, IP20</t>
  </si>
  <si>
    <t>Pol142</t>
  </si>
  <si>
    <t>Vypínač jednoduchý, nástěnný, 10A/230V, IP44, kompletní</t>
  </si>
  <si>
    <t>Pol143</t>
  </si>
  <si>
    <t>Sériový přepínač, pod omítku, 10A/230V, IP20</t>
  </si>
  <si>
    <t>Pol144</t>
  </si>
  <si>
    <t>Schodišťový přepínač jednoduchý, pod omítku, 10A/230V, IP20</t>
  </si>
  <si>
    <t>1+3</t>
  </si>
  <si>
    <t>Pol145</t>
  </si>
  <si>
    <t>Křížový přepínač, pod omítku, 10A/230V, IP20</t>
  </si>
  <si>
    <t>Pol146</t>
  </si>
  <si>
    <t>Automatický spínač s detektorem pohybu, detekční úhel 360°, dosah 8m, stropní montáž do podhledu, 10A/230V, IP20</t>
  </si>
  <si>
    <t>2+2+6</t>
  </si>
  <si>
    <t>Pol147</t>
  </si>
  <si>
    <t>Automatický spínač s detektorem pohybu, detekční úhel 360°, dosah 8m, stropní montáž přisazená, 10A/230V, IP20, vč. instal. krabice</t>
  </si>
  <si>
    <t>Pol148</t>
  </si>
  <si>
    <t>Automatický spínač s detektorem pohybu, detekční úhel 360°, dosah 8m, dvoukanálový pro spínání osvětlení a vzduchotechniky, stropní montáž do podhledu, 10A/230V, IP20</t>
  </si>
  <si>
    <t>Pol149</t>
  </si>
  <si>
    <t>Automatický spínač s detektorem pohybu, detekční úhel 180°, dosah 8m, montáž na stěnu, 10A/230V, IP20</t>
  </si>
  <si>
    <t>Pol150</t>
  </si>
  <si>
    <t>Zásuvka jednoduchá, s clonkou, pod omítku, 16A/230V, IP20</t>
  </si>
  <si>
    <t>Pol151</t>
  </si>
  <si>
    <t>Zásuvka jednoduchá, s clonkou, pod omítku, barevně odlišená (pro PC příp. AV techniku), 16A/230V, IP20</t>
  </si>
  <si>
    <t>Pol152</t>
  </si>
  <si>
    <t>Zásuvka jednoduchá,16A/230V, IP44, do lištového systému, kompletní</t>
  </si>
  <si>
    <t>Pol153</t>
  </si>
  <si>
    <t>Zásuvka jednoduchá, s clonkou, pod omítku, barevně odlišená (pro PC příp. AV techniku), 16A/230V, IP20, doplněn 3.stupeň přepěťové ochrany</t>
  </si>
  <si>
    <t>Pol154</t>
  </si>
  <si>
    <t>Zásuvka s 3.stupněm přepěťové ochrany, do lištového systému, barevně odlišená, 16A/230V, IP44, kompletní</t>
  </si>
  <si>
    <t>Pol155</t>
  </si>
  <si>
    <t>Zásuvka dvojitá, natočená dutinka, s clonkami, pod omítku, 16A/230V, IP20</t>
  </si>
  <si>
    <t>3+3</t>
  </si>
  <si>
    <t>Pol156</t>
  </si>
  <si>
    <t>Zásuvka dvojitá, natočená dutinka, s clonkami, pod omítku, barevně odlišená (pro PC příp. AV techniku), 16A/230V, IP20</t>
  </si>
  <si>
    <t>2+2</t>
  </si>
  <si>
    <t>Pol157</t>
  </si>
  <si>
    <t>Zásuvka dvojitá, natočená dutinka, s clonkami, pod omítku, barevně odlišená (pro PC příp. AV techniku), 16A/230V, IP20, doplněn 3.stupeň přepěťové ochrany</t>
  </si>
  <si>
    <t>1+1</t>
  </si>
  <si>
    <t>pol42</t>
  </si>
  <si>
    <t>Relé s časovým doběhem příslušenství k ventilátorům</t>
  </si>
  <si>
    <t>-899824902</t>
  </si>
  <si>
    <t>1+1+1+1</t>
  </si>
  <si>
    <t>Pol158</t>
  </si>
  <si>
    <t>Malý výsuvný rozbočovač bez jištění se šroubovacím víkem, otevíráním speciálním klíčem, výbava rozvaděče 3x zásuvka 230V/16A, x dvojitá zásuvka 2xRJ45 (dodávka slaboproudu), společné napájení zásuvek 230V (1 přívod), materiál slitina hliníku, pro instalac</t>
  </si>
  <si>
    <t>Malý výsuvný rozbočovač bez jištění se šroubovacím víkem, otevíráním speciálním klíčem, výbava rozvaděče 3x zásuvka 230V/16A, x dvojitá zásuvka 2xRJ45 (dodávka slaboproudu), společné napájení zásuvek 230V (1 přívod), materiál slitina hliníku, pro instalaci v exteriérech, po uzavření IP 67, po vysunutí IP 54</t>
  </si>
  <si>
    <t>Viz D.1.4.2.4 - Půdorys 1.PP, situace</t>
  </si>
  <si>
    <t>Pol159</t>
  </si>
  <si>
    <t>Ochranná přípojnice,  např. EPS2, nástěnná montáž v instal. krabici (vč. krabice)</t>
  </si>
  <si>
    <t>Pol160</t>
  </si>
  <si>
    <t>Instalační krabice pro přístroje, pod omítku, montáž do zdiva, nebo sádrokartonu, možnost spojování pro montáž přístorjů do vícerámečků s roztečí 71mm nebo dle designu přístrojů, např. KP67/2</t>
  </si>
  <si>
    <t>3+55</t>
  </si>
  <si>
    <t>Pol41</t>
  </si>
  <si>
    <t>Instalační krabice pro přístroje, pod omítku, montáž do zdiva, nebo sádrokartonu, pro dvojnásobné ráměčky</t>
  </si>
  <si>
    <t>Pol161</t>
  </si>
  <si>
    <t>Instalační krabice pro přístroje, pod omítku, montáž do zdiva, nebo sádrokartonu, pro čtyřnásobné ráměčky</t>
  </si>
  <si>
    <t>Pol162</t>
  </si>
  <si>
    <t>Instalační rámeček jednonásobný dle designu</t>
  </si>
  <si>
    <t>3+43</t>
  </si>
  <si>
    <t>Pol163</t>
  </si>
  <si>
    <t>Instalační rámeček dvojnásobný dle designu</t>
  </si>
  <si>
    <t>Pol164</t>
  </si>
  <si>
    <t>Instalační rámeček čtyřnásobný dle designu</t>
  </si>
  <si>
    <t>Pol165</t>
  </si>
  <si>
    <t>Instalační krabice rozbočovací univerzální, do zdiva nebo SDK, atp., včetně víčka, svorek</t>
  </si>
  <si>
    <t>4+2+27</t>
  </si>
  <si>
    <t>Pol166</t>
  </si>
  <si>
    <t>Instalační krabice rozbočovací nástěnná, IP55, včetně víčka, svorek</t>
  </si>
  <si>
    <t>6+1</t>
  </si>
  <si>
    <t>D4</t>
  </si>
  <si>
    <t>Kabelové trasy, upevňovací a pomocný materiál</t>
  </si>
  <si>
    <t>Pol169</t>
  </si>
  <si>
    <t>PVC lišta vkládací, kompletní vč. montážního a upevňovacího materiálu, 40/40, bílá</t>
  </si>
  <si>
    <t>Pol170</t>
  </si>
  <si>
    <t>PVC lišta vkládací, kompletní vč. montážního a upevňovacího materiálu, 25/20, bílá</t>
  </si>
  <si>
    <t>Pol171</t>
  </si>
  <si>
    <t>PVC trubka Ø20mm, pevná, na povrch, vč. příchytek pro upevnění, kolen, spojek a ostatního pomocného materiálu</t>
  </si>
  <si>
    <t>110+24</t>
  </si>
  <si>
    <t>Pol172</t>
  </si>
  <si>
    <t>PVC trubka Ø32mm, ohebná, do betonu, s vysokou mechanickou odolností</t>
  </si>
  <si>
    <t>Pol173</t>
  </si>
  <si>
    <t>PVC trubka Ø25mm, ohebná, do betonu, se střední mechanickou odolností</t>
  </si>
  <si>
    <t>Viz  D.1.4.2.7 - Půdorys 3.NP, podkroví; D.1.4.2.2 - Technická zpráva - část slaboproud (příloha); materiál pro ochranu kab</t>
  </si>
  <si>
    <t>Pol174</t>
  </si>
  <si>
    <t>PVC trubka Ø20mm, ohebná, do betonu, se střední mechanickou odolností</t>
  </si>
  <si>
    <t>Viz D.1.4.2.7 - Půdorys 3.NP, podkroví; materiál pro ochranu kabelů vedených v podlaze, v dutinách stěn příp. v zateplení</t>
  </si>
  <si>
    <t>650</t>
  </si>
  <si>
    <t>Pol57</t>
  </si>
  <si>
    <t>Pomocný montážní a upevňovací materiál (pásky pro upevnění kabelů, pomocné příchytky do zdiva, atp. komplet pro montáž dle vykázaného materiálu a výkresové dokumentace</t>
  </si>
  <si>
    <t>Výkresová dokumentace</t>
  </si>
  <si>
    <t>Kabely</t>
  </si>
  <si>
    <t>Pol180</t>
  </si>
  <si>
    <t>Kabel CYKY-J 3x2,5</t>
  </si>
  <si>
    <t>Kabel CYKY-J 5x1,5</t>
  </si>
  <si>
    <t>40+65+80</t>
  </si>
  <si>
    <t>Pol181</t>
  </si>
  <si>
    <t>Kabel CYKY-J 3x1,5</t>
  </si>
  <si>
    <t>Viz  D.1.4.2.7 - Půdorys 3.NP, podkroví</t>
  </si>
  <si>
    <t>70+18+56</t>
  </si>
  <si>
    <t>Pol182</t>
  </si>
  <si>
    <t>Kabel CYKY-O 3x1,5</t>
  </si>
  <si>
    <t>12+15+45</t>
  </si>
  <si>
    <t>Pol184</t>
  </si>
  <si>
    <t>Kabel CY 25 zž</t>
  </si>
  <si>
    <t>Viz D.1.4.2.4 - Půdorys 1.PP, situace; D.1.4.2.3 - Schéma napájení</t>
  </si>
  <si>
    <t>21+4</t>
  </si>
  <si>
    <t>Pol185</t>
  </si>
  <si>
    <t>Kabel CY 10 zž</t>
  </si>
  <si>
    <t>26+4</t>
  </si>
  <si>
    <t>Pol186</t>
  </si>
  <si>
    <t>Kabel CY 6 zž</t>
  </si>
  <si>
    <t>Viz D.1.4.2.1 - TZ; výkresová část (pospojení rozvodů VZT, ÚT, plynu, vody, atp.; pospojení dle požadavku AV techniky - viz část příloha D.1.4.2.2 T</t>
  </si>
  <si>
    <t>Pol222</t>
  </si>
  <si>
    <t>Průzkum stávajícího stavu, zjištění stávajících tras detektorem, zajištění přepojení funkčních kabelů pro prostory mimo rekonstrukci</t>
  </si>
  <si>
    <t>Viz D.1.4.2.1 - TZ</t>
  </si>
  <si>
    <t>Pol226</t>
  </si>
  <si>
    <t>Ochranné pospojování, připojení nových rozvodů potrubí VZT, topení, plynu a kabelových žlabů v rozsahu výkresové dokumentace, včetně svorek dle typu zařízení, komplet</t>
  </si>
  <si>
    <t>Pol227</t>
  </si>
  <si>
    <t>Napojení nových přepínačů na stávající ovládání osvětlení chodby m.č. 2.15, vč. pomocného materiálu pro připojení, svorek, atp.</t>
  </si>
  <si>
    <t>Pol116</t>
  </si>
  <si>
    <t>Dokumentace pro provedení stavby</t>
  </si>
  <si>
    <t>Pol117</t>
  </si>
  <si>
    <t>Dokumentace skutečného provedení</t>
  </si>
  <si>
    <t>Pol118</t>
  </si>
  <si>
    <t>Pol119</t>
  </si>
  <si>
    <t>Doprava materiálu a osob</t>
  </si>
  <si>
    <t>Pol120</t>
  </si>
  <si>
    <t>Revize</t>
  </si>
  <si>
    <t>c2 - Silnoproud - montáž-cenová úroveň II/2016</t>
  </si>
  <si>
    <t>D1 - Rozvaděče</t>
  </si>
  <si>
    <t>Rozvaděče</t>
  </si>
  <si>
    <t>Pol3</t>
  </si>
  <si>
    <t>RPV (nový rozvaděč půdní vestavby) Rozvaděč oceloplechový zapuštěný do SDK, dveře opatřeny zámkem, In 3x63A, 3x400/230V, 50Hz, TN-S; rozměry ( Š x V x H): 750 x 920 x 135mm, 5x33 modulů, náplň rozvaděče dle schéma, drobný nespecifikovaný materiál, komplet</t>
  </si>
  <si>
    <t>RPV (nový rozvaděč půdní vestavby) Rozvaděč oceloplechový zapuštěný do SDK, dveře opatřeny zámkem, In 3x63A, 3x400/230V, 50Hz, TN-S; rozměry ( Š x V x H): 750 x 920 x 135mm, 5x33 modulů, náplň rozvaděče dle schéma, drobný nespecifikovaný materiál, kompletní</t>
  </si>
  <si>
    <t>Viz D.1.4.2.3 - Schéma napájení; D.1.4.2.7 - Půdorys 3.NP, podkroví; D.1.4.2.9 - Schéma rozvaděčů</t>
  </si>
  <si>
    <t>Pol8</t>
  </si>
  <si>
    <t>Pol9</t>
  </si>
  <si>
    <t>Pol10</t>
  </si>
  <si>
    <t>Pol11</t>
  </si>
  <si>
    <t>Pol12</t>
  </si>
  <si>
    <t>Pol13</t>
  </si>
  <si>
    <t>Pol14</t>
  </si>
  <si>
    <t>Pol15</t>
  </si>
  <si>
    <t>Pol16</t>
  </si>
  <si>
    <t>Pol17</t>
  </si>
  <si>
    <t>Pol18</t>
  </si>
  <si>
    <t>Pol19</t>
  </si>
  <si>
    <t>Pol20</t>
  </si>
  <si>
    <t>Pol21</t>
  </si>
  <si>
    <t>Pol22</t>
  </si>
  <si>
    <t>Pol23</t>
  </si>
  <si>
    <t>Pol24</t>
  </si>
  <si>
    <t>Pol25</t>
  </si>
  <si>
    <t>Pol26</t>
  </si>
  <si>
    <t>Pol27</t>
  </si>
  <si>
    <t>Pol28</t>
  </si>
  <si>
    <t>Pol29</t>
  </si>
  <si>
    <t>Pol30</t>
  </si>
  <si>
    <t>Pol31</t>
  </si>
  <si>
    <t>Pol32</t>
  </si>
  <si>
    <t>Pol33</t>
  </si>
  <si>
    <t>Pol34</t>
  </si>
  <si>
    <t>Pol35</t>
  </si>
  <si>
    <t>Pol36</t>
  </si>
  <si>
    <t>Pol37</t>
  </si>
  <si>
    <t>Pol1</t>
  </si>
  <si>
    <t>1948872764</t>
  </si>
  <si>
    <t>Pol38</t>
  </si>
  <si>
    <t>Pol39</t>
  </si>
  <si>
    <t>Pol40</t>
  </si>
  <si>
    <t>Pol42</t>
  </si>
  <si>
    <t>Pol43</t>
  </si>
  <si>
    <t>Pol44</t>
  </si>
  <si>
    <t>Pol45</t>
  </si>
  <si>
    <t>Pol46</t>
  </si>
  <si>
    <t>Pol47</t>
  </si>
  <si>
    <t>Pol50</t>
  </si>
  <si>
    <t>Pol51</t>
  </si>
  <si>
    <t>Pol52</t>
  </si>
  <si>
    <t>Pol53</t>
  </si>
  <si>
    <t>Pol54</t>
  </si>
  <si>
    <t>Pol55</t>
  </si>
  <si>
    <t>Pol56</t>
  </si>
  <si>
    <t>Požární těsnění prostupu do vel 150x100mm, vč. označení</t>
  </si>
  <si>
    <t>Viz D.1.4.2.4 - Půdorys 1.PP, situace; prostup do kotelny</t>
  </si>
  <si>
    <t>Pol64</t>
  </si>
  <si>
    <t>Pol65</t>
  </si>
  <si>
    <t>Pol66</t>
  </si>
  <si>
    <t>Pol68</t>
  </si>
  <si>
    <t>Pol69</t>
  </si>
  <si>
    <t>Pol70</t>
  </si>
  <si>
    <t>Pol110</t>
  </si>
  <si>
    <t>Demontáž rušených zařízení a rozvodů, odborná demontáž stávajících svítidel, zásuvek a vypínačů včetně kabeláže v dotčených prostorech</t>
  </si>
  <si>
    <t>Pol111</t>
  </si>
  <si>
    <t>Odvoz a likvidace odpadu</t>
  </si>
  <si>
    <t>Pol112</t>
  </si>
  <si>
    <t>Pol113</t>
  </si>
  <si>
    <t>Protažení nového napájecího kabelu stávající kabelovou trasou z hlavního rozvaděče do kotelny</t>
  </si>
  <si>
    <t>Viz D.1.4.2.1 - TZ; D.1.4.2.4 - Půdorys 1.pp, situace</t>
  </si>
  <si>
    <t>Pol114</t>
  </si>
  <si>
    <t>Zapojení splachování pisoárů, montáž zdroje pro napájení vodovodní automatické baterie pisoárů (dodávka ZTI), vč. niky pro zapuštění pod omítku a zapojení, propojení kabely dle návodu, komplet</t>
  </si>
  <si>
    <t>Viz D.1.4.2.1 - TZ, půdorysy</t>
  </si>
  <si>
    <t>Pol115</t>
  </si>
  <si>
    <t>Zapojení ventilátorů VZT, nastavení čidel pohybu, odzkoušení, komplet</t>
  </si>
  <si>
    <t>Viz D.1.4.2.1 - TZ, D.1.4.2.7 - Půdorys 3.NP, podkroví</t>
  </si>
  <si>
    <t>Pol230</t>
  </si>
  <si>
    <t>Pol231</t>
  </si>
  <si>
    <t>Pol232</t>
  </si>
  <si>
    <t>Stavební přípomoce - sekání drážek pro kabely pod omítku, drážka do velikosti 50x50mm</t>
  </si>
  <si>
    <t>Pol233</t>
  </si>
  <si>
    <t>Stavební přípomoce - vrtání stěny / stropu / pro průchod kabelu, do průměru 50 x 600mm</t>
  </si>
  <si>
    <t>d - Zdravotechnika-cenová úroveň II/2016</t>
  </si>
  <si>
    <t xml:space="preserve">    721 - Zdravotechnika</t>
  </si>
  <si>
    <t xml:space="preserve">    722 - Zdravotechnika - vnitřní vodovod</t>
  </si>
  <si>
    <t xml:space="preserve">    725 - Zdravotechnika - zařizovací předměty</t>
  </si>
  <si>
    <t>721</t>
  </si>
  <si>
    <t>Zdravotechnika</t>
  </si>
  <si>
    <t>721290111</t>
  </si>
  <si>
    <t>Zkouška těsnosti potrubí kanalizace vodou do DN 125</t>
  </si>
  <si>
    <t>722</t>
  </si>
  <si>
    <t>Zdravotechnika - vnitřní vodovod</t>
  </si>
  <si>
    <t>722290215</t>
  </si>
  <si>
    <t>Zkouška těsnosti vodovodního potrubí hrdlového nebo přírubového do DN 100</t>
  </si>
  <si>
    <t>722290234</t>
  </si>
  <si>
    <t>Proplach a dezinfekce vodovodního potrubí do DN 80</t>
  </si>
  <si>
    <t>725</t>
  </si>
  <si>
    <t>Zdravotechnika - zařizovací předměty</t>
  </si>
  <si>
    <t>725112022</t>
  </si>
  <si>
    <t>Klozet keramický závěsný na nosné stěny s hlubokým splachováním odpad vodorovný</t>
  </si>
  <si>
    <t>725119125</t>
  </si>
  <si>
    <t>Montáž klozetových mís závěsných na nosné stěny</t>
  </si>
  <si>
    <t>725121527</t>
  </si>
  <si>
    <t>Pisoárový záchodek automatický s integrovaným napájecím zdrojem</t>
  </si>
  <si>
    <t>725129102</t>
  </si>
  <si>
    <t>Montáž pisoáru s automatickým splachováním</t>
  </si>
  <si>
    <t>725211633</t>
  </si>
  <si>
    <t>Umyvadlo keramické připevněné na stěnu šrouby barevné se sloupem na sifon 600 mm</t>
  </si>
  <si>
    <t>725219102</t>
  </si>
  <si>
    <t>Montáž umyvadla připevněného na šrouby do zdiva</t>
  </si>
  <si>
    <t>725311121</t>
  </si>
  <si>
    <t>Dřez jednoduchý nerezový se zápachovou uzávěrkou s odkapávací plochou 560x480 mm a miskou</t>
  </si>
  <si>
    <t>725319111</t>
  </si>
  <si>
    <t>Montáž dřezu ostatních typů</t>
  </si>
  <si>
    <t>725331111</t>
  </si>
  <si>
    <t>Výlevka bez výtokových armatur keramická se sklopnou plastovou mřížkou 425 mm</t>
  </si>
  <si>
    <t>725339111</t>
  </si>
  <si>
    <t>Montáž výlevky</t>
  </si>
  <si>
    <t>725531102</t>
  </si>
  <si>
    <t>Elektrický ohřívač zásobníkový přepadový beztlakový 10 l / 2 kW</t>
  </si>
  <si>
    <t>725532116</t>
  </si>
  <si>
    <t>Elektrický ohřívač zásobníkový akumulační závěsný svislý 100 l / 2 kW</t>
  </si>
  <si>
    <t>725535212</t>
  </si>
  <si>
    <t>Ventil pojistný G 3/4</t>
  </si>
  <si>
    <t>725535222</t>
  </si>
  <si>
    <t>Ventil pojistný bezpečnostní souprava redukčním ventilem a s výlevkou</t>
  </si>
  <si>
    <t>725813111</t>
  </si>
  <si>
    <t>Ventil rohový bez připojovací trubičky nebo flexi hadičky G 1/2</t>
  </si>
  <si>
    <t>725819201</t>
  </si>
  <si>
    <t>Montáž ventilů nástěnných G 1/2</t>
  </si>
  <si>
    <t>725821328</t>
  </si>
  <si>
    <t>Baterie dřezové stojánkové pákové s vytahovací sprškou</t>
  </si>
  <si>
    <t>725822654</t>
  </si>
  <si>
    <t>Baterie umyvadlové automatické senzorové s termostatickým ventilem</t>
  </si>
  <si>
    <t>725829111</t>
  </si>
  <si>
    <t>Montáž baterie stojánkové dřezové  G 1/2</t>
  </si>
  <si>
    <t>725829122</t>
  </si>
  <si>
    <t>Montáž baterie umyvadlové nástěnné termostatické ostatní typ</t>
  </si>
  <si>
    <t>725861102</t>
  </si>
  <si>
    <t>Zápachová uzávěrka pro umyvadla DN 40</t>
  </si>
  <si>
    <t>725861312</t>
  </si>
  <si>
    <t>Zápachová uzávěrka pro umyvadlo DN 40 podomítková</t>
  </si>
  <si>
    <t>725862103</t>
  </si>
  <si>
    <t>Zápachová uzávěrka pro dřezy DN 40/50</t>
  </si>
  <si>
    <t>725869101</t>
  </si>
  <si>
    <t>Montáž zápachových uzávěrek umyvadlových do DN 40</t>
  </si>
  <si>
    <t>725869204</t>
  </si>
  <si>
    <t>Montáž zápachových uzávěrek džezových jednodílných DN 50</t>
  </si>
  <si>
    <t>998725102</t>
  </si>
  <si>
    <t>Přesun hmot tonážní pro zařizovací předměty v objektech v do 12 m</t>
  </si>
  <si>
    <t>e - Ústřední vytápění-cenová úroveň II/2016</t>
  </si>
  <si>
    <t xml:space="preserve">    733 - Ústřední vytápění - rozvodné potrubí</t>
  </si>
  <si>
    <t xml:space="preserve">    734 - Ústřední vytápění - armatury</t>
  </si>
  <si>
    <t xml:space="preserve">    735 - Ústřední vytápění - otopná tělesa</t>
  </si>
  <si>
    <t>733</t>
  </si>
  <si>
    <t>Ústřední vytápění - rozvodné potrubí</t>
  </si>
  <si>
    <t>733291101</t>
  </si>
  <si>
    <t>Zkouška těsnosti potrubí měděné do D 35x1,5</t>
  </si>
  <si>
    <t>734</t>
  </si>
  <si>
    <t>Ústřední vytápění - armatury</t>
  </si>
  <si>
    <t>734221682</t>
  </si>
  <si>
    <t>Termostatická hlavice kapalinová PN 10 do 110°C otopných těles VK</t>
  </si>
  <si>
    <t>734242414</t>
  </si>
  <si>
    <t>Ventil závitový zpětný přímý G 1 PN 16 do 110°C</t>
  </si>
  <si>
    <t>734242415</t>
  </si>
  <si>
    <t>Ventil závitový zpětný přímý G 5/4 PN 16 do 110°C</t>
  </si>
  <si>
    <t>734261717</t>
  </si>
  <si>
    <t>Šroubení regulační radiátorové přímé G 1/2 s vypouštěním</t>
  </si>
  <si>
    <t>734291123</t>
  </si>
  <si>
    <t>Kohout plnící a vypouštěcí G 1/2 PN 10 do 110°C závitový</t>
  </si>
  <si>
    <t>734291245</t>
  </si>
  <si>
    <t>Filtr závitový přímý G 1 1/4 PN 16 do 130°C s vnitřními závity</t>
  </si>
  <si>
    <t>734292716</t>
  </si>
  <si>
    <t>Kohout kulový přímý G 1 1/4 PN 42 do 185°C vnitřní závit</t>
  </si>
  <si>
    <t>734295112</t>
  </si>
  <si>
    <t>Směšovací armatura přivařovací trojcestná DN 25 s přímým průtokem</t>
  </si>
  <si>
    <t>734411128</t>
  </si>
  <si>
    <t>Teploměr technický s pevným stonkem a jímkou zadní připojení průměr 100 mm délky 150 mm</t>
  </si>
  <si>
    <t>734421111</t>
  </si>
  <si>
    <t>Tlakoměr s pevným stonkem a zpětnou klapkou tlak 0-16 bar průměr 50 mm zadní připojení</t>
  </si>
  <si>
    <t>998734102</t>
  </si>
  <si>
    <t>Přesun hmot tonážní pro armatury v objektech v do 12 m</t>
  </si>
  <si>
    <t>735</t>
  </si>
  <si>
    <t>Ústřední vytápění - otopná tělesa</t>
  </si>
  <si>
    <t>735152271</t>
  </si>
  <si>
    <t>Otopné těleso panelové typ 11 VK výška/délka 600/400 mm</t>
  </si>
  <si>
    <t>735152272</t>
  </si>
  <si>
    <t>Otopné těleso panelové typ 11 VK výška/délka 600/500 mm</t>
  </si>
  <si>
    <t>735152273</t>
  </si>
  <si>
    <t>Otopné těleso panelové typ 11 VK výška/délka 600/600 mm</t>
  </si>
  <si>
    <t>735152275</t>
  </si>
  <si>
    <t>Otopné těleso panelové typ 11 VK výška/délka 600/800 mm</t>
  </si>
  <si>
    <t>735152279</t>
  </si>
  <si>
    <t>Otopné těleso panelové typ 11 VK výška/délka 600/1200 mm</t>
  </si>
  <si>
    <t>735152280</t>
  </si>
  <si>
    <t>Otopné těleso panelové typ 11 VK výška/délka 600/1400 mm</t>
  </si>
  <si>
    <t>735152283</t>
  </si>
  <si>
    <t>Otopné těleso panelové typ 11 VK výška/délka 600/2000 mm</t>
  </si>
  <si>
    <t>735152291</t>
  </si>
  <si>
    <t>Otopné těleso panelové typ 11 VK výška/délka 900/400 mm</t>
  </si>
  <si>
    <t>735152477</t>
  </si>
  <si>
    <t>Otopné těleso panelové typ 21 VK výška/délka 600/1000 mm</t>
  </si>
  <si>
    <t>735152481</t>
  </si>
  <si>
    <t>Otopné těleso panelové typ 21 VK výška/délka 600/1600 mm</t>
  </si>
  <si>
    <t>735152577</t>
  </si>
  <si>
    <t>Otopné těleso panelové typ 22 VK výška/délka 600/1000 mm</t>
  </si>
  <si>
    <t>735152583</t>
  </si>
  <si>
    <t>Otopné těleso panelové typ 22 VK výška/délka 600/2000 mm</t>
  </si>
  <si>
    <t>735152679</t>
  </si>
  <si>
    <t>Otopné těleso panelové typ 33 VK výška/délka 600/1200 mm</t>
  </si>
  <si>
    <t>998735102</t>
  </si>
  <si>
    <t>Přesun hmot tonážní pro otopná tělesa v objektech v do 12 m</t>
  </si>
  <si>
    <t>2 - ZŠ Smetanova, Lanškroun SO 02 - Přístavba výtahu-stavební část- cenová úroveň II/2016</t>
  </si>
  <si>
    <t>a - ZŠ Smetanova 460,Lanškroun-SO-02-přístavba výtahu Stavební část-cenová úroveň II/2016</t>
  </si>
  <si>
    <t xml:space="preserve">    4 - Vodorovné konstrukce</t>
  </si>
  <si>
    <t xml:space="preserve">    712 - Povlakové krytiny</t>
  </si>
  <si>
    <t>M - Práce a dodávky M</t>
  </si>
  <si>
    <t xml:space="preserve">    33-M - Montáže výtahů</t>
  </si>
  <si>
    <t>311231115</t>
  </si>
  <si>
    <t>Zdivo z cihel pálených nosné z cihel plných dl. 290 mm P 7 až 15, na maltu ze suché směsi 5 MPa</t>
  </si>
  <si>
    <t>"1.pp.výtahu"</t>
  </si>
  <si>
    <t>(2,05*3*0,74)*0,3</t>
  </si>
  <si>
    <t>(1,67+1,67+1,4)*1,79*0,3</t>
  </si>
  <si>
    <t>311238131</t>
  </si>
  <si>
    <t>Zdivo nosné vnitřní zvukově izolační tl 250 mm pevnosti P 15 na MVC</t>
  </si>
  <si>
    <t>"R5-staráškola"(3,16+2,15+0,13+0,13+0,13)*0,74</t>
  </si>
  <si>
    <t>((3,16+0,13+0,13+0,13)*5,16)-(1,44*2,65)</t>
  </si>
  <si>
    <t>((3,16+0,13+0,13+0,13)*4,985)-(1,44*3,45)</t>
  </si>
  <si>
    <t>((3,16+0,13)*2,765)-(1,66*2,565)</t>
  </si>
  <si>
    <t>"R2-šachta"((2,45+2,45+1,6+1,6)*14,75)-(1,18*2,22*6)</t>
  </si>
  <si>
    <t>"R1-nováškola"(1,86*12,655)</t>
  </si>
  <si>
    <t>"atiky"(0,755*5,7)+(0,755*1,8)</t>
  </si>
  <si>
    <t>311238215</t>
  </si>
  <si>
    <t>Zdivo nosné vnější  tl 400 mm pevnosti P 10 na MC</t>
  </si>
  <si>
    <t>"nadezdívka nad střechou výtahu"</t>
  </si>
  <si>
    <t>1,35*2,005</t>
  </si>
  <si>
    <t>311238218</t>
  </si>
  <si>
    <t>Zdivo nosné vnější  tl 440 mm pevnosti P 10 na MC</t>
  </si>
  <si>
    <t>"nadezdívka nad střechou"</t>
  </si>
  <si>
    <t>5,7*3,56</t>
  </si>
  <si>
    <t>314273703</t>
  </si>
  <si>
    <t>Montáž třísložkového lehčeného komínového systému jednoprůduchového z lehkého betonu z vnitřních nerezových vložek s nehořlavou izolační rohoží s větrací šachtou, rozměr tvárnic 40x65,5 cm</t>
  </si>
  <si>
    <t>553475730</t>
  </si>
  <si>
    <t>příslušenství stavební kovové vložky komínové ohebné nerezové 010 - plyn D1 tl. 0,12 mm 200 mm</t>
  </si>
  <si>
    <t>317168132</t>
  </si>
  <si>
    <t>Překlad keramický vysoký v 23,8 cm dl 150 cm</t>
  </si>
  <si>
    <t>3*6</t>
  </si>
  <si>
    <t>317168133</t>
  </si>
  <si>
    <t>Překlad keramický vysoký v 23,8 cm dl 175 cm</t>
  </si>
  <si>
    <t>3*2</t>
  </si>
  <si>
    <t>"1.NP"3*1,1*11,1*0,001*1,1</t>
  </si>
  <si>
    <t>"2.NP"(3*1,2+1*1,7+3*3)*11,1*0,001*1,1</t>
  </si>
  <si>
    <t>tyče ocelové střední průřezu I do 160 mm značka oceli  S 235 JR  (11 375) označení průřezu    120</t>
  </si>
  <si>
    <t>0,215</t>
  </si>
  <si>
    <t>317941123</t>
  </si>
  <si>
    <t>Osazování ocelových válcovaných nosníků na zdivu I, IE, U, UE nebo L do č 22</t>
  </si>
  <si>
    <t>"nosníky stropu-nástupů do výtahu-U140"</t>
  </si>
  <si>
    <t>((2*2,5*6)+(2*2,2*6))*15*0,001</t>
  </si>
  <si>
    <t>(překlad nade dveřmi v3.np-2U180"</t>
  </si>
  <si>
    <t>2*2,0*22*0,001</t>
  </si>
  <si>
    <t>130109320</t>
  </si>
  <si>
    <t>ocel profilová UPE, v jakosti 11 375, h=140 mm</t>
  </si>
  <si>
    <t>130109300</t>
  </si>
  <si>
    <t>rám- podepírající pokroví- ocel profilová UPE, v jakosti 11 375, h=120 mm, 160mm</t>
  </si>
  <si>
    <t>130109360</t>
  </si>
  <si>
    <t>ocel profilová UPE, v jakosti 11 375, h=180 mm</t>
  </si>
  <si>
    <t>"2U180-dl.2,0m"0,08</t>
  </si>
  <si>
    <t>317998121</t>
  </si>
  <si>
    <t>Tepelná izolace mezi překlady jakékoliv výšky z polystyrénu tl do 50 mm</t>
  </si>
  <si>
    <t>((6*1,75)+(2*1,5))*0,25</t>
  </si>
  <si>
    <t>346244381</t>
  </si>
  <si>
    <t>Plentování ocelových válcovaných nosníků jednostranné cihlami na maltu, výška stojiny do 200 mm</t>
  </si>
  <si>
    <t>"1.NP"2*1,1*0,2</t>
  </si>
  <si>
    <t>"2.NP"(2*1,2+1,7+2*3)*2*0,2</t>
  </si>
  <si>
    <t>Vodorovné konstrukce</t>
  </si>
  <si>
    <t>411321414</t>
  </si>
  <si>
    <t>Stropy deskové ze ŽB tř. C 25/30</t>
  </si>
  <si>
    <t>"nástup stará škola"</t>
  </si>
  <si>
    <t>((2,05*3,26)+(1,44*0,33)+(1,18*0,15))*4*0,1</t>
  </si>
  <si>
    <t>"nástup nová škola"</t>
  </si>
  <si>
    <t>((1,65*0,9)+(1,67*2,2)+(1,18*0,15))*4*0,1</t>
  </si>
  <si>
    <t>"Výtah.šachta"</t>
  </si>
  <si>
    <t>2,1*2,35*0,15</t>
  </si>
  <si>
    <t>411354183</t>
  </si>
  <si>
    <t>Příplatek k zřízení podpěrné konstrukci stropů pro zatížení do 12 kPa za výšku přes 4 do 6 m</t>
  </si>
  <si>
    <t>((2,05*3,26)+(1,44*0,33)+(1,18*0,15))*4</t>
  </si>
  <si>
    <t>((1,65*0,9)+(1,67*2,2)+(1,18*0,15))*4</t>
  </si>
  <si>
    <t>"výtah.šachta</t>
  </si>
  <si>
    <t>2,1*2,35</t>
  </si>
  <si>
    <t>411354184</t>
  </si>
  <si>
    <t>Příplatek k odstranění podpěrné konstrukci stropů pro zatížení do 12 kPa za výšku přes 4 do 6 m</t>
  </si>
  <si>
    <t>411354234</t>
  </si>
  <si>
    <t>Bednění stropů ztracené z hraněných trapézových vln v 40 mm plech pozinkovaný tl 0,88 mm</t>
  </si>
  <si>
    <t>411354271</t>
  </si>
  <si>
    <t>Příplatek k ztracenému bednění stropů za lože z MC</t>
  </si>
  <si>
    <t>(1,6*0,15*2*4)+(2,05*0,2*4)+(1,67*0,2*4)</t>
  </si>
  <si>
    <t>"výtah.šachta"</t>
  </si>
  <si>
    <t>411362021</t>
  </si>
  <si>
    <t>Výztuž stropů svařovanými sítěmi Kari</t>
  </si>
  <si>
    <t>((2,05*3,26)+(1,44*0,33)+(1,18*0,15))*4*1,98*0,001</t>
  </si>
  <si>
    <t>((1,65*0,9)+(1,67*2,2)+(1,18*0,15))*4*1,98*0,001</t>
  </si>
  <si>
    <t>2,1*2,35*1,98*0,001</t>
  </si>
  <si>
    <t>417238315</t>
  </si>
  <si>
    <t>Obezdívka věnce oboustranná věncovkou v 150 mm včetně polystyrenu tl 70 mm</t>
  </si>
  <si>
    <t>(1,86*4)+(2,72*5)+6,75</t>
  </si>
  <si>
    <t>417238318</t>
  </si>
  <si>
    <t>Obezdívka věnce oboustranná věncovkou v přes 250 do 290 mm včetně polystyrenu tl 70 mm</t>
  </si>
  <si>
    <t>1,75+7,55</t>
  </si>
  <si>
    <t>417238321</t>
  </si>
  <si>
    <t>Obezdívka věnce jednostranná věncovkou v 150 mm bez tepelné izolace</t>
  </si>
  <si>
    <t>((3,16+(0,13*3))*3)+(2,72*5)</t>
  </si>
  <si>
    <t>417238325</t>
  </si>
  <si>
    <t>Obezdívka věnce oboustranná věncovkou v 150 mm bez tepelné izolace</t>
  </si>
  <si>
    <t>2,1*2*5</t>
  </si>
  <si>
    <t>417321414</t>
  </si>
  <si>
    <t>Ztužující pásy a věnce ze ŽB tř. C 20/25</t>
  </si>
  <si>
    <t>"věnec 250/150-nástup do staré školy"</t>
  </si>
  <si>
    <t>(3,16+(0,13*3))*0,25*0,15</t>
  </si>
  <si>
    <t>"věnec 300/150-1.p.p"</t>
  </si>
  <si>
    <t>((2,05*3)+(1,67+1,67+1,4))*0,3*0,15</t>
  </si>
  <si>
    <t>"věnec250/150-výtahová šachta"</t>
  </si>
  <si>
    <t>(2,72+1,6)*2*5*0,25*0,15</t>
  </si>
  <si>
    <t>"věnec250/150-nástup do nové školy"</t>
  </si>
  <si>
    <t>1,86*4*0,25*0,15</t>
  </si>
  <si>
    <t>"věnce v nadstřešní části"</t>
  </si>
  <si>
    <t>0,33*0,3*(1,75+7,55)</t>
  </si>
  <si>
    <t>0,25*0,1*6,75</t>
  </si>
  <si>
    <t>417351115</t>
  </si>
  <si>
    <t>Zřízení bednění ztužujících věnců</t>
  </si>
  <si>
    <t>(3,16+(0,13*3))*0,25*2</t>
  </si>
  <si>
    <t>((2,05*3)+(1,67+1,67+1,4))*2*0,15</t>
  </si>
  <si>
    <t>(2,72+1,6)*2*5*2*0,15</t>
  </si>
  <si>
    <t>1,86*4*2*0,15</t>
  </si>
  <si>
    <t>2*0,3*(1,75+7,55)</t>
  </si>
  <si>
    <t>2*0,1*6,75</t>
  </si>
  <si>
    <t>417351116</t>
  </si>
  <si>
    <t>Odstranění bednění ztužujících věnců</t>
  </si>
  <si>
    <t>417361221</t>
  </si>
  <si>
    <t>Výztuž ztužujících pásů a věnců betonářskou ocelí 10 216</t>
  </si>
  <si>
    <t>(3,16+(0,13*3))/0,2*((0,22+0,15)*2)*0,222*0,001</t>
  </si>
  <si>
    <t>((2,05*3)+(1,67+1,67+1,4))/0,2*((0,27+0,15)*2)*0,222*0,001</t>
  </si>
  <si>
    <t>(((2,72+1,6)*2*5)/0,2)*((0,22+0,15)*2)*0,222*0,001</t>
  </si>
  <si>
    <t>(1,86*4/0,2)*((0,22+0,15)*2)*0,222*0,001</t>
  </si>
  <si>
    <t>(1,75+7,55)/0,2*((0,27+0,33)*2)*0,222*0,001</t>
  </si>
  <si>
    <t>6,75/0,2*((0,22+0,1)*2)*0,222*0,001</t>
  </si>
  <si>
    <t>417361821</t>
  </si>
  <si>
    <t>Výztuž ztužujících pásů a věnců betonářskou ocelí 10 505</t>
  </si>
  <si>
    <t>(3,16+(0,13*3))*4*0,89*0,001</t>
  </si>
  <si>
    <t>((2,05*3)+(1,67+1,67+1,4))*4*0,89*0,001</t>
  </si>
  <si>
    <t>((2,72+1,6)*2*5)*4*0,89*0,001</t>
  </si>
  <si>
    <t>1,86*4*4*0,89*0,001</t>
  </si>
  <si>
    <t>(1,75+7,55)*4*0,89*0,001</t>
  </si>
  <si>
    <t>6,75*2*0,89*0,001</t>
  </si>
  <si>
    <t>611321141</t>
  </si>
  <si>
    <t>Vápenocementová omítka štuková dvouvrstvá vnitřních stropů rovných nanášená ručně</t>
  </si>
  <si>
    <t>"Výtahová šachta"</t>
  </si>
  <si>
    <t>1,6*1,95</t>
  </si>
  <si>
    <t>"nástupy ze staré a nové školy"</t>
  </si>
  <si>
    <t>612321141</t>
  </si>
  <si>
    <t>Omítka vápenocementová vnitřních ploch nanášená ručně dvouvrstvá, tloušťky jádrové omítky do 10 mm štuková svislých konstrukcí stěn</t>
  </si>
  <si>
    <t>"1.NP"1,62+23,2*0,6</t>
  </si>
  <si>
    <t>"2.NP"4,5+42,94*0,6</t>
  </si>
  <si>
    <t>"nástup do staré školy"</t>
  </si>
  <si>
    <t>((3,16+(0,13*3))*4,985)-(1,4*3,45)</t>
  </si>
  <si>
    <t>0,35*(1,44+3,45+3,45)</t>
  </si>
  <si>
    <t>((3,16+(0,1*3))*5,16)-(1,44*2,65)</t>
  </si>
  <si>
    <t>0,35*(1,44+2,65+2,65)</t>
  </si>
  <si>
    <t>((2,765*(3,16+0,13))*2)-(1,66*2,656)</t>
  </si>
  <si>
    <t>(0,38+0,25)*(1,66+2,565+2,565)</t>
  </si>
  <si>
    <t>(0,75+0,73)*3,0</t>
  </si>
  <si>
    <t>"výtah ze strany nástupu do staré školy"</t>
  </si>
  <si>
    <t>(2,1*(14,75-1,05))-(1,18*2,2*3)</t>
  </si>
  <si>
    <t>(0,25*(1,18+2,2+2,2))*3</t>
  </si>
  <si>
    <t>"výtah ze strany nástupu do nové školy"</t>
  </si>
  <si>
    <t>(2,1*(13,105-2,05))-(1,18*2,2*3)</t>
  </si>
  <si>
    <t>"nástup do nové školy"</t>
  </si>
  <si>
    <t>(1,86*(13,105-2,05))</t>
  </si>
  <si>
    <t>612321191</t>
  </si>
  <si>
    <t>Omítka vápenocementová vnitřních ploch nanášená ručně Příplatek k cenám za každých dalších 5 mm tloušťky omítky přes 10 mm stěn</t>
  </si>
  <si>
    <t>"1.NP"1,62</t>
  </si>
  <si>
    <t>"2.NP"4,5</t>
  </si>
  <si>
    <t>617321141</t>
  </si>
  <si>
    <t>Vápenocementová omítka štuková dvouvrstvá světlíků nebo výtahových šachet nanášená ručně</t>
  </si>
  <si>
    <t>"výtahová šachta"</t>
  </si>
  <si>
    <t>((1,6+1,95)*2*14,75)-(1,18*2,2*3*2)</t>
  </si>
  <si>
    <t>Začištění omítek (s dodáním hmot) kolem oken, dveří, podlah, obkladů apod.</t>
  </si>
  <si>
    <t>Půdorys 1.NP navržené řešení</t>
  </si>
  <si>
    <t>2,4+2*2,95</t>
  </si>
  <si>
    <t>0,9+2*2</t>
  </si>
  <si>
    <t>2,4+3,8*2</t>
  </si>
  <si>
    <t>Mezisoučet</t>
  </si>
  <si>
    <t>Půdorys 2.NP navržené řešení</t>
  </si>
  <si>
    <t>2*2+0,9</t>
  </si>
  <si>
    <t>2*(2,4+2*3,8)</t>
  </si>
  <si>
    <t>2*(0,9+2*2)</t>
  </si>
  <si>
    <t>1,44+2*3,4</t>
  </si>
  <si>
    <t>622221011</t>
  </si>
  <si>
    <t>Montáž kontaktního zateplení vnějších stěn z minerální vlny s podélnou orientací vláken tl do 80 mm</t>
  </si>
  <si>
    <t>"minerální ti tl50mm"</t>
  </si>
  <si>
    <t>(1,86*12,56)+(2,19*1,5)</t>
  </si>
  <si>
    <t>"venkovní stěny vikýře u výtahu v napojení na střechu školy"</t>
  </si>
  <si>
    <t>2*3*2</t>
  </si>
  <si>
    <t>631515190</t>
  </si>
  <si>
    <t>deska minerální izolační tl. 50 mm</t>
  </si>
  <si>
    <t>622221031</t>
  </si>
  <si>
    <t>Montáž kontaktního zateplení vnějších stěn z minerální vlny s podélnou orientací vláken tl do 160 mm</t>
  </si>
  <si>
    <t>2,35*(13,455+1,14)</t>
  </si>
  <si>
    <t>0,3*(11,9+1,14)</t>
  </si>
  <si>
    <t>631515380</t>
  </si>
  <si>
    <t>deska minerální izolační tl. 160 mm</t>
  </si>
  <si>
    <t>622252001</t>
  </si>
  <si>
    <t>Montáž zakládacích soklových lišt kontaktního zateplení</t>
  </si>
  <si>
    <t>2,65+1,86</t>
  </si>
  <si>
    <t>590516220</t>
  </si>
  <si>
    <t>lišta zakládací LO 23 mm tl 1,0 mm</t>
  </si>
  <si>
    <t>590514700</t>
  </si>
  <si>
    <t>lišta rohová Al 22 / 22 mm perforovaná</t>
  </si>
  <si>
    <t>622252002</t>
  </si>
  <si>
    <t>Montáž ostatních lišt kontaktního zateplení</t>
  </si>
  <si>
    <t>622323111</t>
  </si>
  <si>
    <t>Omítka vápenocementová vnějších ploch hladkých hladká, nanášená na neomítnutý bezesparý podklad, tloušťky do 5 mm ručně stěn</t>
  </si>
  <si>
    <t>622323191</t>
  </si>
  <si>
    <t>Omítka vápenocementová vnějších ploch hladkých hladká, nanášená na neomítnutý bezesparý podklad, tloušťky do 5 mm ručně Příplatek k ceně za každý další 1 mm tloušťky omítky přes 5 mm stěn</t>
  </si>
  <si>
    <t>61,572*10</t>
  </si>
  <si>
    <t>622335203</t>
  </si>
  <si>
    <t>Oprava cementové škrábané (břízolitové) omítky vnějších ploch stěn, v rozsahu opravované plochy přes 30 do 50%</t>
  </si>
  <si>
    <t>PŮDORYS 1.PP "NÁVRH"</t>
  </si>
  <si>
    <t>PŮDORYS 1.NP "NÁVRH"</t>
  </si>
  <si>
    <t>(0,8+0,55+1,1+1+2,75+1+1,1+0,7+1)*5,5</t>
  </si>
  <si>
    <t>PŮDORYS 2.NP "NÁVRH"</t>
  </si>
  <si>
    <t>(0,55+1,1+1+2,75+1+2+0,75+0,8)*5,5</t>
  </si>
  <si>
    <t>622521011</t>
  </si>
  <si>
    <t>Tenkovrstvá silikátová zrnitá omítka tl. 1,5 mm včetně penetrace vnějších stěn</t>
  </si>
  <si>
    <t>631311134</t>
  </si>
  <si>
    <t>Mazanina z betonu prostého tl. přes 120 do 240 mm tř. C 16/20</t>
  </si>
  <si>
    <t>2,4*1,7*2,4*0,3/2</t>
  </si>
  <si>
    <t>631319013</t>
  </si>
  <si>
    <t>Příplatek k cenám mazanin za úpravu povrchu mazaniny přehlazením, mazanina tl. přes 120 do 240 mm</t>
  </si>
  <si>
    <t>1,469</t>
  </si>
  <si>
    <t>941111132</t>
  </si>
  <si>
    <t>Montáž lešení řadového trubkového lehkého pracovního s podlahami s provozním zatížením tř. 3 do 200 kg/m2 šířky tř. W12 přes 1,2 do 1,5 m, výšky přes 10 do 25 m</t>
  </si>
  <si>
    <t>(1,5+6,5)*14</t>
  </si>
  <si>
    <t>941111232</t>
  </si>
  <si>
    <t>Montáž lešení řadového trubkového lehkého pracovního s podlahami s provozním zatížením tř. 3 do 200 kg/m2 Příplatek za první a každý další den použití lešení k ceně -1132</t>
  </si>
  <si>
    <t>112*60</t>
  </si>
  <si>
    <t>941111832</t>
  </si>
  <si>
    <t>Demontáž lešení řadového trubkového lehkého pracovního s podlahami s provozním zatížením tř. 3 do 200 kg/m2 šířky tř. W12 přes 1,2 do 1,5 m, výšky přes 10 do 25 m</t>
  </si>
  <si>
    <t>944511111</t>
  </si>
  <si>
    <t>Montáž ochranné sítě zavěšené na konstrukci lešení z textilie z umělých vláken</t>
  </si>
  <si>
    <t>944511211</t>
  </si>
  <si>
    <t>Montáž ochranné sítě Příplatek za první a každý další den použití sítě k ceně -1111</t>
  </si>
  <si>
    <t>944511811</t>
  </si>
  <si>
    <t>Demontáž ochranné sítě zavěšené na konstrukci lešení z textilie z umělých vláken</t>
  </si>
  <si>
    <t>91,2+101,305</t>
  </si>
  <si>
    <t>953331111</t>
  </si>
  <si>
    <t>Vložky do svislých dilatačních spár z lepenky nepískované kladené volně</t>
  </si>
  <si>
    <t>"dilatace"</t>
  </si>
  <si>
    <t>(0,3+2,445+0,33+0,75+0,95)*14,5</t>
  </si>
  <si>
    <t>953841142</t>
  </si>
  <si>
    <t>Nástavec na komínový průduch nerezový v do 2 m D do 200 mm</t>
  </si>
  <si>
    <t>953841162</t>
  </si>
  <si>
    <t>Příplatek ke komínovému nástavci nerezovému D do 200 mm za napojení pod střechou sklonu do 3°</t>
  </si>
  <si>
    <t>953946131</t>
  </si>
  <si>
    <t>Montáž atypických ocelových kcí hmotnosti do 1 t z profilů hmotnosti přes 30 kg/m-ok podepírající krov</t>
  </si>
  <si>
    <t>953962113</t>
  </si>
  <si>
    <t>Kotvy chemickým tmelem M 12 hl 80 mm do zdiva z plných cihel s vyvrtáním otvoru</t>
  </si>
  <si>
    <t>953965123</t>
  </si>
  <si>
    <t>Kotevní šroub pro chemické kotvy M 12 dl 260 mm</t>
  </si>
  <si>
    <t>962031132</t>
  </si>
  <si>
    <t>Bourání příček z cihel, tvárnic nebo příčkovek z cihel pálených, plných nebo dutých na maltu vápennou nebo vápenocementovou, tl. do 100 mm</t>
  </si>
  <si>
    <t>(1,4-0,8)*2</t>
  </si>
  <si>
    <t>962032431</t>
  </si>
  <si>
    <t>Bourání zdiva nadzákladového z cihel nebo tvárnic z dutých cihel nebo tvárnic pálených nebo nepálených, na maltu vápennou nebo vápenocementovou, objemu do 1 m3</t>
  </si>
  <si>
    <t>(2,6-2)*0,18*4,1</t>
  </si>
  <si>
    <t>962032432</t>
  </si>
  <si>
    <t>Bourání zdiva nadzákladového z cihel nebo tvárnic z dutých cihel nebo tvárnic pálených nebo nepálených, na maltu vápennou nebo vápenocementovou, objemu přes 1 m3</t>
  </si>
  <si>
    <t>"m.č. 2.01" (2,5-1,2)*4*0,45</t>
  </si>
  <si>
    <t>Bourání podlah ostatních bez podkladního lože nebo mazaniny z dlaždic s jakoukoliv výplní spár keramických nebo xylolitových tl. do 10 mm, plochy přes 1 m2</t>
  </si>
  <si>
    <t>PŮDORYS 1.NP "STÁV.STAV"</t>
  </si>
  <si>
    <t>"m.č. 1.18" 19</t>
  </si>
  <si>
    <t>965081601</t>
  </si>
  <si>
    <t>Odsekání soklíků včetně otlučení podkladní omítky až na zdivo schodišťových</t>
  </si>
  <si>
    <t>965081611</t>
  </si>
  <si>
    <t>Odsekání soklíků včetně otlučení podkladní omítky až na zdivo rovných</t>
  </si>
  <si>
    <t>"m.č. 1.18" 3,5+3,7+5+2,4-2,4-2,4-2,4-2,4</t>
  </si>
  <si>
    <t>968062354</t>
  </si>
  <si>
    <t>Vybourání dřevěných rámů oken s křídly, dveřních zárubní, vrat, stěn, ostění nebo obkladů rámů oken s křídly dvojitých, plochy do 1 m2</t>
  </si>
  <si>
    <t>2*0,9*0,9</t>
  </si>
  <si>
    <t>968062356</t>
  </si>
  <si>
    <t>Vybourání dřevěných rámů oken s křídly, dveřních zárubní, vrat, stěn, ostění nebo obkladů rámů oken s křídly dvojitých, plochy do 4 m2</t>
  </si>
  <si>
    <t>1,4*2</t>
  </si>
  <si>
    <t>968062357</t>
  </si>
  <si>
    <t>Vybourání dřevěných rámů oken s křídly, dveřních zárubní, vrat, stěn, ostění nebo obkladů rámů oken s křídly dvojitých, plochy přes 4 m2</t>
  </si>
  <si>
    <t>"m.č. 1.18" 2,4*2,4</t>
  </si>
  <si>
    <t>968072455</t>
  </si>
  <si>
    <t>Vybourání kovových rámů oken s křídly, dveřních zárubní, vrat, stěn, ostění nebo obkladů dveřních zárubní, plochy do 2 m2</t>
  </si>
  <si>
    <t>0,8*2</t>
  </si>
  <si>
    <t>96991R</t>
  </si>
  <si>
    <t>D+M rampy pro vozíčkáře k výtahové šachtě</t>
  </si>
  <si>
    <t>971033561</t>
  </si>
  <si>
    <t>Vybourání otvorů ve zdivu základovém nebo nadzákladovém z cihel, tvárnic, příčkovek z cihel pálených na maltu vápennou nebo vápenocementovou plochy do 1 m2, tl. do 600 mm</t>
  </si>
  <si>
    <t>"m.č. 1.18" 2,4*(2,95-2,4)*0,55</t>
  </si>
  <si>
    <t>971033651</t>
  </si>
  <si>
    <t>Vybourání otvorů ve zdivu základovém nebo nadzákladovém z cihel, tvárnic, příčkovek z cihel pálených na maltu vápennou nebo vápenocementovou plochy do 4 m2, tl. do 600 mm</t>
  </si>
  <si>
    <t>"m.č. 1.18" 0,8*2*0,55</t>
  </si>
  <si>
    <t>"m.č. 2.15" 0,8*2*0,55</t>
  </si>
  <si>
    <t>"m.č. 2.17" 1,4*3,44-1,4*2</t>
  </si>
  <si>
    <t>977151125</t>
  </si>
  <si>
    <t>Jádrové vrty diamantovými korunkami do stavebních materiálů (železobetonu, betonu, cihel, obkladů, dlažeb, kamene) průměru přes 180 do 200 mm</t>
  </si>
  <si>
    <t>"m.č. 0.03" 0,75</t>
  </si>
  <si>
    <t>"m.č. 1.13" 0,2</t>
  </si>
  <si>
    <t>977151128</t>
  </si>
  <si>
    <t>Jádrové vrty diamantovými korunkami do stavebních materiálů (železobetonu, betonu, cihel, obkladů, dlažeb, kamene) průměru přes 250 do 300 mm</t>
  </si>
  <si>
    <t>"m.č. 0.04" 0,6</t>
  </si>
  <si>
    <t>978036161</t>
  </si>
  <si>
    <t>Otlučení šlechtěných apod. omítek vnějších břízolitových s vyškrabáním spar zdiva, s očištěním povrchu, v rozsahu 50 %</t>
  </si>
  <si>
    <t>L01</t>
  </si>
  <si>
    <t>provizorní podlaha-ve výtah.šachtě-2xI120dl.2,4+fošny-6xM+D</t>
  </si>
  <si>
    <t>19*16,63</t>
  </si>
  <si>
    <t>712</t>
  </si>
  <si>
    <t>Povlakové krytiny</t>
  </si>
  <si>
    <t>712363001</t>
  </si>
  <si>
    <t>Provedení povlakové krytiny střech do 10° termoplastickou fólií PVC rozvinutím a natažením v ploše</t>
  </si>
  <si>
    <t>(5,0*12,1)</t>
  </si>
  <si>
    <t>283220140</t>
  </si>
  <si>
    <t>fólie hydroizolační střešní tl 1,2 mm š 1300 mm šedá</t>
  </si>
  <si>
    <t>712363003</t>
  </si>
  <si>
    <t>Provedení povlakové krytina střech do 10° spoj 2 pásů fólií PVC horkovzdušným navařením</t>
  </si>
  <si>
    <t>(9*5,0)</t>
  </si>
  <si>
    <t>712363008</t>
  </si>
  <si>
    <t>Provedení krytiny střech do 10° pojištění spoje nalepením pruhu fólie horkým vzduchem</t>
  </si>
  <si>
    <t>712363601</t>
  </si>
  <si>
    <t>Provedení povlak krytiny mechanicky kotvenou do betonu TI tl přes 240mm vnitřní pole,budova v do 18m</t>
  </si>
  <si>
    <t>60,5-(3*4)</t>
  </si>
  <si>
    <t>712363602</t>
  </si>
  <si>
    <t>Provedení povlak krytiny mechanicky kotvenou do betonu TI tl přes 240 mm krajní pole,budova v do 18m</t>
  </si>
  <si>
    <t>712363603</t>
  </si>
  <si>
    <t>Provedení povlak krytiny mechanicky kotvenou do betonu TI tl přes 240 mm rohové pole,budova v do 18m</t>
  </si>
  <si>
    <t>712363611</t>
  </si>
  <si>
    <t>Provedení povlak krytiny mechanicky kotvenou do trapézu TI tl přes 240mm vnitřní pol,budova v do 18m</t>
  </si>
  <si>
    <t>3*4</t>
  </si>
  <si>
    <t>712363612</t>
  </si>
  <si>
    <t>Provedení povlak krytiny mechanicky kotvenou do trapézu TI tl přes 240mm krajní pol, budova v do 18m</t>
  </si>
  <si>
    <t>712363613</t>
  </si>
  <si>
    <t>Provedení povlak krytiny mechanicky kotvenou do trapézu TI tl přes 240mm rohové pole budova v do 18m</t>
  </si>
  <si>
    <t>712391171</t>
  </si>
  <si>
    <t>Provedení povlakové krytiny střech do 10° podkladní-separační textilní vrstvy</t>
  </si>
  <si>
    <t>693112590</t>
  </si>
  <si>
    <t>geotextilie netkaná</t>
  </si>
  <si>
    <t>712411101</t>
  </si>
  <si>
    <t>Provedení povlakové krytiny střech do 30° za studena nátěrem penetračním</t>
  </si>
  <si>
    <t>111631660R</t>
  </si>
  <si>
    <t>penetrace DPR 12kg=5m2</t>
  </si>
  <si>
    <t>998712103</t>
  </si>
  <si>
    <t>Přesun hmot tonážní tonážní pro krytiny povlakové v objektech v do 24 m</t>
  </si>
  <si>
    <t>713121111</t>
  </si>
  <si>
    <t>Montáž tepelné izolace podlah rohožemi, pásy, deskami, dílci, bloky (izolační materiál ve specifikaci) kladenými volně jednovrstvá</t>
  </si>
  <si>
    <t>"podlahy"63,4</t>
  </si>
  <si>
    <t>"výtah.šachta"32,2+4,6*3+7*2</t>
  </si>
  <si>
    <t>631667950</t>
  </si>
  <si>
    <t>vlákna skleněná izolační deska rozměr 1250 x 600 mm, la = 0,032 W/mK tl. 40 mm</t>
  </si>
  <si>
    <t>63,4*1,02</t>
  </si>
  <si>
    <t>631667900</t>
  </si>
  <si>
    <t>vlákna skleněná izolační deska rozměr 1250 x 600 mm, la = 0,032 W/mK tl. 20 mm</t>
  </si>
  <si>
    <t>(4,6*3+7*2)*1,02</t>
  </si>
  <si>
    <t>283723190</t>
  </si>
  <si>
    <t>deska z pěnového polystyrenu 1000 x 500 x 160 mm - samozhášivého EN 13 163, objemová hmotnost 20 - 25 kg/m3</t>
  </si>
  <si>
    <t>713131141</t>
  </si>
  <si>
    <t>Montáž izolace tepelné stěn a základů lepením celoplošně rohoží, pásů, dílců, desek</t>
  </si>
  <si>
    <t>"základy- v.1,3"</t>
  </si>
  <si>
    <t>1,3*(6,8+2,0)</t>
  </si>
  <si>
    <t>2*5*2*2</t>
  </si>
  <si>
    <t>283763520</t>
  </si>
  <si>
    <t>deska fasádní polystyrénová izolační 1250 x 600 x 50 mm</t>
  </si>
  <si>
    <t>631481410</t>
  </si>
  <si>
    <t>deska minerální izolační 600x1200 mm tl. 200 mm</t>
  </si>
  <si>
    <t>713141131</t>
  </si>
  <si>
    <t>Montáž izolace tepelné střech plochých lepené za studena 1 vrstva rohoží, pásů, dílců, desek</t>
  </si>
  <si>
    <t>(5,0*12,1)*2</t>
  </si>
  <si>
    <t>713141211</t>
  </si>
  <si>
    <t>Montáž izolace tepelné střech plochých volně položené atikový klín</t>
  </si>
  <si>
    <t>631529020</t>
  </si>
  <si>
    <t>klín atikový přechodný tl.50 x 50 mm</t>
  </si>
  <si>
    <t>(2,9*12,1)-(2,72*1,06)-(0,4*1,06)</t>
  </si>
  <si>
    <t>283231500</t>
  </si>
  <si>
    <t>fólie z polyetylénu a jednoduché výrobky z nich separační fólie pro lité podlahy   bal. 100 m2</t>
  </si>
  <si>
    <t>63,4*1,1</t>
  </si>
  <si>
    <t>19+13,2</t>
  </si>
  <si>
    <t>32,2*1,1</t>
  </si>
  <si>
    <t>762083111</t>
  </si>
  <si>
    <t>Impregnace řeziva proti dřevokaznému hmyzu a houbám máčením třída ohrožení 1 a 2</t>
  </si>
  <si>
    <t>"100/200-5ks"</t>
  </si>
  <si>
    <t>4,2*5*0,1*0,2</t>
  </si>
  <si>
    <t>4,2*5</t>
  </si>
  <si>
    <t>762341027</t>
  </si>
  <si>
    <t>Bednění střech rovných z desek OSB tl 25 mm na pero a drážku šroubovaných na krokve</t>
  </si>
  <si>
    <t>4,2*3</t>
  </si>
  <si>
    <t>762431036</t>
  </si>
  <si>
    <t>Obložení stěn z desek OSB tl 22 mm broušených na pero a drážku přibíjených</t>
  </si>
  <si>
    <t>2*5*2</t>
  </si>
  <si>
    <t>762431225</t>
  </si>
  <si>
    <t>Montáž obložení stěn deskami dřevotřískovými na pero a drážku</t>
  </si>
  <si>
    <t>"atiky"</t>
  </si>
  <si>
    <t>(11+1,8+11)*0,4</t>
  </si>
  <si>
    <t>607215120</t>
  </si>
  <si>
    <t>deska dřevotřísková typ S třída E1, jakost I tl. 10 mm</t>
  </si>
  <si>
    <t>762439001</t>
  </si>
  <si>
    <t>Montáž obložení stěn podkladový rošt</t>
  </si>
  <si>
    <t>"boky vikýře napojení střechy"</t>
  </si>
  <si>
    <t>2*7*5</t>
  </si>
  <si>
    <t>762495000</t>
  </si>
  <si>
    <t>Spojovací prostředky pro montáž olištování, obložení stropů, střešních podhledů a stěn</t>
  </si>
  <si>
    <t>"výtah.šachta"(4,6*3+7*2)*2</t>
  </si>
  <si>
    <t>763121421</t>
  </si>
  <si>
    <t>SDK stěna předsazená tl 62,5 mm profil CW+UW 50 deska 1xDF 12,5 TI 40 mm EI 30</t>
  </si>
  <si>
    <t>"vnitřní stěny vikýře u výtahu napojení na střechu školy"</t>
  </si>
  <si>
    <t>763131532</t>
  </si>
  <si>
    <t>SDK podhled deska 1xDF 15 bez TI jednovrstvá spodní kce profil CD+UD</t>
  </si>
  <si>
    <t>"nástup stará škola-3,np"</t>
  </si>
  <si>
    <t>((2,05*3,26)+(1,44*0,33)+(1,18*0,15))</t>
  </si>
  <si>
    <t>"nástup nová škola-3.np"</t>
  </si>
  <si>
    <t>((1,65*0,9)+(1,67*2,2)+(1,18*0,15))</t>
  </si>
  <si>
    <t>"napojení do podkroví"(4,0*3,3)</t>
  </si>
  <si>
    <t>763131541</t>
  </si>
  <si>
    <t>SDK podhled desky 2xDF 12,5 bez TI jednovrstvá spodní kce profil CD+UD</t>
  </si>
  <si>
    <t>"nástup stará škola-1.np,2.np"</t>
  </si>
  <si>
    <t>((2,05*3,26)+(1,44*0,33)+(1,18*0,15))*2</t>
  </si>
  <si>
    <t>"nástup nová škola-1.np,2.np"</t>
  </si>
  <si>
    <t>((1,65*0,9)+(1,67*2,2)+(1,18*0,15))*2</t>
  </si>
  <si>
    <t>763164536</t>
  </si>
  <si>
    <t>SDK obklad kovových kcí tvaru L š do 0,8 m desky 1xDF 15</t>
  </si>
  <si>
    <t>"stojky OK rámu podep.pokroví"</t>
  </si>
  <si>
    <t>(0,2*4)*(4,0+4,0+3,2)</t>
  </si>
  <si>
    <t>764021404</t>
  </si>
  <si>
    <t>Podkladní plech z Al plechu rš 330 mm</t>
  </si>
  <si>
    <t>764021421</t>
  </si>
  <si>
    <t>Dilatační připojovací lišta z Al plechu včetně tmelení rš 100 mm</t>
  </si>
  <si>
    <t>764222434</t>
  </si>
  <si>
    <t>Oplechování rovné okapové hrany z Al plechu rš 330 mm</t>
  </si>
  <si>
    <t>764223414</t>
  </si>
  <si>
    <t>Střešní dilatace z Al plechu jednodílná rš 330 mm</t>
  </si>
  <si>
    <t>(11*2)+2</t>
  </si>
  <si>
    <t>764521403</t>
  </si>
  <si>
    <t>Žlab podokapní půlkruhový z Al plechu rš 250 mm</t>
  </si>
  <si>
    <t>764521444</t>
  </si>
  <si>
    <t>Kotlík oválný (trychtýřový) pro podokapní žlaby z Al plechu 330/100 mm</t>
  </si>
  <si>
    <t>Svody kruhové včetně objímek, kolen, odskoků z Al plechu průměru 100 mm</t>
  </si>
  <si>
    <t>Přesun hmot tonážní pro konstrukce klempířské v objektech v do 24 m</t>
  </si>
  <si>
    <t>767113110</t>
  </si>
  <si>
    <t>Montáž stěn pro zasklení z Al profilů plochy do 6 m2</t>
  </si>
  <si>
    <t>(2,15*14,0)+(1,77*12,205)</t>
  </si>
  <si>
    <t>R101</t>
  </si>
  <si>
    <t>D- prosklená venkovní stěna do hliníkových lišt  (H1,H2)</t>
  </si>
  <si>
    <t>767620122</t>
  </si>
  <si>
    <t>Montáž oken zdvojených otevíravých do panelů nebo ocelové konstrukce plochy do 1,5 m2</t>
  </si>
  <si>
    <t>(0,8*1,5)*5</t>
  </si>
  <si>
    <t>553417430R</t>
  </si>
  <si>
    <t>(H1,H2)-okno hliníkové otevíravě sklopné jednokřídlové 800 x 1500 mm</t>
  </si>
  <si>
    <t>553412460R</t>
  </si>
  <si>
    <t>(H2)-dveře hliníkové vchodové jednokřídlové 900 x 2100 mm</t>
  </si>
  <si>
    <t>767640111</t>
  </si>
  <si>
    <t>Montáž dveří ocelových vchodových jednokřídlových bez nadsvětlíku</t>
  </si>
  <si>
    <t>767991R</t>
  </si>
  <si>
    <t>D+M trubky pr.200mm,vč utěsnění pro VZT,dl.800mm</t>
  </si>
  <si>
    <t>767992R</t>
  </si>
  <si>
    <t>D+M čistící zony vnitřní - gumovo textilní rohož 1,7 x 1m</t>
  </si>
  <si>
    <t>D+M hliníkovo gumové rohože zapuštěné do obkladu schodiště 2 x 1m</t>
  </si>
  <si>
    <t>767993R.1</t>
  </si>
  <si>
    <t>10+11</t>
  </si>
  <si>
    <t>7679992R</t>
  </si>
  <si>
    <t>D+M nastavení plynového potrubí s nástavbou komínu v.2000mm</t>
  </si>
  <si>
    <t>L02</t>
  </si>
  <si>
    <t>M+D-mřížka oboustranná větracího otvoru ve výtahové šachtě 400/400 se sítí proti hmyzu</t>
  </si>
  <si>
    <t>771474113</t>
  </si>
  <si>
    <t>Montáž soklíků z dlaždic keramických lepených flexibilním lepidlem rovných výšky přes 90 do 120 mm</t>
  </si>
  <si>
    <t>(3,16+2,5)*2*3</t>
  </si>
  <si>
    <t>(1,8+2,5)*2*3</t>
  </si>
  <si>
    <t>obkládačky a dlaždice keramické koupelny - obkládačky formát 25 x 33 x  0,7 cm (bílé i barevné) ALL        I.j.  (cen.sk. 76)</t>
  </si>
  <si>
    <t>"opravaomítek-nástup do staré školy""</t>
  </si>
  <si>
    <t>(2,05+1,06)*(14,75-1,05)</t>
  </si>
  <si>
    <t>"Nástup do nové školy"</t>
  </si>
  <si>
    <t>(1,6+1,06+1,5)*(13,105-2,05)-(0,9*2,1*3)</t>
  </si>
  <si>
    <t>"omítky nové"</t>
  </si>
  <si>
    <t>(3,16+(0,13*3))*4,985</t>
  </si>
  <si>
    <t>-(1,4*3,45)</t>
  </si>
  <si>
    <t>(1,47+3,45+3,45)*0,35</t>
  </si>
  <si>
    <t>(3,16+(0,13*3))*5,16</t>
  </si>
  <si>
    <t>-(1,44*2,65)</t>
  </si>
  <si>
    <t>(1,44+2,65+2,65)*0,35</t>
  </si>
  <si>
    <t>(3,16+0,13)*2*2,765</t>
  </si>
  <si>
    <t>-(1,66*2,565)+((0,38+0,25)*(1,66+2,565+2,565))+((0,75+0,75)*3)</t>
  </si>
  <si>
    <t>"výtah"((14,75-1,05)*2,1)-(1,18*2,2*3)</t>
  </si>
  <si>
    <t>(1,18+2,2+2,2)*3*0,25</t>
  </si>
  <si>
    <t>((1,6+1,95)*2*14,75)-(1,18*2,2*3*2)+(1,6*1,95)</t>
  </si>
  <si>
    <t>((13,105-2,05)*2,1)-(1,18*2,2*3)</t>
  </si>
  <si>
    <t>(13,105-2,05)*1,86</t>
  </si>
  <si>
    <t>"stropy"</t>
  </si>
  <si>
    <t>Práce a dodávky M</t>
  </si>
  <si>
    <t>33-M</t>
  </si>
  <si>
    <t>Montáže výtahů</t>
  </si>
  <si>
    <t>33991R</t>
  </si>
  <si>
    <t>D+M  U nosník č.100 délka 2,3m ve výtahové šachtě</t>
  </si>
  <si>
    <t>c - Vzduchotechnika-cenová úroveň II/2016</t>
  </si>
  <si>
    <t xml:space="preserve">    751 - Vzduchotechnika</t>
  </si>
  <si>
    <t>751</t>
  </si>
  <si>
    <t>Vzduchotechnika</t>
  </si>
  <si>
    <t>751111161</t>
  </si>
  <si>
    <t>Mtž vent ax ntl potrubního protipožárního D do 500 mm</t>
  </si>
  <si>
    <t>pol01</t>
  </si>
  <si>
    <t>axl. ventilátor do potrubí</t>
  </si>
  <si>
    <t>751322013</t>
  </si>
  <si>
    <t>Mtž talířového ventilu D přes 200 mm</t>
  </si>
  <si>
    <t>pol02</t>
  </si>
  <si>
    <t>plast.talířový ventil stropní D100mm</t>
  </si>
  <si>
    <t>751344115</t>
  </si>
  <si>
    <t>Mtž tlumiče hluku pro kruhové potrubí D do 500 mm</t>
  </si>
  <si>
    <t>pol03</t>
  </si>
  <si>
    <t>tlumič hluku D300/500mm</t>
  </si>
  <si>
    <t>POL10</t>
  </si>
  <si>
    <t>zkouška a uvedení zařízení do provozu,zaregulování a předání</t>
  </si>
  <si>
    <t>POL11</t>
  </si>
  <si>
    <t>spojovací a montážní materiál</t>
  </si>
  <si>
    <t>POL110</t>
  </si>
  <si>
    <t>příprava klimatizace-spojovací a montážní materiál</t>
  </si>
  <si>
    <t>POL12</t>
  </si>
  <si>
    <t>stavební přípomoci</t>
  </si>
  <si>
    <t>POL13</t>
  </si>
  <si>
    <t>montáž (pol2,pol9)</t>
  </si>
  <si>
    <t>POL14</t>
  </si>
  <si>
    <t>přesun hmot</t>
  </si>
  <si>
    <t>POL15</t>
  </si>
  <si>
    <t>klimatizace-příprava-plast.box pod omítku min 550x110x60mm</t>
  </si>
  <si>
    <t>POL16</t>
  </si>
  <si>
    <t>klimatizace -příprava-cu potrubí D6/12mm včetně izolace</t>
  </si>
  <si>
    <t>POL17</t>
  </si>
  <si>
    <t>klimatizace-příprava-dopojení odpadu-trubka HT DN 16</t>
  </si>
  <si>
    <t>POL18</t>
  </si>
  <si>
    <t>klimatizace-příprava-prostup střechou-dodávka stavby</t>
  </si>
  <si>
    <t>POL19</t>
  </si>
  <si>
    <t>klimatizace-příprava- stavební přípomoci</t>
  </si>
  <si>
    <t>POl2</t>
  </si>
  <si>
    <t>výfukový kus D300mm</t>
  </si>
  <si>
    <t>POL20</t>
  </si>
  <si>
    <t>klimatizace-příprava-montáž(pol.15-18)</t>
  </si>
  <si>
    <t>POL21</t>
  </si>
  <si>
    <t>klimatizace-příprava-přesun hmot</t>
  </si>
  <si>
    <t>POL9</t>
  </si>
  <si>
    <t>mřížka stěnová oboustranná větrací 400/100 s přeslechovým krytem s útlumem</t>
  </si>
  <si>
    <t>3 - ZŠ Smetanova, Lanškroun SO-03- venkovní přírodov.učebna-stavební část-cenová úroveň II/2016</t>
  </si>
  <si>
    <t xml:space="preserve">a - ZŠ Smetanova, Lanškroun SO-03-venk. přír.učebna -stavební část-cenová úroveň II/2016 </t>
  </si>
  <si>
    <t xml:space="preserve">    1 - Zemní práce</t>
  </si>
  <si>
    <t xml:space="preserve">    2 - Zakládání</t>
  </si>
  <si>
    <t xml:space="preserve">    5 - Komunikace</t>
  </si>
  <si>
    <t xml:space="preserve">    6 - Úpravy povrchu, podlahy, osazení</t>
  </si>
  <si>
    <t xml:space="preserve">    9 - Ostatní konstrukce a práce-bourání</t>
  </si>
  <si>
    <t>M - M</t>
  </si>
  <si>
    <t xml:space="preserve">    mobiliář - lavice, květináč, odpadkový koš</t>
  </si>
  <si>
    <t>Zemní práce</t>
  </si>
  <si>
    <t>112201114</t>
  </si>
  <si>
    <t>Odstranění pařezů s odklizením do 20 m se zasypáním jámy D do 0,5 m v rovině a svahu 1:5</t>
  </si>
  <si>
    <t>122101101</t>
  </si>
  <si>
    <t>Odkopávky a prokopávky nezapažené v hornině tř. 1 a 2 objem do 100 m3</t>
  </si>
  <si>
    <t>"Dolní plato"((15,83+7,62)*(12,55+2,9))*0,56</t>
  </si>
  <si>
    <t>((7,8*7,05)+(2,685*7,05)+((3,6+4,02)*0,63))*0,56</t>
  </si>
  <si>
    <t>(9,9*6,75)*0,56</t>
  </si>
  <si>
    <t>"hlediště"(9,9+0,3+0,3)*6,0*0,3</t>
  </si>
  <si>
    <t>"cesta"(4,75*12,75)*0,3</t>
  </si>
  <si>
    <t>"horní plato"((14,61*5,84)+((5,84+2,64)*4,36))*0,3</t>
  </si>
  <si>
    <t>131203101</t>
  </si>
  <si>
    <t>Hloubení jam ručním nebo pneum nářadím v soudržných horninách tř. 3</t>
  </si>
  <si>
    <t>"vsak"7,0*5,0*(1,8-0,56)</t>
  </si>
  <si>
    <t>131203109</t>
  </si>
  <si>
    <t>Příplatek za lepivost u hloubení jam ručním nebo pneum nářadím v hornině tř. 3</t>
  </si>
  <si>
    <t>132201101</t>
  </si>
  <si>
    <t>Hloubení rýh š do 600 mm v hornině tř. 3 objemu do 100 m3</t>
  </si>
  <si>
    <t>"hlediště"(1,2+1,2+9,9)*5*0,5*0,7</t>
  </si>
  <si>
    <t>"plátno"7,0*0,5*0,7</t>
  </si>
  <si>
    <t>"lavice"(4,45+7,0+7,0)*0,5*0,44</t>
  </si>
  <si>
    <t>"schody"3,6*2*0,5*0,44</t>
  </si>
  <si>
    <t>"katedra"2,6*0,5*0,44</t>
  </si>
  <si>
    <t>"u brány"1,0*0,5*0,5*1,0</t>
  </si>
  <si>
    <t>132202209</t>
  </si>
  <si>
    <t>Příplatek za lepivost u hloubení rýh š do 2000 mm ručním nebo pneum nářadím v hornině tř. 3</t>
  </si>
  <si>
    <t>133101101</t>
  </si>
  <si>
    <t>Hloubení šachet v hornině tř. 2 objemu do 100 m3</t>
  </si>
  <si>
    <t>"patky pod sloupy VO"7*0,5*0,5*0,7</t>
  </si>
  <si>
    <t>161101101</t>
  </si>
  <si>
    <t>Svislé přemístění výkopku z horniny tř. 1 až 4 hl výkopu do 2,5 m</t>
  </si>
  <si>
    <t>"vsak"7,0*5,0*0,24</t>
  </si>
  <si>
    <t>162201102</t>
  </si>
  <si>
    <t>Vodorovné přemístění do 50 m výkopku z horniny tř. 1 až 4</t>
  </si>
  <si>
    <t>358+43,4+30,44+1,225</t>
  </si>
  <si>
    <t>162701105</t>
  </si>
  <si>
    <t>Vodorovné přemístění do 10000 m výkopku z horniny tř. 1 až 4</t>
  </si>
  <si>
    <t>358+43,4+30,44+1,225-100</t>
  </si>
  <si>
    <t>171101102</t>
  </si>
  <si>
    <t>Uložení sypaniny z hornin soudržných do násypů zhutněných na 96 % PS</t>
  </si>
  <si>
    <t>"zásyp septiku"5*4*2,5*2</t>
  </si>
  <si>
    <t>171201201</t>
  </si>
  <si>
    <t>Uložení sypaniny na skládky</t>
  </si>
  <si>
    <t>171201206</t>
  </si>
  <si>
    <t>Poplatek za skládku - ostatní zemina</t>
  </si>
  <si>
    <t>333,065*1,8</t>
  </si>
  <si>
    <t>174101101</t>
  </si>
  <si>
    <t>Zásyp jam, šachet rýh nebo kolem objektů sypaninou se zhutněním</t>
  </si>
  <si>
    <t>"vsak a výuk.panely"</t>
  </si>
  <si>
    <t>(82,82*0,6)+(75*0,56)</t>
  </si>
  <si>
    <t>174201203</t>
  </si>
  <si>
    <t>Zásyp jam po pařezech D pařezů do 700 mm</t>
  </si>
  <si>
    <t>180402111</t>
  </si>
  <si>
    <t>Založení parkového trávníku výsevem v rovině a ve svahu do 1:5</t>
  </si>
  <si>
    <t>82,82+75</t>
  </si>
  <si>
    <t>005724100</t>
  </si>
  <si>
    <t>osivo směs travní parková rekreační</t>
  </si>
  <si>
    <t>181301101</t>
  </si>
  <si>
    <t>Rozprostření ornice pl do 500 m2 v rovině nebo ve svahu do 1:5 tl vrstvy do 100 mm</t>
  </si>
  <si>
    <t>(82,82+75)</t>
  </si>
  <si>
    <t>182001111</t>
  </si>
  <si>
    <t>Plošná úprava terénu hornina tř 1 až 4 nerovnosti do +/-100 mm v rovinně a svahu do 1:5</t>
  </si>
  <si>
    <t>"Dolní plato"(23,45*12,25)+(7,8*9,95)+(11,76*2,9)+(6,29*9,95)-19,17</t>
  </si>
  <si>
    <t>(15,83*12,75)</t>
  </si>
  <si>
    <t>"horní plato"((14,61*5,84)+((5,84+2,64)*4,36))</t>
  </si>
  <si>
    <t>182303111</t>
  </si>
  <si>
    <t>Doplnění ornice na travnatých plochách tl 50 mm rovina v rovinně a svahu do 1:5</t>
  </si>
  <si>
    <t>183101221</t>
  </si>
  <si>
    <t>Jamky pro výsadbu s výměnou 50 % půdy horniny tř 1 až 4 objem do 1 m3 v rovině a svahu do 1:5</t>
  </si>
  <si>
    <t>183901114</t>
  </si>
  <si>
    <t>Příprava nádob pro vysazování s naplněním zeminou výšky nádoby do 700 mm plochy 2 m2</t>
  </si>
  <si>
    <t>183901144</t>
  </si>
  <si>
    <t>Doplnění zeminy nebo substrátu tl vrstvy 100 mm v nádoby do 700 mm a plocha nádoby do 2,0 m2</t>
  </si>
  <si>
    <t>184102114</t>
  </si>
  <si>
    <t>Výsadba dřeviny s balem do jamky se zalitím v rovině a svahu do 1:5 D balu do 0,5 m</t>
  </si>
  <si>
    <t>026502460</t>
  </si>
  <si>
    <t>javor-Acer platanoides 90-100 cm</t>
  </si>
  <si>
    <t>Zakládání</t>
  </si>
  <si>
    <t>215901101</t>
  </si>
  <si>
    <t>Zhutnění podloží z hornin soudržných do 92% PS nebo nesoudržných sypkých I(d) do 0,8</t>
  </si>
  <si>
    <t>272313511</t>
  </si>
  <si>
    <t>Základové pasy z betonu tř. C 12/15</t>
  </si>
  <si>
    <t>"hlediště"(1,2+1,2+9,9)*5*0,5*1,0</t>
  </si>
  <si>
    <t>"plátno"7,0*0,5*1,0</t>
  </si>
  <si>
    <t>"lavice"(4,45+7,0+7,0)*0,5*1,0</t>
  </si>
  <si>
    <t>"schody"3,6*2*0,5*1,0</t>
  </si>
  <si>
    <t>"katedra"2,6*0,5*1,0</t>
  </si>
  <si>
    <t>"u brány"1,0*0,5*1,0</t>
  </si>
  <si>
    <t>272315511</t>
  </si>
  <si>
    <t>Základové patky z betonu tř. C 12/15</t>
  </si>
  <si>
    <t>"patky pod sloupy VO"7*0,5*0,5*1,0</t>
  </si>
  <si>
    <t>272321411</t>
  </si>
  <si>
    <t>Základové desky ze ŽB tř. C 20/25</t>
  </si>
  <si>
    <t>"Dolní plato-pruh ke škole"((12,25+2,9)*5,53)*0,1</t>
  </si>
  <si>
    <t>"cesta"(4,75*12,75)*0,1</t>
  </si>
  <si>
    <t>"horní plato"((14,61*5,84)+((5,84+2,64)*4,36))*0,1</t>
  </si>
  <si>
    <t>272351215</t>
  </si>
  <si>
    <t>Zřízení bednění stěn základových pasů</t>
  </si>
  <si>
    <t>"hlediště"(1,2+0,5+1,2+0,5+9,9)*2*5*0,3</t>
  </si>
  <si>
    <t>"plátno"(7,0+0,5)*2*0,3</t>
  </si>
  <si>
    <t>"lavice"((4,45+7,0+7,0)+(0,5*3))*2*0,44</t>
  </si>
  <si>
    <t>"schody"(3,6+0,5)*2*2*0,44</t>
  </si>
  <si>
    <t>"katedra"(2,6+0,5)*2*0,44</t>
  </si>
  <si>
    <t>"patky VO"0,5*4*7*0,44</t>
  </si>
  <si>
    <t>272351216</t>
  </si>
  <si>
    <t>Odstranění bednění stěn základových pasů</t>
  </si>
  <si>
    <t>272362021</t>
  </si>
  <si>
    <t>Výztuž základových desek svařovanými sítěmi Kari</t>
  </si>
  <si>
    <t>266,637*1,98*0,001</t>
  </si>
  <si>
    <t>311113124</t>
  </si>
  <si>
    <t>Nosná zeď tl do 300 mm z tvárnic ztraceného bednění včetně výplně z betonu tř. C 12/15</t>
  </si>
  <si>
    <t>"hlediště"(1,2+1,2+2,8+2,8+2,8)*5*0,4</t>
  </si>
  <si>
    <t>"plátno"7,0*0,8</t>
  </si>
  <si>
    <t>"lavice"(4,45+7,0+7,0)*0,4</t>
  </si>
  <si>
    <t>"katedra"2,4*0,8</t>
  </si>
  <si>
    <t>"u brány-doplnění"1,0*2,0</t>
  </si>
  <si>
    <t>411121221</t>
  </si>
  <si>
    <t>Montáž prefabrikovaných ŽB desek dl do 900 mm</t>
  </si>
  <si>
    <t>"zákrytová deska zídek-30/40"</t>
  </si>
  <si>
    <t>"hlediště"1,2*5*2/0,4</t>
  </si>
  <si>
    <t>"plátno"7,0/0,4</t>
  </si>
  <si>
    <t>"u brány"1,0/0,4</t>
  </si>
  <si>
    <t>5934111Rc</t>
  </si>
  <si>
    <t>deska zákrytová betonová 30/40,tl.6cm</t>
  </si>
  <si>
    <t>562416471</t>
  </si>
  <si>
    <t>položení geotextilie filtrační</t>
  </si>
  <si>
    <t>Komunikace</t>
  </si>
  <si>
    <t>564231111</t>
  </si>
  <si>
    <t>Podklad nebo podsyp ze štěrkopísku ŠP tl 100 mm</t>
  </si>
  <si>
    <t>"okapový chodníček"</t>
  </si>
  <si>
    <t>(3,23+0,3+12,75+0,3+0,3+7,62+10,83-0,3+2,535+1,54+0,3+3,6+0,725+3,2+0,725+1,655+7,05+0,15+0,15+11,76+0,3+0,3+7,05+7,8-0,3-0,3+9,995-0,3-0,3)</t>
  </si>
  <si>
    <t>(2,4+12,25+0,3+6,75+6,0+0,3+2,0)</t>
  </si>
  <si>
    <t>"pod schody"</t>
  </si>
  <si>
    <t>4,95*3,6*3</t>
  </si>
  <si>
    <t>564681111</t>
  </si>
  <si>
    <t>Podklad z kameniva hrubého drceného vel. 63-125 mm tl 300 mm</t>
  </si>
  <si>
    <t>"vsak"7,0*5,0*4</t>
  </si>
  <si>
    <t>564722111</t>
  </si>
  <si>
    <t>Podklad z vibrovaného stěrku8-32 ŠV tl 80 mm</t>
  </si>
  <si>
    <t>"D2"266,637</t>
  </si>
  <si>
    <t>564731111</t>
  </si>
  <si>
    <t>Podklad z kameniva hrubého drceného vel. 32-63 mm tl 100 mm</t>
  </si>
  <si>
    <t>"D1+D2"341,139+266,637</t>
  </si>
  <si>
    <t>"pod schody"4,65*3,6*3</t>
  </si>
  <si>
    <t>"podium"9,9*6,75*4</t>
  </si>
  <si>
    <t>564732111</t>
  </si>
  <si>
    <t>Podklad z vibrovaného stěrku ŠV8-32 tl 100 mm</t>
  </si>
  <si>
    <t>"D1"341,139</t>
  </si>
  <si>
    <t>564811111</t>
  </si>
  <si>
    <t>Podklad ze štěrkodrtě ŠD tl 50 mm</t>
  </si>
  <si>
    <t>"podium"9,9*6,75</t>
  </si>
  <si>
    <t>571901111</t>
  </si>
  <si>
    <t>Posyp krytu kamenivem drceným nebo těženým do 5 kg/m2-spáry zámkové dlažby 6cm</t>
  </si>
  <si>
    <t>571902111</t>
  </si>
  <si>
    <t>Posyp krytu kamenivem drceným nebo těženým do 10 kg/m2-spáry zatravňovací dlažby 8 cm</t>
  </si>
  <si>
    <t>596211110</t>
  </si>
  <si>
    <t>Kladení zámkové dlažby komunikací pro pěší tl 60 mm skupiny A pl do 50 m2</t>
  </si>
  <si>
    <t>"Dolní plato-vsak -výuk.panely-pruh ke škole-schody"</t>
  </si>
  <si>
    <t>(23,45*12,25)+(7,8*9,95)+(11,76*2,9)+(6,29*9,95)-(6,42*1,5)-(1,955*4,88)</t>
  </si>
  <si>
    <t>-((10,3*7,45)+(4,8*1,2))</t>
  </si>
  <si>
    <t>-((7,62*8,7)+(3,6*2,13)+(4,02*2,13/2))</t>
  </si>
  <si>
    <t>-(5,53*(12,25+2,9))</t>
  </si>
  <si>
    <t>-(3,6*4,65)</t>
  </si>
  <si>
    <t>"hlediště"9,9*5,0*1</t>
  </si>
  <si>
    <t>"kola"4,8*7</t>
  </si>
  <si>
    <t>"pruh"2,1*4,8</t>
  </si>
  <si>
    <t>592452020</t>
  </si>
  <si>
    <t>dlažba zámková přírodní  20x10x6 cm</t>
  </si>
  <si>
    <t>596211210</t>
  </si>
  <si>
    <t>Kladení zámkové dlažby komunikací pro pěší tl 80 mm skupiny A pl do 50 m2</t>
  </si>
  <si>
    <t>592452030</t>
  </si>
  <si>
    <t>dlažba zámková zatravňovací přírodní aqua 340x180x8 cm</t>
  </si>
  <si>
    <t>Úpravy povrchu, podlahy, osazení</t>
  </si>
  <si>
    <t>622431160</t>
  </si>
  <si>
    <t>Vnější omítka stěn a štítů z umělého kamene vymývaná složitosti I</t>
  </si>
  <si>
    <t>622711117</t>
  </si>
  <si>
    <t>KZS stěn budov pod omítku deskami z polystyrénu tl 70 mm s hmoždinkami s plastovým trnem</t>
  </si>
  <si>
    <t>(12,75+12,25+6,75+6,0+2,0+12,75+3,23+7,6+15,78)*1,0</t>
  </si>
  <si>
    <t>627451611</t>
  </si>
  <si>
    <t>Oprava spárování kamenného zdiva stěn MC v rozsahu do 10 %</t>
  </si>
  <si>
    <t>(7,5+9,95+7,05+7,05+4,79)*0,5</t>
  </si>
  <si>
    <t>632452421</t>
  </si>
  <si>
    <t>Doplnění cementového potěru hlazeného pl do 4 m2 tl do 20 mm</t>
  </si>
  <si>
    <t>"hlediště"(1,2+1,2+2,8+2,8+2,8)*5*0,3</t>
  </si>
  <si>
    <t>"plátno"7,0*0,3</t>
  </si>
  <si>
    <t>"lavice"(4,45+7,0+7,0)*0,3</t>
  </si>
  <si>
    <t>"katedra"2,4*1,1</t>
  </si>
  <si>
    <t>Ostatní konstrukce a práce-bourání</t>
  </si>
  <si>
    <t>916531111</t>
  </si>
  <si>
    <t>Osazení záhonového obrubníku betonového do lože z betonu bez boční opěry</t>
  </si>
  <si>
    <t>"mezi dvěma povrchy bez zvýšení"</t>
  </si>
  <si>
    <t>(1,5*5)+1,2+10,83-0,3+4,2</t>
  </si>
  <si>
    <t>(4,73+4,8+6,45+2,9+6,78)</t>
  </si>
  <si>
    <t>592173010</t>
  </si>
  <si>
    <t>obrubník betonový zahradní přírodní šedá 7/20 50x5x15 cm</t>
  </si>
  <si>
    <t>916561111</t>
  </si>
  <si>
    <t>Osazení záhonového obrubníku betonového do lože z betonu s boční opěrou</t>
  </si>
  <si>
    <t>"zvýšené"3,23+0,3+12,75+0,3+0,3+7,62+10,83-0,3+2,535+1,54+0,3+3,6+0,725+3,2+0,725+1,655+7,05+0,15+0,15+11,76+0,3+0,3+7,05+7,8-0,3-0,3+9,995-0,3-0,3</t>
  </si>
  <si>
    <t>2,4+12,25+0,3+6,75+6,0+0,3+2,0</t>
  </si>
  <si>
    <t>+4,36+2,64+14,61+5,84+9,9</t>
  </si>
  <si>
    <t>5921730Rb</t>
  </si>
  <si>
    <t>obrubník betonový zahradní přírodní šedá Bet.PA 100x5x25 cm</t>
  </si>
  <si>
    <t>5921751Rd</t>
  </si>
  <si>
    <t>betonová palisáda 18*12,v.40</t>
  </si>
  <si>
    <t>5921751Re</t>
  </si>
  <si>
    <t>betonová palisáda 18*12,v.80</t>
  </si>
  <si>
    <t>5921751Rf</t>
  </si>
  <si>
    <t>betonová palisáda 18*12,v.120</t>
  </si>
  <si>
    <t>917461111</t>
  </si>
  <si>
    <t>Osazení betonové stojaté palisády s boční opěrou do lože z betonu prostého</t>
  </si>
  <si>
    <t>"palisády"</t>
  </si>
  <si>
    <t>(0,72*2*5)+((7+4)*2)+6,75</t>
  </si>
  <si>
    <t>918101111</t>
  </si>
  <si>
    <t>Lože pod obrubníky, krajníky nebo obruby z dlažebních kostek z betonu prostého</t>
  </si>
  <si>
    <t>(42,31+160,015+40)*0,3*0,3</t>
  </si>
  <si>
    <t>935111111</t>
  </si>
  <si>
    <t>Osazení příkopového žlabu do štěrkopísku tl 100 mm z betonových tvárnic š 500 mm</t>
  </si>
  <si>
    <t>(4,0+1,0+4,8)*2</t>
  </si>
  <si>
    <t>5922749Ra</t>
  </si>
  <si>
    <t>žlab bet. II přírodní (0,3)</t>
  </si>
  <si>
    <t>19,6/0,3</t>
  </si>
  <si>
    <t>"mezi budovu a schodní stěnu"3,5*1,2</t>
  </si>
  <si>
    <t>975022271</t>
  </si>
  <si>
    <t>Podchycení nadzákladového zdiva tl do 450 mm dřevěnou výztuhou v do 3 m dl podchycení přes 5 m</t>
  </si>
  <si>
    <t>998229112</t>
  </si>
  <si>
    <t>Ruční přesun hmot pro pozemní komunikace s krytem dlážděným na vzdálenost do 50 m</t>
  </si>
  <si>
    <t>mobiliář</t>
  </si>
  <si>
    <t>lavice, květináč, odpadkový koš</t>
  </si>
  <si>
    <t>R102</t>
  </si>
  <si>
    <t>lavička parková s područkami, kovová kce+dřevěné sedák s opěradlem,RAL 7016</t>
  </si>
  <si>
    <t>R103</t>
  </si>
  <si>
    <t>lavice beton, bílá hladká, 1,5x0,4x0,4</t>
  </si>
  <si>
    <t>R104</t>
  </si>
  <si>
    <t>květináč beton 1200/1200/600+osazení</t>
  </si>
  <si>
    <t>R105</t>
  </si>
  <si>
    <t>odpadkový koš Fi+montáž+kotevní prostedky</t>
  </si>
  <si>
    <t>766438112</t>
  </si>
  <si>
    <t>Montáž dřevěného obložení betonových zídek</t>
  </si>
  <si>
    <t>"sedáky betonových zídek"</t>
  </si>
  <si>
    <t>(2,8*3*5)+(7+7+4,45)+2,4</t>
  </si>
  <si>
    <t>611899940</t>
  </si>
  <si>
    <t>palubky podlahové smrk 19 x 116 mm A/B</t>
  </si>
  <si>
    <t>((2,8*3*5)+(7+7+4,45))*0,4</t>
  </si>
  <si>
    <t>2,4*1,1</t>
  </si>
  <si>
    <t>R2001</t>
  </si>
  <si>
    <t>výukový panel-trámková konstrukce+prkna, oplechování boků, 2,5x1,95+2stojky, zemní vruty v.0,8m-M+D</t>
  </si>
  <si>
    <t>R2002</t>
  </si>
  <si>
    <t>dřevěné sedáky zídek+katedra -prkna modřín+trámky a spoj.prostř. a kotvy do betonu-M+D</t>
  </si>
  <si>
    <t>R1001</t>
  </si>
  <si>
    <t>předložené schody+ zábradlí-ocelová kce jakl-stojky,schodnice a rošty pozink.-M+D</t>
  </si>
  <si>
    <t>R1002</t>
  </si>
  <si>
    <t>brána - dvoukřídlová 3,6x2,0 - ocel. kce jakl,výplň-perfor.plech pozink.povrch.úprava-M+D</t>
  </si>
  <si>
    <t>R1003</t>
  </si>
  <si>
    <t>plátno-ocel.konstrukce kotvená do základů,deska oboustranná fundermax tl.8+oplechování boků,pozink.-M+D</t>
  </si>
  <si>
    <t>R1004</t>
  </si>
  <si>
    <t>stojan na kola (22míst)-kotvení do dlažby -M+D</t>
  </si>
  <si>
    <t>R1005</t>
  </si>
  <si>
    <t>výluhové testy pro skrývku dvora</t>
  </si>
  <si>
    <t xml:space="preserve">b - venkovní kanalizace-cenová úroveň II/2016 </t>
  </si>
  <si>
    <t xml:space="preserve">    8 - Trubní vedení</t>
  </si>
  <si>
    <t>(40+30+50+77)*0,5*0,7</t>
  </si>
  <si>
    <t>(15+3)*0,5*0,7</t>
  </si>
  <si>
    <t>"šachty" 10*1,0*1,0*0,7</t>
  </si>
  <si>
    <t>"napojovací jáma" 1,5*1,5*1,7</t>
  </si>
  <si>
    <t>75,25+7,0-50,342</t>
  </si>
  <si>
    <t>Poplatek za skládku - ostatní zemina a výluh.testy</t>
  </si>
  <si>
    <t>31,908*1,8</t>
  </si>
  <si>
    <t>(40+30+50+77)*0,5*0,4</t>
  </si>
  <si>
    <t>(15+3)*0,5*0,4</t>
  </si>
  <si>
    <t>(10*3,14*0,5*0,5*0,7)-(10*3,14*0,3*0,3*0,7)</t>
  </si>
  <si>
    <t>1,5*1,5*1,7</t>
  </si>
  <si>
    <t>175101101</t>
  </si>
  <si>
    <t>Obsyp potrubí bez prohození sypaniny z hornin tř. 1 až 4 uloženým do 3 m od kraje výkopu</t>
  </si>
  <si>
    <t>(40+30+50+77)*0,5*0,1</t>
  </si>
  <si>
    <t>(15+3)*0,5*0,1</t>
  </si>
  <si>
    <t>napojení na vnitřní kanalizaci (DN150)+čistící kus+průraz zdí</t>
  </si>
  <si>
    <t>Soubor</t>
  </si>
  <si>
    <t>212752212</t>
  </si>
  <si>
    <t>Trativod z drenážních trubek plastových flexibilních D do 100 mm obalené folií včetně lože otevřený výkop</t>
  </si>
  <si>
    <t>10+4+3+(5*12)</t>
  </si>
  <si>
    <t>451573111</t>
  </si>
  <si>
    <t>Lože pod potrubí otevřený výkop ze štěrkopísku</t>
  </si>
  <si>
    <t>(8+17+10+10+4+2+4+16+3+60+6+3+5+5+11+2+3+1+18+3)*0,5*0,1</t>
  </si>
  <si>
    <t>10*1,0*1,0*0,1</t>
  </si>
  <si>
    <t>452111R7</t>
  </si>
  <si>
    <t>Osazení bloků odvodu vody otevřený výkop pl nad 75000 mm2</t>
  </si>
  <si>
    <t>562416400</t>
  </si>
  <si>
    <t>tunel vsakovací  300 litrů, 1,2 m</t>
  </si>
  <si>
    <t>(10+4+3)/1,2*1,1</t>
  </si>
  <si>
    <t>562416450</t>
  </si>
  <si>
    <t>zakončení tunelu zakončení DN 200 (pár)</t>
  </si>
  <si>
    <t>pár</t>
  </si>
  <si>
    <t>562416460</t>
  </si>
  <si>
    <t>zakončení tunelu poklop inspekční šachty DN 200</t>
  </si>
  <si>
    <t>562416470</t>
  </si>
  <si>
    <t>zakončení tunelu geotextilie filtrační</t>
  </si>
  <si>
    <t>(10+4+3)*1,0</t>
  </si>
  <si>
    <t>"drenáže"</t>
  </si>
  <si>
    <t>(10+4+3)*1,0*1,0</t>
  </si>
  <si>
    <t>Trubní vedení</t>
  </si>
  <si>
    <t>837355121</t>
  </si>
  <si>
    <t>Výsek a montáž kameninové odbočné tvarovky DN 200</t>
  </si>
  <si>
    <t>871265211</t>
  </si>
  <si>
    <t>Kanalizační potrubí z tvrdého PVC-systém KG tuhost třídy SN4 DN100</t>
  </si>
  <si>
    <t>16+3+6+2,5+2+3+1+1+5,5</t>
  </si>
  <si>
    <t>871275211</t>
  </si>
  <si>
    <t>Kanalizační potrubí z tvrdého PVC-systém KG tuhost třídy SN4 DN125</t>
  </si>
  <si>
    <t>8+13+3+6</t>
  </si>
  <si>
    <t>871315211</t>
  </si>
  <si>
    <t>Kanalizační potrubí z tvrdého PVC-systém KG tuhost třídy SN4 DN150</t>
  </si>
  <si>
    <t>6+8+16+20+18</t>
  </si>
  <si>
    <t>877265271</t>
  </si>
  <si>
    <t>Montáž lapače střešních splavenin z tvrdého PVC-systém KG DN 100</t>
  </si>
  <si>
    <t>286118220</t>
  </si>
  <si>
    <t>lapač střešních splavenin pro plastové potrubí KHL660/2-DN 125</t>
  </si>
  <si>
    <t>894812313</t>
  </si>
  <si>
    <t>Revizní a čistící šachta z PP DN 600/160 šachtové dno s přítokem tvaru T</t>
  </si>
  <si>
    <t>894812314</t>
  </si>
  <si>
    <t>Revizní a čistící šachta z PP DN 600/160 šachtové dno s přítokem tvaru X</t>
  </si>
  <si>
    <t>894812331</t>
  </si>
  <si>
    <t>Revizní a čistící šachta z PP DN 600 šachtová roura korugovaná světlé hloubky 1000 mm</t>
  </si>
  <si>
    <t>894812339</t>
  </si>
  <si>
    <t>Příplatek k rourám revizní a čistící šachty z PP DN 600 za uříznutí šachtové roury</t>
  </si>
  <si>
    <t>894812351</t>
  </si>
  <si>
    <t>Revizní a čistící šachta z PP DN 600 poklop litinový do 1,5 t s betonovým prstencem</t>
  </si>
  <si>
    <t>895941111</t>
  </si>
  <si>
    <t>Zřízení vpusti kanalizační uliční z betonových dílců typ UV-50 normální</t>
  </si>
  <si>
    <t>562311650</t>
  </si>
  <si>
    <t>vpusť dvorní se záp.klapkou a lapač.písku DN 110 a litinovou mřížkou240/240</t>
  </si>
  <si>
    <t>998276101</t>
  </si>
  <si>
    <t>Přesun hmot pro trubní vedení z trub z plastických hmot otevřený výkop</t>
  </si>
  <si>
    <t>c - Venkovní kabelové rozvody a osvětlení-cenová úroveň II/2016</t>
  </si>
  <si>
    <t>D8 - Venkovní rozvody celkem</t>
  </si>
  <si>
    <t xml:space="preserve">    HSV - Venkovní rozvody - materiál</t>
  </si>
  <si>
    <t xml:space="preserve">    21-M - Venkovní rozvody - montáže</t>
  </si>
  <si>
    <t>D8</t>
  </si>
  <si>
    <t>Venkovní rozvody celkem</t>
  </si>
  <si>
    <t>Venkovní rozvody - materiál</t>
  </si>
  <si>
    <t>Pol104</t>
  </si>
  <si>
    <t>Vytýčení stávajících sítí</t>
  </si>
  <si>
    <t>-1703502300</t>
  </si>
  <si>
    <t>Pol105</t>
  </si>
  <si>
    <t>Geodetické zaměření skutečného stavu</t>
  </si>
  <si>
    <t>2078897616</t>
  </si>
  <si>
    <t>Pol199</t>
  </si>
  <si>
    <t>Pas FeZn 30x4mm</t>
  </si>
  <si>
    <t>-1521994472</t>
  </si>
  <si>
    <t>Pol200</t>
  </si>
  <si>
    <t>Drát FeZn Ø10mm PVC</t>
  </si>
  <si>
    <t>-1656869830</t>
  </si>
  <si>
    <t>Pol208</t>
  </si>
  <si>
    <t>V1 - sadový stožár v. 5m, pozinkovaná ocel, bezpaticový, pro vetknutí do betonového základu, osazeno 1x LED svítidlo 15W, IP65, vzorový typ viz příloha technické zprávy, komplet vč. příslušenství, svorkovnice, zámku, recyklačních poplatků, atp.</t>
  </si>
  <si>
    <t>924385237</t>
  </si>
  <si>
    <t>Pol209</t>
  </si>
  <si>
    <t>V2 -  sadový stožár v. 5m, pozinkovaná ocel, bezpaticový, pro vetknutí do betonového základu, osazeno 2x LED svítidlo 15W, orientace výložníků 180°, IP65, vzorový typ viz příloha technické zprávy, komplet vč. příslušenství, svorkovnice, zámku, recyklačníc</t>
  </si>
  <si>
    <t>336964699</t>
  </si>
  <si>
    <t>V2 -  sadový stožár v. 5m, pozinkovaná ocel, bezpaticový, pro vetknutí do betonového základu, osazeno 2x LED svítidlo 15W, orientace výložníků 180°, IP65, vzorový typ viz příloha technické zprávy, komplet vč. příslušenství, svorkovnice, zámku, recyklačních poplatků, atp.</t>
  </si>
  <si>
    <t>Pol210</t>
  </si>
  <si>
    <t>Z1 - LED svítidlo, zemní zápustné, asymetrické vyzařování, IP68</t>
  </si>
  <si>
    <t>1762007952</t>
  </si>
  <si>
    <t>Pol211</t>
  </si>
  <si>
    <t>Betonový pouzdrový základ pro stožáry v.5m, 800x800x1100mm, vč. uložení chrániček pro kabely</t>
  </si>
  <si>
    <t>-734620443</t>
  </si>
  <si>
    <t>Pol212</t>
  </si>
  <si>
    <t>Kabel CYKY-J 5x6</t>
  </si>
  <si>
    <t>-1664595554</t>
  </si>
  <si>
    <t>Viz D.1.4.2.4 - Půdorys 1.PP, situace; D.1.4.2.9 - Schéma rozvaděčů</t>
  </si>
  <si>
    <t>Pol213</t>
  </si>
  <si>
    <t>Kabel CYKY-J 3x4</t>
  </si>
  <si>
    <t>-1540833223</t>
  </si>
  <si>
    <t>55+48+88+82</t>
  </si>
  <si>
    <t>Pol214</t>
  </si>
  <si>
    <t>-844072940</t>
  </si>
  <si>
    <t>Viz D.1.4.2.4 - Půdorys 1.PP, situace; podkroví; D.1.4.2.9 - Schéma rozvaděčů</t>
  </si>
  <si>
    <t>Pol215</t>
  </si>
  <si>
    <t>Ukončení vodičů ve svorkách stožárů a rozvaděčů, komplet dle výkresové dokumentace</t>
  </si>
  <si>
    <t>738089188</t>
  </si>
  <si>
    <t>Pol216</t>
  </si>
  <si>
    <t>Ruční výkop rýhy pro uložení kabelu do volného terénu a pod chodníkem o rozm. 400x700mm, vč. pískového lože, zapískování kabelů, dodávka a uložení ochranných plastových desek a ochranné fólie nad kabelovou trasu, záhozu s hutněním</t>
  </si>
  <si>
    <t>-1906619681</t>
  </si>
  <si>
    <t>Pol217</t>
  </si>
  <si>
    <t>Smršťovací vodotěsná koncovka na kabel 5x6mm2</t>
  </si>
  <si>
    <t>-249486379</t>
  </si>
  <si>
    <t>Pol218</t>
  </si>
  <si>
    <t>PVC chránička Ø50mm, ohebná, do betonu, s vysokou mechanickou odolností</t>
  </si>
  <si>
    <t>-1221276124</t>
  </si>
  <si>
    <t>Pol219</t>
  </si>
  <si>
    <t>PVC chránička Ø40mm, ohebná, do betonu, s vysokou mechanickou odolností</t>
  </si>
  <si>
    <t>-1952924204</t>
  </si>
  <si>
    <t>21-M</t>
  </si>
  <si>
    <t>Venkovní rozvody - montáže</t>
  </si>
  <si>
    <t>Pol94</t>
  </si>
  <si>
    <t>352532056</t>
  </si>
  <si>
    <t>Pol95</t>
  </si>
  <si>
    <t>-1684735145</t>
  </si>
  <si>
    <t>Pol96</t>
  </si>
  <si>
    <t>784641669</t>
  </si>
  <si>
    <t>Pol97</t>
  </si>
  <si>
    <t>1473153276</t>
  </si>
  <si>
    <t>Pol99</t>
  </si>
  <si>
    <t>-1677249928</t>
  </si>
  <si>
    <t>Pol100</t>
  </si>
  <si>
    <t>-1902951988</t>
  </si>
  <si>
    <t>Pol98</t>
  </si>
  <si>
    <t>-231436351</t>
  </si>
  <si>
    <t>Pol85</t>
  </si>
  <si>
    <t>-220491841</t>
  </si>
  <si>
    <t>Pol86</t>
  </si>
  <si>
    <t>366287939</t>
  </si>
  <si>
    <t>Pol101</t>
  </si>
  <si>
    <t>-1180823876</t>
  </si>
  <si>
    <t>Pol102</t>
  </si>
  <si>
    <t>1072384388</t>
  </si>
  <si>
    <t>Pol103</t>
  </si>
  <si>
    <t>-203822218</t>
  </si>
  <si>
    <t>Pol106</t>
  </si>
  <si>
    <t>-478692821</t>
  </si>
  <si>
    <t>Pol107</t>
  </si>
  <si>
    <t>1654883464</t>
  </si>
  <si>
    <t>4 - ZŠ Smetanova, Lanškroun- vedlejší rozpočtové náklady- cenová úroveň II/2016</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</si>
  <si>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</si>
  <si>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</si>
  <si>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</si>
  <si>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</si>
  <si>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</si>
  <si>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</si>
  <si>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 xml:space="preserve">    VRN9 - Ostatní náklady</t>
  </si>
  <si>
    <t>VRN</t>
  </si>
  <si>
    <t>Vedlejší rozpočtové náklady</t>
  </si>
  <si>
    <t>VRN1</t>
  </si>
  <si>
    <t>Průzkumné, geodetické a projektové práce</t>
  </si>
  <si>
    <t>013254000</t>
  </si>
  <si>
    <t>Průzkumné, geodetické a projektové práce projektové práce dokumentace stavby (výkresová a textová) skutečného provedení stavby</t>
  </si>
  <si>
    <t>Kpl</t>
  </si>
  <si>
    <t>013991R</t>
  </si>
  <si>
    <t>Vytýčení stavby</t>
  </si>
  <si>
    <t>013992R</t>
  </si>
  <si>
    <t>Vyznačení "vypípání" stávajících sítí a rozvodů inž.sítí</t>
  </si>
  <si>
    <t>VRN3</t>
  </si>
  <si>
    <t>Zařízení staveniště</t>
  </si>
  <si>
    <t>032103000</t>
  </si>
  <si>
    <t>Zařízení staveniště vybavení staveniště náklady na stavební buňky</t>
  </si>
  <si>
    <t>032203000</t>
  </si>
  <si>
    <t>Zařízení staveniště vybavení staveniště pronájem ploch staveniště</t>
  </si>
  <si>
    <t>032603000</t>
  </si>
  <si>
    <t>Zařízení staveniště vybavení staveniště ostatní náklady</t>
  </si>
  <si>
    <t>032903000</t>
  </si>
  <si>
    <t>Zařízení staveniště vybavení staveniště náklady na provoz a údržbu vybavení staveniště</t>
  </si>
  <si>
    <t>034103000</t>
  </si>
  <si>
    <t>Zařízení staveniště zabezpečení staveniště energie pro zařízení staveniště</t>
  </si>
  <si>
    <t>034303000</t>
  </si>
  <si>
    <t>Zařízení staveniště zabezpečení staveniště opatření na ochranu sousedních pozemků</t>
  </si>
  <si>
    <t>POV</t>
  </si>
  <si>
    <t>"I.etapa"100</t>
  </si>
  <si>
    <t>"II.etapa"30</t>
  </si>
  <si>
    <t>"III.etapa"50</t>
  </si>
  <si>
    <t>"IV.etapa"50</t>
  </si>
  <si>
    <t>03450300</t>
  </si>
  <si>
    <t>Informační tabule v průběhu realizace díla - dočasný bilboard 5,1x2,4m na staveništi D+M</t>
  </si>
  <si>
    <t>034703000</t>
  </si>
  <si>
    <t>Zařízení staveniště zabezpečení staveniště osvětlení staveniště</t>
  </si>
  <si>
    <t>039103000</t>
  </si>
  <si>
    <t>Zařízení staveniště zrušení zařízení staveniště rozebrání, bourání a odvoz</t>
  </si>
  <si>
    <t>VRN4</t>
  </si>
  <si>
    <t>Inženýrská činnost</t>
  </si>
  <si>
    <t>045203000</t>
  </si>
  <si>
    <t>Inženýrská činnost zkoušky a ostatní měření monitoring kompletační a koordinační činnost kompletační činnost</t>
  </si>
  <si>
    <t>049103000</t>
  </si>
  <si>
    <t>Vzorkování použítých hmot</t>
  </si>
  <si>
    <t>VRN5</t>
  </si>
  <si>
    <t>Finanční náklady</t>
  </si>
  <si>
    <t>051103000</t>
  </si>
  <si>
    <t>Finanční náklady pojistné pojištění proti vlivu vyšší moci</t>
  </si>
  <si>
    <t>VRN7</t>
  </si>
  <si>
    <t>Provozní vlivy</t>
  </si>
  <si>
    <t>071103000</t>
  </si>
  <si>
    <t>Provozní vlivy provoz investora, třetích osob provoz investora</t>
  </si>
  <si>
    <t>VRN9</t>
  </si>
  <si>
    <t>Ostatní náklady</t>
  </si>
  <si>
    <t>0914004001R</t>
  </si>
  <si>
    <t>Stálá pamětní deska o min.rozměru 300x400mm,materiál trvalé hodnoty(např.bronz) D+M</t>
  </si>
  <si>
    <t>0914004002R</t>
  </si>
  <si>
    <t>Náklady spojené se zajištěním bankovní záruky</t>
  </si>
  <si>
    <t>M+D pro okno P/01-doplňky k oknům rolety vnitřní  standardní ZRS M fixace rolety na háčky ve 3 polohách B - s reflexní vrstvou vnitřní roleta+manuál. ovládání tyčí</t>
  </si>
  <si>
    <t>M+D pro okno P/02- doplňky k oknům rolety vnitřní  standardní ZRS M fixace rolety na háčky ve 3 polohách B - s reflexní vrstvou vnitřní roleta+manuál. ovládání tyčí</t>
  </si>
  <si>
    <t>Doplnění vybavení jednostranného řízení jedněch dveří, systém Z-W, čtečka EM, komunikační modul, řídící jednotka, montážní příslušenství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</si>
</sst>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2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23" fillId="5" borderId="0" xfId="0" applyFont="1" applyFill="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22" xfId="0"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4" fontId="19" fillId="0" borderId="0" xfId="0" applyNumberFormat="1" applyFont="1" applyAlignment="1">
      <alignment vertical="center"/>
    </xf>
    <xf numFmtId="0" fontId="1" fillId="0" borderId="0" xfId="0" applyFont="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4" fontId="18" fillId="0" borderId="5" xfId="0" applyNumberFormat="1" applyFont="1" applyBorder="1" applyAlignment="1">
      <alignment vertical="center"/>
    </xf>
    <xf numFmtId="0" fontId="0" fillId="0" borderId="5" xfId="0" applyFont="1" applyBorder="1" applyAlignment="1">
      <alignmen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4" fillId="2" borderId="0" xfId="0" applyFont="1" applyFill="1" applyAlignment="1">
      <alignment horizontal="center" vertical="center"/>
    </xf>
    <xf numFmtId="0" fontId="0" fillId="0" borderId="0" xfId="0"/>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164" fontId="1" fillId="0" borderId="0" xfId="0" applyNumberFormat="1" applyFont="1" applyAlignment="1">
      <alignment horizontal="left" vertical="center"/>
    </xf>
    <xf numFmtId="4" fontId="7" fillId="0" borderId="0" xfId="0" applyNumberFormat="1" applyFont="1" applyAlignment="1">
      <alignment vertical="center"/>
    </xf>
    <xf numFmtId="0" fontId="7" fillId="0" borderId="0" xfId="0" applyFont="1" applyAlignment="1">
      <alignment vertical="center"/>
    </xf>
    <xf numFmtId="4" fontId="28" fillId="0" borderId="0" xfId="0" applyNumberFormat="1" applyFont="1" applyAlignment="1">
      <alignment vertical="center"/>
    </xf>
    <xf numFmtId="0" fontId="28" fillId="0" borderId="0" xfId="0" applyFont="1" applyAlignment="1">
      <alignment vertical="center"/>
    </xf>
    <xf numFmtId="0" fontId="31" fillId="0" borderId="0" xfId="0" applyFont="1" applyAlignment="1">
      <alignment horizontal="left" vertical="center" wrapText="1"/>
    </xf>
    <xf numFmtId="0" fontId="27" fillId="0" borderId="0" xfId="0" applyFont="1" applyAlignment="1">
      <alignment horizontal="left" vertical="center" wrapText="1"/>
    </xf>
    <xf numFmtId="4" fontId="28" fillId="0" borderId="0" xfId="0" applyNumberFormat="1" applyFont="1" applyAlignment="1">
      <alignment horizontal="right" vertical="center"/>
    </xf>
    <xf numFmtId="0" fontId="23" fillId="5" borderId="7"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8" xfId="0" applyFont="1" applyFill="1" applyBorder="1" applyAlignment="1">
      <alignment horizontal="left" vertical="center"/>
    </xf>
    <xf numFmtId="0" fontId="23" fillId="5" borderId="7" xfId="0" applyFont="1" applyFill="1" applyBorder="1" applyAlignment="1">
      <alignment horizontal="righ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23" fillId="5" borderId="6"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12"/>
  <sheetViews>
    <sheetView showGridLines="0" topLeftCell="A127"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46" t="s">
        <v>5</v>
      </c>
      <c r="AS2" s="247"/>
      <c r="AT2" s="247"/>
      <c r="AU2" s="247"/>
      <c r="AV2" s="247"/>
      <c r="AW2" s="247"/>
      <c r="AX2" s="247"/>
      <c r="AY2" s="247"/>
      <c r="AZ2" s="247"/>
      <c r="BA2" s="247"/>
      <c r="BB2" s="247"/>
      <c r="BC2" s="247"/>
      <c r="BD2" s="247"/>
      <c r="BE2" s="247"/>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57" t="s">
        <v>14</v>
      </c>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R5" s="21"/>
      <c r="BE5" s="237" t="s">
        <v>15</v>
      </c>
      <c r="BS5" s="18" t="s">
        <v>6</v>
      </c>
    </row>
    <row r="6" spans="1:74" s="1" customFormat="1" ht="36.950000000000003" customHeight="1">
      <c r="B6" s="21"/>
      <c r="D6" s="27" t="s">
        <v>16</v>
      </c>
      <c r="K6" s="258" t="s">
        <v>17</v>
      </c>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R6" s="21"/>
      <c r="BE6" s="238"/>
      <c r="BS6" s="18" t="s">
        <v>18</v>
      </c>
    </row>
    <row r="7" spans="1:74" s="1" customFormat="1" ht="12" customHeight="1">
      <c r="B7" s="21"/>
      <c r="D7" s="28" t="s">
        <v>19</v>
      </c>
      <c r="K7" s="26" t="s">
        <v>1</v>
      </c>
      <c r="AK7" s="28" t="s">
        <v>20</v>
      </c>
      <c r="AN7" s="26" t="s">
        <v>1</v>
      </c>
      <c r="AR7" s="21"/>
      <c r="BE7" s="238"/>
      <c r="BS7" s="18" t="s">
        <v>21</v>
      </c>
    </row>
    <row r="8" spans="1:74" s="1" customFormat="1" ht="12" customHeight="1">
      <c r="B8" s="21"/>
      <c r="D8" s="28" t="s">
        <v>22</v>
      </c>
      <c r="K8" s="26" t="s">
        <v>23</v>
      </c>
      <c r="AK8" s="28" t="s">
        <v>24</v>
      </c>
      <c r="AN8" s="29" t="s">
        <v>25</v>
      </c>
      <c r="AR8" s="21"/>
      <c r="BE8" s="238"/>
      <c r="BS8" s="18" t="s">
        <v>26</v>
      </c>
    </row>
    <row r="9" spans="1:74" s="1" customFormat="1" ht="14.45" customHeight="1">
      <c r="B9" s="21"/>
      <c r="AR9" s="21"/>
      <c r="BE9" s="238"/>
      <c r="BS9" s="18" t="s">
        <v>27</v>
      </c>
    </row>
    <row r="10" spans="1:74" s="1" customFormat="1" ht="12" customHeight="1">
      <c r="B10" s="21"/>
      <c r="D10" s="28" t="s">
        <v>28</v>
      </c>
      <c r="AK10" s="28" t="s">
        <v>29</v>
      </c>
      <c r="AN10" s="26" t="s">
        <v>1</v>
      </c>
      <c r="AR10" s="21"/>
      <c r="BE10" s="238"/>
      <c r="BS10" s="18" t="s">
        <v>18</v>
      </c>
    </row>
    <row r="11" spans="1:74" s="1" customFormat="1" ht="18.399999999999999" customHeight="1">
      <c r="B11" s="21"/>
      <c r="E11" s="26" t="s">
        <v>30</v>
      </c>
      <c r="AK11" s="28" t="s">
        <v>31</v>
      </c>
      <c r="AN11" s="26" t="s">
        <v>1</v>
      </c>
      <c r="AR11" s="21"/>
      <c r="BE11" s="238"/>
      <c r="BS11" s="18" t="s">
        <v>18</v>
      </c>
    </row>
    <row r="12" spans="1:74" s="1" customFormat="1" ht="6.95" customHeight="1">
      <c r="B12" s="21"/>
      <c r="AR12" s="21"/>
      <c r="BE12" s="238"/>
      <c r="BS12" s="18" t="s">
        <v>18</v>
      </c>
    </row>
    <row r="13" spans="1:74" s="1" customFormat="1" ht="12" customHeight="1">
      <c r="B13" s="21"/>
      <c r="D13" s="28" t="s">
        <v>32</v>
      </c>
      <c r="AK13" s="28" t="s">
        <v>29</v>
      </c>
      <c r="AN13" s="30" t="s">
        <v>33</v>
      </c>
      <c r="AR13" s="21"/>
      <c r="BE13" s="238"/>
      <c r="BS13" s="18" t="s">
        <v>18</v>
      </c>
    </row>
    <row r="14" spans="1:74" ht="12.75">
      <c r="B14" s="21"/>
      <c r="E14" s="259" t="s">
        <v>33</v>
      </c>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8" t="s">
        <v>31</v>
      </c>
      <c r="AN14" s="30" t="s">
        <v>33</v>
      </c>
      <c r="AR14" s="21"/>
      <c r="BE14" s="238"/>
      <c r="BS14" s="18" t="s">
        <v>18</v>
      </c>
    </row>
    <row r="15" spans="1:74" s="1" customFormat="1" ht="6.95" customHeight="1">
      <c r="B15" s="21"/>
      <c r="AR15" s="21"/>
      <c r="BE15" s="238"/>
      <c r="BS15" s="18" t="s">
        <v>3</v>
      </c>
    </row>
    <row r="16" spans="1:74" s="1" customFormat="1" ht="12" customHeight="1">
      <c r="B16" s="21"/>
      <c r="D16" s="28" t="s">
        <v>34</v>
      </c>
      <c r="AK16" s="28" t="s">
        <v>29</v>
      </c>
      <c r="AN16" s="26" t="s">
        <v>1</v>
      </c>
      <c r="AR16" s="21"/>
      <c r="BE16" s="238"/>
      <c r="BS16" s="18" t="s">
        <v>3</v>
      </c>
    </row>
    <row r="17" spans="1:71" s="1" customFormat="1" ht="18.399999999999999" customHeight="1">
      <c r="B17" s="21"/>
      <c r="E17" s="26" t="s">
        <v>35</v>
      </c>
      <c r="AK17" s="28" t="s">
        <v>31</v>
      </c>
      <c r="AN17" s="26" t="s">
        <v>1</v>
      </c>
      <c r="AR17" s="21"/>
      <c r="BE17" s="238"/>
      <c r="BS17" s="18" t="s">
        <v>36</v>
      </c>
    </row>
    <row r="18" spans="1:71" s="1" customFormat="1" ht="6.95" customHeight="1">
      <c r="B18" s="21"/>
      <c r="AR18" s="21"/>
      <c r="BE18" s="238"/>
      <c r="BS18" s="18" t="s">
        <v>6</v>
      </c>
    </row>
    <row r="19" spans="1:71" s="1" customFormat="1" ht="12" customHeight="1">
      <c r="B19" s="21"/>
      <c r="D19" s="28" t="s">
        <v>37</v>
      </c>
      <c r="AK19" s="28" t="s">
        <v>29</v>
      </c>
      <c r="AN19" s="26" t="s">
        <v>1</v>
      </c>
      <c r="AR19" s="21"/>
      <c r="BE19" s="238"/>
      <c r="BS19" s="18" t="s">
        <v>6</v>
      </c>
    </row>
    <row r="20" spans="1:71" s="1" customFormat="1" ht="18.399999999999999" customHeight="1">
      <c r="B20" s="21"/>
      <c r="E20" s="26" t="s">
        <v>38</v>
      </c>
      <c r="AK20" s="28" t="s">
        <v>31</v>
      </c>
      <c r="AN20" s="26" t="s">
        <v>1</v>
      </c>
      <c r="AR20" s="21"/>
      <c r="BE20" s="238"/>
      <c r="BS20" s="18" t="s">
        <v>36</v>
      </c>
    </row>
    <row r="21" spans="1:71" s="1" customFormat="1" ht="6.95" customHeight="1">
      <c r="B21" s="21"/>
      <c r="AR21" s="21"/>
      <c r="BE21" s="238"/>
    </row>
    <row r="22" spans="1:71" s="1" customFormat="1" ht="12" customHeight="1">
      <c r="B22" s="21"/>
      <c r="D22" s="28" t="s">
        <v>39</v>
      </c>
      <c r="AR22" s="21"/>
      <c r="BE22" s="238"/>
    </row>
    <row r="23" spans="1:71" s="1" customFormat="1" ht="16.5" customHeight="1">
      <c r="B23" s="21"/>
      <c r="E23" s="261" t="s">
        <v>1</v>
      </c>
      <c r="F23" s="261"/>
      <c r="G23" s="261"/>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1"/>
      <c r="AM23" s="261"/>
      <c r="AN23" s="261"/>
      <c r="AR23" s="21"/>
      <c r="BE23" s="238"/>
    </row>
    <row r="24" spans="1:71" s="1" customFormat="1" ht="6.95" customHeight="1">
      <c r="B24" s="21"/>
      <c r="AR24" s="21"/>
      <c r="BE24" s="238"/>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38"/>
    </row>
    <row r="26" spans="1:71" s="2" customFormat="1" ht="25.9" customHeight="1">
      <c r="A26" s="33"/>
      <c r="B26" s="34"/>
      <c r="C26" s="33"/>
      <c r="D26" s="35" t="s">
        <v>40</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40">
        <f>ROUND(AG94,2)</f>
        <v>0</v>
      </c>
      <c r="AL26" s="241"/>
      <c r="AM26" s="241"/>
      <c r="AN26" s="241"/>
      <c r="AO26" s="241"/>
      <c r="AP26" s="33"/>
      <c r="AQ26" s="33"/>
      <c r="AR26" s="34"/>
      <c r="BE26" s="238"/>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38"/>
    </row>
    <row r="28" spans="1:71" s="2" customFormat="1" ht="12.75">
      <c r="A28" s="33"/>
      <c r="B28" s="34"/>
      <c r="C28" s="33"/>
      <c r="D28" s="33"/>
      <c r="E28" s="33"/>
      <c r="F28" s="33"/>
      <c r="G28" s="33"/>
      <c r="H28" s="33"/>
      <c r="I28" s="33"/>
      <c r="J28" s="33"/>
      <c r="K28" s="33"/>
      <c r="L28" s="262" t="s">
        <v>41</v>
      </c>
      <c r="M28" s="262"/>
      <c r="N28" s="262"/>
      <c r="O28" s="262"/>
      <c r="P28" s="262"/>
      <c r="Q28" s="33"/>
      <c r="R28" s="33"/>
      <c r="S28" s="33"/>
      <c r="T28" s="33"/>
      <c r="U28" s="33"/>
      <c r="V28" s="33"/>
      <c r="W28" s="262" t="s">
        <v>42</v>
      </c>
      <c r="X28" s="262"/>
      <c r="Y28" s="262"/>
      <c r="Z28" s="262"/>
      <c r="AA28" s="262"/>
      <c r="AB28" s="262"/>
      <c r="AC28" s="262"/>
      <c r="AD28" s="262"/>
      <c r="AE28" s="262"/>
      <c r="AF28" s="33"/>
      <c r="AG28" s="33"/>
      <c r="AH28" s="33"/>
      <c r="AI28" s="33"/>
      <c r="AJ28" s="33"/>
      <c r="AK28" s="262" t="s">
        <v>43</v>
      </c>
      <c r="AL28" s="262"/>
      <c r="AM28" s="262"/>
      <c r="AN28" s="262"/>
      <c r="AO28" s="262"/>
      <c r="AP28" s="33"/>
      <c r="AQ28" s="33"/>
      <c r="AR28" s="34"/>
      <c r="BE28" s="238"/>
    </row>
    <row r="29" spans="1:71" s="3" customFormat="1" ht="14.45" customHeight="1">
      <c r="B29" s="38"/>
      <c r="D29" s="28" t="s">
        <v>44</v>
      </c>
      <c r="F29" s="28" t="s">
        <v>45</v>
      </c>
      <c r="L29" s="263">
        <v>0.21</v>
      </c>
      <c r="M29" s="236"/>
      <c r="N29" s="236"/>
      <c r="O29" s="236"/>
      <c r="P29" s="236"/>
      <c r="W29" s="235">
        <f>ROUND(AZ94, 2)</f>
        <v>0</v>
      </c>
      <c r="X29" s="236"/>
      <c r="Y29" s="236"/>
      <c r="Z29" s="236"/>
      <c r="AA29" s="236"/>
      <c r="AB29" s="236"/>
      <c r="AC29" s="236"/>
      <c r="AD29" s="236"/>
      <c r="AE29" s="236"/>
      <c r="AK29" s="235">
        <f>ROUND(AV94, 2)</f>
        <v>0</v>
      </c>
      <c r="AL29" s="236"/>
      <c r="AM29" s="236"/>
      <c r="AN29" s="236"/>
      <c r="AO29" s="236"/>
      <c r="AR29" s="38"/>
      <c r="BE29" s="239"/>
    </row>
    <row r="30" spans="1:71" s="3" customFormat="1" ht="14.45" customHeight="1">
      <c r="B30" s="38"/>
      <c r="F30" s="28" t="s">
        <v>46</v>
      </c>
      <c r="L30" s="263">
        <v>0.15</v>
      </c>
      <c r="M30" s="236"/>
      <c r="N30" s="236"/>
      <c r="O30" s="236"/>
      <c r="P30" s="236"/>
      <c r="W30" s="235">
        <f>ROUND(BA94, 2)</f>
        <v>0</v>
      </c>
      <c r="X30" s="236"/>
      <c r="Y30" s="236"/>
      <c r="Z30" s="236"/>
      <c r="AA30" s="236"/>
      <c r="AB30" s="236"/>
      <c r="AC30" s="236"/>
      <c r="AD30" s="236"/>
      <c r="AE30" s="236"/>
      <c r="AK30" s="235">
        <f>ROUND(AW94, 2)</f>
        <v>0</v>
      </c>
      <c r="AL30" s="236"/>
      <c r="AM30" s="236"/>
      <c r="AN30" s="236"/>
      <c r="AO30" s="236"/>
      <c r="AR30" s="38"/>
      <c r="BE30" s="239"/>
    </row>
    <row r="31" spans="1:71" s="3" customFormat="1" ht="14.45" hidden="1" customHeight="1">
      <c r="B31" s="38"/>
      <c r="F31" s="28" t="s">
        <v>47</v>
      </c>
      <c r="L31" s="263">
        <v>0.21</v>
      </c>
      <c r="M31" s="236"/>
      <c r="N31" s="236"/>
      <c r="O31" s="236"/>
      <c r="P31" s="236"/>
      <c r="W31" s="235">
        <f>ROUND(BB94, 2)</f>
        <v>0</v>
      </c>
      <c r="X31" s="236"/>
      <c r="Y31" s="236"/>
      <c r="Z31" s="236"/>
      <c r="AA31" s="236"/>
      <c r="AB31" s="236"/>
      <c r="AC31" s="236"/>
      <c r="AD31" s="236"/>
      <c r="AE31" s="236"/>
      <c r="AK31" s="235">
        <v>0</v>
      </c>
      <c r="AL31" s="236"/>
      <c r="AM31" s="236"/>
      <c r="AN31" s="236"/>
      <c r="AO31" s="236"/>
      <c r="AR31" s="38"/>
      <c r="BE31" s="239"/>
    </row>
    <row r="32" spans="1:71" s="3" customFormat="1" ht="14.45" hidden="1" customHeight="1">
      <c r="B32" s="38"/>
      <c r="F32" s="28" t="s">
        <v>48</v>
      </c>
      <c r="L32" s="263">
        <v>0.15</v>
      </c>
      <c r="M32" s="236"/>
      <c r="N32" s="236"/>
      <c r="O32" s="236"/>
      <c r="P32" s="236"/>
      <c r="W32" s="235">
        <f>ROUND(BC94, 2)</f>
        <v>0</v>
      </c>
      <c r="X32" s="236"/>
      <c r="Y32" s="236"/>
      <c r="Z32" s="236"/>
      <c r="AA32" s="236"/>
      <c r="AB32" s="236"/>
      <c r="AC32" s="236"/>
      <c r="AD32" s="236"/>
      <c r="AE32" s="236"/>
      <c r="AK32" s="235">
        <v>0</v>
      </c>
      <c r="AL32" s="236"/>
      <c r="AM32" s="236"/>
      <c r="AN32" s="236"/>
      <c r="AO32" s="236"/>
      <c r="AR32" s="38"/>
      <c r="BE32" s="239"/>
    </row>
    <row r="33" spans="1:57" s="3" customFormat="1" ht="14.45" hidden="1" customHeight="1">
      <c r="B33" s="38"/>
      <c r="F33" s="28" t="s">
        <v>49</v>
      </c>
      <c r="L33" s="263">
        <v>0</v>
      </c>
      <c r="M33" s="236"/>
      <c r="N33" s="236"/>
      <c r="O33" s="236"/>
      <c r="P33" s="236"/>
      <c r="W33" s="235">
        <f>ROUND(BD94, 2)</f>
        <v>0</v>
      </c>
      <c r="X33" s="236"/>
      <c r="Y33" s="236"/>
      <c r="Z33" s="236"/>
      <c r="AA33" s="236"/>
      <c r="AB33" s="236"/>
      <c r="AC33" s="236"/>
      <c r="AD33" s="236"/>
      <c r="AE33" s="236"/>
      <c r="AK33" s="235">
        <v>0</v>
      </c>
      <c r="AL33" s="236"/>
      <c r="AM33" s="236"/>
      <c r="AN33" s="236"/>
      <c r="AO33" s="236"/>
      <c r="AR33" s="38"/>
      <c r="BE33" s="239"/>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38"/>
    </row>
    <row r="35" spans="1:57" s="2" customFormat="1" ht="25.9" customHeight="1">
      <c r="A35" s="33"/>
      <c r="B35" s="34"/>
      <c r="C35" s="39"/>
      <c r="D35" s="40" t="s">
        <v>50</v>
      </c>
      <c r="E35" s="41"/>
      <c r="F35" s="41"/>
      <c r="G35" s="41"/>
      <c r="H35" s="41"/>
      <c r="I35" s="41"/>
      <c r="J35" s="41"/>
      <c r="K35" s="41"/>
      <c r="L35" s="41"/>
      <c r="M35" s="41"/>
      <c r="N35" s="41"/>
      <c r="O35" s="41"/>
      <c r="P35" s="41"/>
      <c r="Q35" s="41"/>
      <c r="R35" s="41"/>
      <c r="S35" s="41"/>
      <c r="T35" s="42" t="s">
        <v>51</v>
      </c>
      <c r="U35" s="41"/>
      <c r="V35" s="41"/>
      <c r="W35" s="41"/>
      <c r="X35" s="242" t="s">
        <v>52</v>
      </c>
      <c r="Y35" s="243"/>
      <c r="Z35" s="243"/>
      <c r="AA35" s="243"/>
      <c r="AB35" s="243"/>
      <c r="AC35" s="41"/>
      <c r="AD35" s="41"/>
      <c r="AE35" s="41"/>
      <c r="AF35" s="41"/>
      <c r="AG35" s="41"/>
      <c r="AH35" s="41"/>
      <c r="AI35" s="41"/>
      <c r="AJ35" s="41"/>
      <c r="AK35" s="244">
        <f>SUM(AK26:AK33)</f>
        <v>0</v>
      </c>
      <c r="AL35" s="243"/>
      <c r="AM35" s="243"/>
      <c r="AN35" s="243"/>
      <c r="AO35" s="245"/>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53</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54</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55</v>
      </c>
      <c r="E60" s="36"/>
      <c r="F60" s="36"/>
      <c r="G60" s="36"/>
      <c r="H60" s="36"/>
      <c r="I60" s="36"/>
      <c r="J60" s="36"/>
      <c r="K60" s="36"/>
      <c r="L60" s="36"/>
      <c r="M60" s="36"/>
      <c r="N60" s="36"/>
      <c r="O60" s="36"/>
      <c r="P60" s="36"/>
      <c r="Q60" s="36"/>
      <c r="R60" s="36"/>
      <c r="S60" s="36"/>
      <c r="T60" s="36"/>
      <c r="U60" s="36"/>
      <c r="V60" s="46" t="s">
        <v>56</v>
      </c>
      <c r="W60" s="36"/>
      <c r="X60" s="36"/>
      <c r="Y60" s="36"/>
      <c r="Z60" s="36"/>
      <c r="AA60" s="36"/>
      <c r="AB60" s="36"/>
      <c r="AC60" s="36"/>
      <c r="AD60" s="36"/>
      <c r="AE60" s="36"/>
      <c r="AF60" s="36"/>
      <c r="AG60" s="36"/>
      <c r="AH60" s="46" t="s">
        <v>55</v>
      </c>
      <c r="AI60" s="36"/>
      <c r="AJ60" s="36"/>
      <c r="AK60" s="36"/>
      <c r="AL60" s="36"/>
      <c r="AM60" s="46" t="s">
        <v>56</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57</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58</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55</v>
      </c>
      <c r="E75" s="36"/>
      <c r="F75" s="36"/>
      <c r="G75" s="36"/>
      <c r="H75" s="36"/>
      <c r="I75" s="36"/>
      <c r="J75" s="36"/>
      <c r="K75" s="36"/>
      <c r="L75" s="36"/>
      <c r="M75" s="36"/>
      <c r="N75" s="36"/>
      <c r="O75" s="36"/>
      <c r="P75" s="36"/>
      <c r="Q75" s="36"/>
      <c r="R75" s="36"/>
      <c r="S75" s="36"/>
      <c r="T75" s="36"/>
      <c r="U75" s="36"/>
      <c r="V75" s="46" t="s">
        <v>56</v>
      </c>
      <c r="W75" s="36"/>
      <c r="X75" s="36"/>
      <c r="Y75" s="36"/>
      <c r="Z75" s="36"/>
      <c r="AA75" s="36"/>
      <c r="AB75" s="36"/>
      <c r="AC75" s="36"/>
      <c r="AD75" s="36"/>
      <c r="AE75" s="36"/>
      <c r="AF75" s="36"/>
      <c r="AG75" s="36"/>
      <c r="AH75" s="46" t="s">
        <v>55</v>
      </c>
      <c r="AI75" s="36"/>
      <c r="AJ75" s="36"/>
      <c r="AK75" s="36"/>
      <c r="AL75" s="36"/>
      <c r="AM75" s="46" t="s">
        <v>56</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59</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1234</v>
      </c>
      <c r="AR84" s="52"/>
    </row>
    <row r="85" spans="1:91" s="5" customFormat="1" ht="36.950000000000003" customHeight="1">
      <c r="B85" s="53"/>
      <c r="C85" s="54" t="s">
        <v>16</v>
      </c>
      <c r="L85" s="254" t="str">
        <f>K6</f>
        <v>Stavební úpravy a přístavba výtahu</v>
      </c>
      <c r="M85" s="255"/>
      <c r="N85" s="255"/>
      <c r="O85" s="255"/>
      <c r="P85" s="255"/>
      <c r="Q85" s="255"/>
      <c r="R85" s="255"/>
      <c r="S85" s="255"/>
      <c r="T85" s="255"/>
      <c r="U85" s="255"/>
      <c r="V85" s="255"/>
      <c r="W85" s="255"/>
      <c r="X85" s="255"/>
      <c r="Y85" s="255"/>
      <c r="Z85" s="255"/>
      <c r="AA85" s="255"/>
      <c r="AB85" s="255"/>
      <c r="AC85" s="255"/>
      <c r="AD85" s="255"/>
      <c r="AE85" s="255"/>
      <c r="AF85" s="255"/>
      <c r="AG85" s="255"/>
      <c r="AH85" s="255"/>
      <c r="AI85" s="255"/>
      <c r="AJ85" s="255"/>
      <c r="AK85" s="255"/>
      <c r="AL85" s="255"/>
      <c r="AM85" s="255"/>
      <c r="AN85" s="255"/>
      <c r="AO85" s="255"/>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22</v>
      </c>
      <c r="D87" s="33"/>
      <c r="E87" s="33"/>
      <c r="F87" s="33"/>
      <c r="G87" s="33"/>
      <c r="H87" s="33"/>
      <c r="I87" s="33"/>
      <c r="J87" s="33"/>
      <c r="K87" s="33"/>
      <c r="L87" s="55" t="str">
        <f>IF(K8="","",K8)</f>
        <v xml:space="preserve">ZŠ Smetanova 460, Lanškroun </v>
      </c>
      <c r="M87" s="33"/>
      <c r="N87" s="33"/>
      <c r="O87" s="33"/>
      <c r="P87" s="33"/>
      <c r="Q87" s="33"/>
      <c r="R87" s="33"/>
      <c r="S87" s="33"/>
      <c r="T87" s="33"/>
      <c r="U87" s="33"/>
      <c r="V87" s="33"/>
      <c r="W87" s="33"/>
      <c r="X87" s="33"/>
      <c r="Y87" s="33"/>
      <c r="Z87" s="33"/>
      <c r="AA87" s="33"/>
      <c r="AB87" s="33"/>
      <c r="AC87" s="33"/>
      <c r="AD87" s="33"/>
      <c r="AE87" s="33"/>
      <c r="AF87" s="33"/>
      <c r="AG87" s="33"/>
      <c r="AH87" s="33"/>
      <c r="AI87" s="28" t="s">
        <v>24</v>
      </c>
      <c r="AJ87" s="33"/>
      <c r="AK87" s="33"/>
      <c r="AL87" s="33"/>
      <c r="AM87" s="256" t="str">
        <f>IF(AN8= "","",AN8)</f>
        <v>22. 8. 2019</v>
      </c>
      <c r="AN87" s="256"/>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28</v>
      </c>
      <c r="D89" s="33"/>
      <c r="E89" s="33"/>
      <c r="F89" s="33"/>
      <c r="G89" s="33"/>
      <c r="H89" s="33"/>
      <c r="I89" s="33"/>
      <c r="J89" s="33"/>
      <c r="K89" s="33"/>
      <c r="L89" s="4" t="str">
        <f>IF(E11= "","",E11)</f>
        <v>Město Lanškroun</v>
      </c>
      <c r="M89" s="33"/>
      <c r="N89" s="33"/>
      <c r="O89" s="33"/>
      <c r="P89" s="33"/>
      <c r="Q89" s="33"/>
      <c r="R89" s="33"/>
      <c r="S89" s="33"/>
      <c r="T89" s="33"/>
      <c r="U89" s="33"/>
      <c r="V89" s="33"/>
      <c r="W89" s="33"/>
      <c r="X89" s="33"/>
      <c r="Y89" s="33"/>
      <c r="Z89" s="33"/>
      <c r="AA89" s="33"/>
      <c r="AB89" s="33"/>
      <c r="AC89" s="33"/>
      <c r="AD89" s="33"/>
      <c r="AE89" s="33"/>
      <c r="AF89" s="33"/>
      <c r="AG89" s="33"/>
      <c r="AH89" s="33"/>
      <c r="AI89" s="28" t="s">
        <v>34</v>
      </c>
      <c r="AJ89" s="33"/>
      <c r="AK89" s="33"/>
      <c r="AL89" s="33"/>
      <c r="AM89" s="252" t="str">
        <f>IF(E17="","",E17)</f>
        <v>Ing. Ivana Smolová</v>
      </c>
      <c r="AN89" s="253"/>
      <c r="AO89" s="253"/>
      <c r="AP89" s="253"/>
      <c r="AQ89" s="33"/>
      <c r="AR89" s="34"/>
      <c r="AS89" s="248" t="s">
        <v>60</v>
      </c>
      <c r="AT89" s="249"/>
      <c r="AU89" s="57"/>
      <c r="AV89" s="57"/>
      <c r="AW89" s="57"/>
      <c r="AX89" s="57"/>
      <c r="AY89" s="57"/>
      <c r="AZ89" s="57"/>
      <c r="BA89" s="57"/>
      <c r="BB89" s="57"/>
      <c r="BC89" s="57"/>
      <c r="BD89" s="58"/>
      <c r="BE89" s="33"/>
    </row>
    <row r="90" spans="1:91" s="2" customFormat="1" ht="15.2" customHeight="1">
      <c r="A90" s="33"/>
      <c r="B90" s="34"/>
      <c r="C90" s="28" t="s">
        <v>32</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37</v>
      </c>
      <c r="AJ90" s="33"/>
      <c r="AK90" s="33"/>
      <c r="AL90" s="33"/>
      <c r="AM90" s="252" t="str">
        <f>IF(E20="","",E20)</f>
        <v xml:space="preserve"> </v>
      </c>
      <c r="AN90" s="253"/>
      <c r="AO90" s="253"/>
      <c r="AP90" s="253"/>
      <c r="AQ90" s="33"/>
      <c r="AR90" s="34"/>
      <c r="AS90" s="250"/>
      <c r="AT90" s="251"/>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50"/>
      <c r="AT91" s="251"/>
      <c r="AU91" s="59"/>
      <c r="AV91" s="59"/>
      <c r="AW91" s="59"/>
      <c r="AX91" s="59"/>
      <c r="AY91" s="59"/>
      <c r="AZ91" s="59"/>
      <c r="BA91" s="59"/>
      <c r="BB91" s="59"/>
      <c r="BC91" s="59"/>
      <c r="BD91" s="60"/>
      <c r="BE91" s="33"/>
    </row>
    <row r="92" spans="1:91" s="2" customFormat="1" ht="29.25" customHeight="1">
      <c r="A92" s="33"/>
      <c r="B92" s="34"/>
      <c r="C92" s="277" t="s">
        <v>61</v>
      </c>
      <c r="D92" s="272"/>
      <c r="E92" s="272"/>
      <c r="F92" s="272"/>
      <c r="G92" s="272"/>
      <c r="H92" s="61"/>
      <c r="I92" s="271" t="s">
        <v>62</v>
      </c>
      <c r="J92" s="272"/>
      <c r="K92" s="272"/>
      <c r="L92" s="272"/>
      <c r="M92" s="272"/>
      <c r="N92" s="272"/>
      <c r="O92" s="272"/>
      <c r="P92" s="272"/>
      <c r="Q92" s="272"/>
      <c r="R92" s="272"/>
      <c r="S92" s="272"/>
      <c r="T92" s="272"/>
      <c r="U92" s="272"/>
      <c r="V92" s="272"/>
      <c r="W92" s="272"/>
      <c r="X92" s="272"/>
      <c r="Y92" s="272"/>
      <c r="Z92" s="272"/>
      <c r="AA92" s="272"/>
      <c r="AB92" s="272"/>
      <c r="AC92" s="272"/>
      <c r="AD92" s="272"/>
      <c r="AE92" s="272"/>
      <c r="AF92" s="272"/>
      <c r="AG92" s="274" t="s">
        <v>63</v>
      </c>
      <c r="AH92" s="272"/>
      <c r="AI92" s="272"/>
      <c r="AJ92" s="272"/>
      <c r="AK92" s="272"/>
      <c r="AL92" s="272"/>
      <c r="AM92" s="272"/>
      <c r="AN92" s="271" t="s">
        <v>64</v>
      </c>
      <c r="AO92" s="272"/>
      <c r="AP92" s="273"/>
      <c r="AQ92" s="62" t="s">
        <v>65</v>
      </c>
      <c r="AR92" s="34"/>
      <c r="AS92" s="63" t="s">
        <v>66</v>
      </c>
      <c r="AT92" s="64" t="s">
        <v>67</v>
      </c>
      <c r="AU92" s="64" t="s">
        <v>68</v>
      </c>
      <c r="AV92" s="64" t="s">
        <v>69</v>
      </c>
      <c r="AW92" s="64" t="s">
        <v>70</v>
      </c>
      <c r="AX92" s="64" t="s">
        <v>71</v>
      </c>
      <c r="AY92" s="64" t="s">
        <v>72</v>
      </c>
      <c r="AZ92" s="64" t="s">
        <v>73</v>
      </c>
      <c r="BA92" s="64" t="s">
        <v>74</v>
      </c>
      <c r="BB92" s="64" t="s">
        <v>75</v>
      </c>
      <c r="BC92" s="64" t="s">
        <v>76</v>
      </c>
      <c r="BD92" s="65" t="s">
        <v>77</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78</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75">
        <f>ROUND(AG95+AG103+AG106+AG110,2)</f>
        <v>0</v>
      </c>
      <c r="AH94" s="275"/>
      <c r="AI94" s="275"/>
      <c r="AJ94" s="275"/>
      <c r="AK94" s="275"/>
      <c r="AL94" s="275"/>
      <c r="AM94" s="275"/>
      <c r="AN94" s="276">
        <f t="shared" ref="AN94:AN110" si="0">SUM(AG94,AT94)</f>
        <v>0</v>
      </c>
      <c r="AO94" s="276"/>
      <c r="AP94" s="276"/>
      <c r="AQ94" s="73" t="s">
        <v>1</v>
      </c>
      <c r="AR94" s="69"/>
      <c r="AS94" s="74">
        <f>ROUND(AS95+AS103+AS106+AS110,2)</f>
        <v>0</v>
      </c>
      <c r="AT94" s="75">
        <f t="shared" ref="AT94:AT110" si="1">ROUND(SUM(AV94:AW94),2)</f>
        <v>0</v>
      </c>
      <c r="AU94" s="76">
        <f>ROUND(AU95+AU103+AU106+AU110,5)</f>
        <v>0</v>
      </c>
      <c r="AV94" s="75">
        <f>ROUND(AZ94*L29,2)</f>
        <v>0</v>
      </c>
      <c r="AW94" s="75">
        <f>ROUND(BA94*L30,2)</f>
        <v>0</v>
      </c>
      <c r="AX94" s="75">
        <f>ROUND(BB94*L29,2)</f>
        <v>0</v>
      </c>
      <c r="AY94" s="75">
        <f>ROUND(BC94*L30,2)</f>
        <v>0</v>
      </c>
      <c r="AZ94" s="75">
        <f>ROUND(AZ95+AZ103+AZ106+AZ110,2)</f>
        <v>0</v>
      </c>
      <c r="BA94" s="75">
        <f>ROUND(BA95+BA103+BA106+BA110,2)</f>
        <v>0</v>
      </c>
      <c r="BB94" s="75">
        <f>ROUND(BB95+BB103+BB106+BB110,2)</f>
        <v>0</v>
      </c>
      <c r="BC94" s="75">
        <f>ROUND(BC95+BC103+BC106+BC110,2)</f>
        <v>0</v>
      </c>
      <c r="BD94" s="77">
        <f>ROUND(BD95+BD103+BD106+BD110,2)</f>
        <v>0</v>
      </c>
      <c r="BS94" s="78" t="s">
        <v>79</v>
      </c>
      <c r="BT94" s="78" t="s">
        <v>80</v>
      </c>
      <c r="BU94" s="79" t="s">
        <v>81</v>
      </c>
      <c r="BV94" s="78" t="s">
        <v>82</v>
      </c>
      <c r="BW94" s="78" t="s">
        <v>4</v>
      </c>
      <c r="BX94" s="78" t="s">
        <v>83</v>
      </c>
      <c r="CL94" s="78" t="s">
        <v>1</v>
      </c>
    </row>
    <row r="95" spans="1:91" s="7" customFormat="1" ht="40.5" customHeight="1">
      <c r="B95" s="80"/>
      <c r="C95" s="81"/>
      <c r="D95" s="269" t="s">
        <v>21</v>
      </c>
      <c r="E95" s="269"/>
      <c r="F95" s="269"/>
      <c r="G95" s="269"/>
      <c r="H95" s="269"/>
      <c r="I95" s="82"/>
      <c r="J95" s="269" t="s">
        <v>84</v>
      </c>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70">
        <f>ROUND(SUM(AG96:AG102),2)</f>
        <v>0</v>
      </c>
      <c r="AH95" s="267"/>
      <c r="AI95" s="267"/>
      <c r="AJ95" s="267"/>
      <c r="AK95" s="267"/>
      <c r="AL95" s="267"/>
      <c r="AM95" s="267"/>
      <c r="AN95" s="266">
        <f t="shared" si="0"/>
        <v>0</v>
      </c>
      <c r="AO95" s="267"/>
      <c r="AP95" s="267"/>
      <c r="AQ95" s="83" t="s">
        <v>85</v>
      </c>
      <c r="AR95" s="80"/>
      <c r="AS95" s="84">
        <f>ROUND(SUM(AS96:AS102),2)</f>
        <v>0</v>
      </c>
      <c r="AT95" s="85">
        <f t="shared" si="1"/>
        <v>0</v>
      </c>
      <c r="AU95" s="86">
        <f>ROUND(SUM(AU96:AU102),5)</f>
        <v>0</v>
      </c>
      <c r="AV95" s="85">
        <f>ROUND(AZ95*L29,2)</f>
        <v>0</v>
      </c>
      <c r="AW95" s="85">
        <f>ROUND(BA95*L30,2)</f>
        <v>0</v>
      </c>
      <c r="AX95" s="85">
        <f>ROUND(BB95*L29,2)</f>
        <v>0</v>
      </c>
      <c r="AY95" s="85">
        <f>ROUND(BC95*L30,2)</f>
        <v>0</v>
      </c>
      <c r="AZ95" s="85">
        <f>ROUND(SUM(AZ96:AZ102),2)</f>
        <v>0</v>
      </c>
      <c r="BA95" s="85">
        <f>ROUND(SUM(BA96:BA102),2)</f>
        <v>0</v>
      </c>
      <c r="BB95" s="85">
        <f>ROUND(SUM(BB96:BB102),2)</f>
        <v>0</v>
      </c>
      <c r="BC95" s="85">
        <f>ROUND(SUM(BC96:BC102),2)</f>
        <v>0</v>
      </c>
      <c r="BD95" s="87">
        <f>ROUND(SUM(BD96:BD102),2)</f>
        <v>0</v>
      </c>
      <c r="BS95" s="88" t="s">
        <v>79</v>
      </c>
      <c r="BT95" s="88" t="s">
        <v>21</v>
      </c>
      <c r="BU95" s="88" t="s">
        <v>81</v>
      </c>
      <c r="BV95" s="88" t="s">
        <v>82</v>
      </c>
      <c r="BW95" s="88" t="s">
        <v>86</v>
      </c>
      <c r="BX95" s="88" t="s">
        <v>4</v>
      </c>
      <c r="CL95" s="88" t="s">
        <v>1</v>
      </c>
      <c r="CM95" s="88" t="s">
        <v>80</v>
      </c>
    </row>
    <row r="96" spans="1:91" s="4" customFormat="1" ht="25.5" customHeight="1">
      <c r="A96" s="89" t="s">
        <v>87</v>
      </c>
      <c r="B96" s="52"/>
      <c r="C96" s="10"/>
      <c r="D96" s="10"/>
      <c r="E96" s="268" t="s">
        <v>88</v>
      </c>
      <c r="F96" s="268"/>
      <c r="G96" s="268"/>
      <c r="H96" s="268"/>
      <c r="I96" s="268"/>
      <c r="J96" s="10"/>
      <c r="K96" s="268" t="s">
        <v>89</v>
      </c>
      <c r="L96" s="268"/>
      <c r="M96" s="268"/>
      <c r="N96" s="268"/>
      <c r="O96" s="268"/>
      <c r="P96" s="268"/>
      <c r="Q96" s="268"/>
      <c r="R96" s="268"/>
      <c r="S96" s="268"/>
      <c r="T96" s="268"/>
      <c r="U96" s="268"/>
      <c r="V96" s="268"/>
      <c r="W96" s="268"/>
      <c r="X96" s="268"/>
      <c r="Y96" s="268"/>
      <c r="Z96" s="268"/>
      <c r="AA96" s="268"/>
      <c r="AB96" s="268"/>
      <c r="AC96" s="268"/>
      <c r="AD96" s="268"/>
      <c r="AE96" s="268"/>
      <c r="AF96" s="268"/>
      <c r="AG96" s="264">
        <f>'a - ZŠ Smetanova, Lanškro...'!J32</f>
        <v>0</v>
      </c>
      <c r="AH96" s="265"/>
      <c r="AI96" s="265"/>
      <c r="AJ96" s="265"/>
      <c r="AK96" s="265"/>
      <c r="AL96" s="265"/>
      <c r="AM96" s="265"/>
      <c r="AN96" s="264">
        <f t="shared" si="0"/>
        <v>0</v>
      </c>
      <c r="AO96" s="265"/>
      <c r="AP96" s="265"/>
      <c r="AQ96" s="90" t="s">
        <v>90</v>
      </c>
      <c r="AR96" s="52"/>
      <c r="AS96" s="91">
        <v>0</v>
      </c>
      <c r="AT96" s="92">
        <f t="shared" si="1"/>
        <v>0</v>
      </c>
      <c r="AU96" s="93">
        <f>'a - ZŠ Smetanova, Lanškro...'!P143</f>
        <v>0</v>
      </c>
      <c r="AV96" s="92">
        <f>'a - ZŠ Smetanova, Lanškro...'!J35</f>
        <v>0</v>
      </c>
      <c r="AW96" s="92">
        <f>'a - ZŠ Smetanova, Lanškro...'!J36</f>
        <v>0</v>
      </c>
      <c r="AX96" s="92">
        <f>'a - ZŠ Smetanova, Lanškro...'!J37</f>
        <v>0</v>
      </c>
      <c r="AY96" s="92">
        <f>'a - ZŠ Smetanova, Lanškro...'!J38</f>
        <v>0</v>
      </c>
      <c r="AZ96" s="92">
        <f>'a - ZŠ Smetanova, Lanškro...'!F35</f>
        <v>0</v>
      </c>
      <c r="BA96" s="92">
        <f>'a - ZŠ Smetanova, Lanškro...'!F36</f>
        <v>0</v>
      </c>
      <c r="BB96" s="92">
        <f>'a - ZŠ Smetanova, Lanškro...'!F37</f>
        <v>0</v>
      </c>
      <c r="BC96" s="92">
        <f>'a - ZŠ Smetanova, Lanškro...'!F38</f>
        <v>0</v>
      </c>
      <c r="BD96" s="94">
        <f>'a - ZŠ Smetanova, Lanškro...'!F39</f>
        <v>0</v>
      </c>
      <c r="BT96" s="26" t="s">
        <v>91</v>
      </c>
      <c r="BV96" s="26" t="s">
        <v>82</v>
      </c>
      <c r="BW96" s="26" t="s">
        <v>92</v>
      </c>
      <c r="BX96" s="26" t="s">
        <v>86</v>
      </c>
      <c r="CL96" s="26" t="s">
        <v>1</v>
      </c>
    </row>
    <row r="97" spans="1:91" s="4" customFormat="1" ht="25.5" customHeight="1">
      <c r="A97" s="89" t="s">
        <v>87</v>
      </c>
      <c r="B97" s="52"/>
      <c r="C97" s="10"/>
      <c r="D97" s="10"/>
      <c r="E97" s="268" t="s">
        <v>93</v>
      </c>
      <c r="F97" s="268"/>
      <c r="G97" s="268"/>
      <c r="H97" s="268"/>
      <c r="I97" s="268"/>
      <c r="J97" s="10"/>
      <c r="K97" s="268" t="s">
        <v>94</v>
      </c>
      <c r="L97" s="268"/>
      <c r="M97" s="268"/>
      <c r="N97" s="268"/>
      <c r="O97" s="268"/>
      <c r="P97" s="268"/>
      <c r="Q97" s="268"/>
      <c r="R97" s="268"/>
      <c r="S97" s="268"/>
      <c r="T97" s="268"/>
      <c r="U97" s="268"/>
      <c r="V97" s="268"/>
      <c r="W97" s="268"/>
      <c r="X97" s="268"/>
      <c r="Y97" s="268"/>
      <c r="Z97" s="268"/>
      <c r="AA97" s="268"/>
      <c r="AB97" s="268"/>
      <c r="AC97" s="268"/>
      <c r="AD97" s="268"/>
      <c r="AE97" s="268"/>
      <c r="AF97" s="268"/>
      <c r="AG97" s="264">
        <f>'b1 - Slaboproud - dodávka...'!J32</f>
        <v>0</v>
      </c>
      <c r="AH97" s="265"/>
      <c r="AI97" s="265"/>
      <c r="AJ97" s="265"/>
      <c r="AK97" s="265"/>
      <c r="AL97" s="265"/>
      <c r="AM97" s="265"/>
      <c r="AN97" s="264">
        <f t="shared" si="0"/>
        <v>0</v>
      </c>
      <c r="AO97" s="265"/>
      <c r="AP97" s="265"/>
      <c r="AQ97" s="90" t="s">
        <v>90</v>
      </c>
      <c r="AR97" s="52"/>
      <c r="AS97" s="91">
        <v>0</v>
      </c>
      <c r="AT97" s="92">
        <f t="shared" si="1"/>
        <v>0</v>
      </c>
      <c r="AU97" s="93">
        <f>'b1 - Slaboproud - dodávka...'!P125</f>
        <v>0</v>
      </c>
      <c r="AV97" s="92">
        <f>'b1 - Slaboproud - dodávka...'!J35</f>
        <v>0</v>
      </c>
      <c r="AW97" s="92">
        <f>'b1 - Slaboproud - dodávka...'!J36</f>
        <v>0</v>
      </c>
      <c r="AX97" s="92">
        <f>'b1 - Slaboproud - dodávka...'!J37</f>
        <v>0</v>
      </c>
      <c r="AY97" s="92">
        <f>'b1 - Slaboproud - dodávka...'!J38</f>
        <v>0</v>
      </c>
      <c r="AZ97" s="92">
        <f>'b1 - Slaboproud - dodávka...'!F35</f>
        <v>0</v>
      </c>
      <c r="BA97" s="92">
        <f>'b1 - Slaboproud - dodávka...'!F36</f>
        <v>0</v>
      </c>
      <c r="BB97" s="92">
        <f>'b1 - Slaboproud - dodávka...'!F37</f>
        <v>0</v>
      </c>
      <c r="BC97" s="92">
        <f>'b1 - Slaboproud - dodávka...'!F38</f>
        <v>0</v>
      </c>
      <c r="BD97" s="94">
        <f>'b1 - Slaboproud - dodávka...'!F39</f>
        <v>0</v>
      </c>
      <c r="BT97" s="26" t="s">
        <v>91</v>
      </c>
      <c r="BV97" s="26" t="s">
        <v>82</v>
      </c>
      <c r="BW97" s="26" t="s">
        <v>95</v>
      </c>
      <c r="BX97" s="26" t="s">
        <v>86</v>
      </c>
      <c r="CL97" s="26" t="s">
        <v>1</v>
      </c>
    </row>
    <row r="98" spans="1:91" s="4" customFormat="1" ht="16.5" customHeight="1">
      <c r="A98" s="89" t="s">
        <v>87</v>
      </c>
      <c r="B98" s="52"/>
      <c r="C98" s="10"/>
      <c r="D98" s="10"/>
      <c r="E98" s="268" t="s">
        <v>96</v>
      </c>
      <c r="F98" s="268"/>
      <c r="G98" s="268"/>
      <c r="H98" s="268"/>
      <c r="I98" s="268"/>
      <c r="J98" s="10"/>
      <c r="K98" s="268" t="s">
        <v>97</v>
      </c>
      <c r="L98" s="268"/>
      <c r="M98" s="268"/>
      <c r="N98" s="268"/>
      <c r="O98" s="268"/>
      <c r="P98" s="268"/>
      <c r="Q98" s="268"/>
      <c r="R98" s="268"/>
      <c r="S98" s="268"/>
      <c r="T98" s="268"/>
      <c r="U98" s="268"/>
      <c r="V98" s="268"/>
      <c r="W98" s="268"/>
      <c r="X98" s="268"/>
      <c r="Y98" s="268"/>
      <c r="Z98" s="268"/>
      <c r="AA98" s="268"/>
      <c r="AB98" s="268"/>
      <c r="AC98" s="268"/>
      <c r="AD98" s="268"/>
      <c r="AE98" s="268"/>
      <c r="AF98" s="268"/>
      <c r="AG98" s="264">
        <f>'b2 - Slaboproud - montáž-...'!J32</f>
        <v>0</v>
      </c>
      <c r="AH98" s="265"/>
      <c r="AI98" s="265"/>
      <c r="AJ98" s="265"/>
      <c r="AK98" s="265"/>
      <c r="AL98" s="265"/>
      <c r="AM98" s="265"/>
      <c r="AN98" s="264">
        <f t="shared" si="0"/>
        <v>0</v>
      </c>
      <c r="AO98" s="265"/>
      <c r="AP98" s="265"/>
      <c r="AQ98" s="90" t="s">
        <v>90</v>
      </c>
      <c r="AR98" s="52"/>
      <c r="AS98" s="91">
        <v>0</v>
      </c>
      <c r="AT98" s="92">
        <f t="shared" si="1"/>
        <v>0</v>
      </c>
      <c r="AU98" s="93">
        <f>'b2 - Slaboproud - montáž-...'!P126</f>
        <v>0</v>
      </c>
      <c r="AV98" s="92">
        <f>'b2 - Slaboproud - montáž-...'!J35</f>
        <v>0</v>
      </c>
      <c r="AW98" s="92">
        <f>'b2 - Slaboproud - montáž-...'!J36</f>
        <v>0</v>
      </c>
      <c r="AX98" s="92">
        <f>'b2 - Slaboproud - montáž-...'!J37</f>
        <v>0</v>
      </c>
      <c r="AY98" s="92">
        <f>'b2 - Slaboproud - montáž-...'!J38</f>
        <v>0</v>
      </c>
      <c r="AZ98" s="92">
        <f>'b2 - Slaboproud - montáž-...'!F35</f>
        <v>0</v>
      </c>
      <c r="BA98" s="92">
        <f>'b2 - Slaboproud - montáž-...'!F36</f>
        <v>0</v>
      </c>
      <c r="BB98" s="92">
        <f>'b2 - Slaboproud - montáž-...'!F37</f>
        <v>0</v>
      </c>
      <c r="BC98" s="92">
        <f>'b2 - Slaboproud - montáž-...'!F38</f>
        <v>0</v>
      </c>
      <c r="BD98" s="94">
        <f>'b2 - Slaboproud - montáž-...'!F39</f>
        <v>0</v>
      </c>
      <c r="BT98" s="26" t="s">
        <v>91</v>
      </c>
      <c r="BV98" s="26" t="s">
        <v>82</v>
      </c>
      <c r="BW98" s="26" t="s">
        <v>98</v>
      </c>
      <c r="BX98" s="26" t="s">
        <v>86</v>
      </c>
      <c r="CL98" s="26" t="s">
        <v>1</v>
      </c>
    </row>
    <row r="99" spans="1:91" s="4" customFormat="1" ht="16.5" customHeight="1">
      <c r="A99" s="89" t="s">
        <v>87</v>
      </c>
      <c r="B99" s="52"/>
      <c r="C99" s="10"/>
      <c r="D99" s="10"/>
      <c r="E99" s="268" t="s">
        <v>99</v>
      </c>
      <c r="F99" s="268"/>
      <c r="G99" s="268"/>
      <c r="H99" s="268"/>
      <c r="I99" s="268"/>
      <c r="J99" s="10"/>
      <c r="K99" s="268" t="s">
        <v>100</v>
      </c>
      <c r="L99" s="268"/>
      <c r="M99" s="268"/>
      <c r="N99" s="268"/>
      <c r="O99" s="268"/>
      <c r="P99" s="268"/>
      <c r="Q99" s="268"/>
      <c r="R99" s="268"/>
      <c r="S99" s="268"/>
      <c r="T99" s="268"/>
      <c r="U99" s="268"/>
      <c r="V99" s="268"/>
      <c r="W99" s="268"/>
      <c r="X99" s="268"/>
      <c r="Y99" s="268"/>
      <c r="Z99" s="268"/>
      <c r="AA99" s="268"/>
      <c r="AB99" s="268"/>
      <c r="AC99" s="268"/>
      <c r="AD99" s="268"/>
      <c r="AE99" s="268"/>
      <c r="AF99" s="268"/>
      <c r="AG99" s="264">
        <f>'c1 - Silnoproud - dodávka...'!J32</f>
        <v>0</v>
      </c>
      <c r="AH99" s="265"/>
      <c r="AI99" s="265"/>
      <c r="AJ99" s="265"/>
      <c r="AK99" s="265"/>
      <c r="AL99" s="265"/>
      <c r="AM99" s="265"/>
      <c r="AN99" s="264">
        <f t="shared" si="0"/>
        <v>0</v>
      </c>
      <c r="AO99" s="265"/>
      <c r="AP99" s="265"/>
      <c r="AQ99" s="90" t="s">
        <v>90</v>
      </c>
      <c r="AR99" s="52"/>
      <c r="AS99" s="91">
        <v>0</v>
      </c>
      <c r="AT99" s="92">
        <f t="shared" si="1"/>
        <v>0</v>
      </c>
      <c r="AU99" s="93">
        <f>'c1 - Silnoproud - dodávka...'!P125</f>
        <v>0</v>
      </c>
      <c r="AV99" s="92">
        <f>'c1 - Silnoproud - dodávka...'!J35</f>
        <v>0</v>
      </c>
      <c r="AW99" s="92">
        <f>'c1 - Silnoproud - dodávka...'!J36</f>
        <v>0</v>
      </c>
      <c r="AX99" s="92">
        <f>'c1 - Silnoproud - dodávka...'!J37</f>
        <v>0</v>
      </c>
      <c r="AY99" s="92">
        <f>'c1 - Silnoproud - dodávka...'!J38</f>
        <v>0</v>
      </c>
      <c r="AZ99" s="92">
        <f>'c1 - Silnoproud - dodávka...'!F35</f>
        <v>0</v>
      </c>
      <c r="BA99" s="92">
        <f>'c1 - Silnoproud - dodávka...'!F36</f>
        <v>0</v>
      </c>
      <c r="BB99" s="92">
        <f>'c1 - Silnoproud - dodávka...'!F37</f>
        <v>0</v>
      </c>
      <c r="BC99" s="92">
        <f>'c1 - Silnoproud - dodávka...'!F38</f>
        <v>0</v>
      </c>
      <c r="BD99" s="94">
        <f>'c1 - Silnoproud - dodávka...'!F39</f>
        <v>0</v>
      </c>
      <c r="BT99" s="26" t="s">
        <v>91</v>
      </c>
      <c r="BV99" s="26" t="s">
        <v>82</v>
      </c>
      <c r="BW99" s="26" t="s">
        <v>101</v>
      </c>
      <c r="BX99" s="26" t="s">
        <v>86</v>
      </c>
      <c r="CL99" s="26" t="s">
        <v>1</v>
      </c>
    </row>
    <row r="100" spans="1:91" s="4" customFormat="1" ht="16.5" customHeight="1">
      <c r="A100" s="89" t="s">
        <v>87</v>
      </c>
      <c r="B100" s="52"/>
      <c r="C100" s="10"/>
      <c r="D100" s="10"/>
      <c r="E100" s="268" t="s">
        <v>102</v>
      </c>
      <c r="F100" s="268"/>
      <c r="G100" s="268"/>
      <c r="H100" s="268"/>
      <c r="I100" s="268"/>
      <c r="J100" s="10"/>
      <c r="K100" s="268" t="s">
        <v>103</v>
      </c>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64">
        <f>'c2 - Silnoproud - montáž-...'!J32</f>
        <v>0</v>
      </c>
      <c r="AH100" s="265"/>
      <c r="AI100" s="265"/>
      <c r="AJ100" s="265"/>
      <c r="AK100" s="265"/>
      <c r="AL100" s="265"/>
      <c r="AM100" s="265"/>
      <c r="AN100" s="264">
        <f t="shared" si="0"/>
        <v>0</v>
      </c>
      <c r="AO100" s="265"/>
      <c r="AP100" s="265"/>
      <c r="AQ100" s="90" t="s">
        <v>90</v>
      </c>
      <c r="AR100" s="52"/>
      <c r="AS100" s="91">
        <v>0</v>
      </c>
      <c r="AT100" s="92">
        <f t="shared" si="1"/>
        <v>0</v>
      </c>
      <c r="AU100" s="93">
        <f>'c2 - Silnoproud - montáž-...'!P126</f>
        <v>0</v>
      </c>
      <c r="AV100" s="92">
        <f>'c2 - Silnoproud - montáž-...'!J35</f>
        <v>0</v>
      </c>
      <c r="AW100" s="92">
        <f>'c2 - Silnoproud - montáž-...'!J36</f>
        <v>0</v>
      </c>
      <c r="AX100" s="92">
        <f>'c2 - Silnoproud - montáž-...'!J37</f>
        <v>0</v>
      </c>
      <c r="AY100" s="92">
        <f>'c2 - Silnoproud - montáž-...'!J38</f>
        <v>0</v>
      </c>
      <c r="AZ100" s="92">
        <f>'c2 - Silnoproud - montáž-...'!F35</f>
        <v>0</v>
      </c>
      <c r="BA100" s="92">
        <f>'c2 - Silnoproud - montáž-...'!F36</f>
        <v>0</v>
      </c>
      <c r="BB100" s="92">
        <f>'c2 - Silnoproud - montáž-...'!F37</f>
        <v>0</v>
      </c>
      <c r="BC100" s="92">
        <f>'c2 - Silnoproud - montáž-...'!F38</f>
        <v>0</v>
      </c>
      <c r="BD100" s="94">
        <f>'c2 - Silnoproud - montáž-...'!F39</f>
        <v>0</v>
      </c>
      <c r="BT100" s="26" t="s">
        <v>91</v>
      </c>
      <c r="BV100" s="26" t="s">
        <v>82</v>
      </c>
      <c r="BW100" s="26" t="s">
        <v>104</v>
      </c>
      <c r="BX100" s="26" t="s">
        <v>86</v>
      </c>
      <c r="CL100" s="26" t="s">
        <v>1</v>
      </c>
    </row>
    <row r="101" spans="1:91" s="4" customFormat="1" ht="16.5" customHeight="1">
      <c r="A101" s="89" t="s">
        <v>87</v>
      </c>
      <c r="B101" s="52"/>
      <c r="C101" s="10"/>
      <c r="D101" s="10"/>
      <c r="E101" s="268" t="s">
        <v>105</v>
      </c>
      <c r="F101" s="268"/>
      <c r="G101" s="268"/>
      <c r="H101" s="268"/>
      <c r="I101" s="268"/>
      <c r="J101" s="10"/>
      <c r="K101" s="268" t="s">
        <v>106</v>
      </c>
      <c r="L101" s="268"/>
      <c r="M101" s="268"/>
      <c r="N101" s="268"/>
      <c r="O101" s="268"/>
      <c r="P101" s="268"/>
      <c r="Q101" s="268"/>
      <c r="R101" s="268"/>
      <c r="S101" s="268"/>
      <c r="T101" s="268"/>
      <c r="U101" s="268"/>
      <c r="V101" s="268"/>
      <c r="W101" s="268"/>
      <c r="X101" s="268"/>
      <c r="Y101" s="268"/>
      <c r="Z101" s="268"/>
      <c r="AA101" s="268"/>
      <c r="AB101" s="268"/>
      <c r="AC101" s="268"/>
      <c r="AD101" s="268"/>
      <c r="AE101" s="268"/>
      <c r="AF101" s="268"/>
      <c r="AG101" s="264">
        <f>'d - Zdravotechnika-cenová...'!J32</f>
        <v>0</v>
      </c>
      <c r="AH101" s="265"/>
      <c r="AI101" s="265"/>
      <c r="AJ101" s="265"/>
      <c r="AK101" s="265"/>
      <c r="AL101" s="265"/>
      <c r="AM101" s="265"/>
      <c r="AN101" s="264">
        <f t="shared" si="0"/>
        <v>0</v>
      </c>
      <c r="AO101" s="265"/>
      <c r="AP101" s="265"/>
      <c r="AQ101" s="90" t="s">
        <v>90</v>
      </c>
      <c r="AR101" s="52"/>
      <c r="AS101" s="91">
        <v>0</v>
      </c>
      <c r="AT101" s="92">
        <f t="shared" si="1"/>
        <v>0</v>
      </c>
      <c r="AU101" s="93">
        <f>'d - Zdravotechnika-cenová...'!P124</f>
        <v>0</v>
      </c>
      <c r="AV101" s="92">
        <f>'d - Zdravotechnika-cenová...'!J35</f>
        <v>0</v>
      </c>
      <c r="AW101" s="92">
        <f>'d - Zdravotechnika-cenová...'!J36</f>
        <v>0</v>
      </c>
      <c r="AX101" s="92">
        <f>'d - Zdravotechnika-cenová...'!J37</f>
        <v>0</v>
      </c>
      <c r="AY101" s="92">
        <f>'d - Zdravotechnika-cenová...'!J38</f>
        <v>0</v>
      </c>
      <c r="AZ101" s="92">
        <f>'d - Zdravotechnika-cenová...'!F35</f>
        <v>0</v>
      </c>
      <c r="BA101" s="92">
        <f>'d - Zdravotechnika-cenová...'!F36</f>
        <v>0</v>
      </c>
      <c r="BB101" s="92">
        <f>'d - Zdravotechnika-cenová...'!F37</f>
        <v>0</v>
      </c>
      <c r="BC101" s="92">
        <f>'d - Zdravotechnika-cenová...'!F38</f>
        <v>0</v>
      </c>
      <c r="BD101" s="94">
        <f>'d - Zdravotechnika-cenová...'!F39</f>
        <v>0</v>
      </c>
      <c r="BT101" s="26" t="s">
        <v>91</v>
      </c>
      <c r="BV101" s="26" t="s">
        <v>82</v>
      </c>
      <c r="BW101" s="26" t="s">
        <v>107</v>
      </c>
      <c r="BX101" s="26" t="s">
        <v>86</v>
      </c>
      <c r="CL101" s="26" t="s">
        <v>1</v>
      </c>
    </row>
    <row r="102" spans="1:91" s="4" customFormat="1" ht="16.5" customHeight="1">
      <c r="A102" s="89" t="s">
        <v>87</v>
      </c>
      <c r="B102" s="52"/>
      <c r="C102" s="10"/>
      <c r="D102" s="10"/>
      <c r="E102" s="268" t="s">
        <v>108</v>
      </c>
      <c r="F102" s="268"/>
      <c r="G102" s="268"/>
      <c r="H102" s="268"/>
      <c r="I102" s="268"/>
      <c r="J102" s="10"/>
      <c r="K102" s="268" t="s">
        <v>109</v>
      </c>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4">
        <f>'e - Ústřední vytápění-cen...'!J32</f>
        <v>0</v>
      </c>
      <c r="AH102" s="265"/>
      <c r="AI102" s="265"/>
      <c r="AJ102" s="265"/>
      <c r="AK102" s="265"/>
      <c r="AL102" s="265"/>
      <c r="AM102" s="265"/>
      <c r="AN102" s="264">
        <f t="shared" si="0"/>
        <v>0</v>
      </c>
      <c r="AO102" s="265"/>
      <c r="AP102" s="265"/>
      <c r="AQ102" s="90" t="s">
        <v>90</v>
      </c>
      <c r="AR102" s="52"/>
      <c r="AS102" s="91">
        <v>0</v>
      </c>
      <c r="AT102" s="92">
        <f t="shared" si="1"/>
        <v>0</v>
      </c>
      <c r="AU102" s="93">
        <f>'e - Ústřední vytápění-cen...'!P124</f>
        <v>0</v>
      </c>
      <c r="AV102" s="92">
        <f>'e - Ústřední vytápění-cen...'!J35</f>
        <v>0</v>
      </c>
      <c r="AW102" s="92">
        <f>'e - Ústřední vytápění-cen...'!J36</f>
        <v>0</v>
      </c>
      <c r="AX102" s="92">
        <f>'e - Ústřední vytápění-cen...'!J37</f>
        <v>0</v>
      </c>
      <c r="AY102" s="92">
        <f>'e - Ústřední vytápění-cen...'!J38</f>
        <v>0</v>
      </c>
      <c r="AZ102" s="92">
        <f>'e - Ústřední vytápění-cen...'!F35</f>
        <v>0</v>
      </c>
      <c r="BA102" s="92">
        <f>'e - Ústřední vytápění-cen...'!F36</f>
        <v>0</v>
      </c>
      <c r="BB102" s="92">
        <f>'e - Ústřední vytápění-cen...'!F37</f>
        <v>0</v>
      </c>
      <c r="BC102" s="92">
        <f>'e - Ústřední vytápění-cen...'!F38</f>
        <v>0</v>
      </c>
      <c r="BD102" s="94">
        <f>'e - Ústřední vytápění-cen...'!F39</f>
        <v>0</v>
      </c>
      <c r="BT102" s="26" t="s">
        <v>91</v>
      </c>
      <c r="BV102" s="26" t="s">
        <v>82</v>
      </c>
      <c r="BW102" s="26" t="s">
        <v>110</v>
      </c>
      <c r="BX102" s="26" t="s">
        <v>86</v>
      </c>
      <c r="CL102" s="26" t="s">
        <v>1</v>
      </c>
    </row>
    <row r="103" spans="1:91" s="7" customFormat="1" ht="40.5" customHeight="1">
      <c r="B103" s="80"/>
      <c r="C103" s="81"/>
      <c r="D103" s="269" t="s">
        <v>91</v>
      </c>
      <c r="E103" s="269"/>
      <c r="F103" s="269"/>
      <c r="G103" s="269"/>
      <c r="H103" s="269"/>
      <c r="I103" s="82"/>
      <c r="J103" s="269" t="s">
        <v>111</v>
      </c>
      <c r="K103" s="269"/>
      <c r="L103" s="269"/>
      <c r="M103" s="269"/>
      <c r="N103" s="269"/>
      <c r="O103" s="269"/>
      <c r="P103" s="269"/>
      <c r="Q103" s="269"/>
      <c r="R103" s="269"/>
      <c r="S103" s="269"/>
      <c r="T103" s="269"/>
      <c r="U103" s="269"/>
      <c r="V103" s="269"/>
      <c r="W103" s="269"/>
      <c r="X103" s="269"/>
      <c r="Y103" s="269"/>
      <c r="Z103" s="269"/>
      <c r="AA103" s="269"/>
      <c r="AB103" s="269"/>
      <c r="AC103" s="269"/>
      <c r="AD103" s="269"/>
      <c r="AE103" s="269"/>
      <c r="AF103" s="269"/>
      <c r="AG103" s="270">
        <f>ROUND(SUM(AG104:AG105),2)</f>
        <v>0</v>
      </c>
      <c r="AH103" s="267"/>
      <c r="AI103" s="267"/>
      <c r="AJ103" s="267"/>
      <c r="AK103" s="267"/>
      <c r="AL103" s="267"/>
      <c r="AM103" s="267"/>
      <c r="AN103" s="266">
        <f t="shared" si="0"/>
        <v>0</v>
      </c>
      <c r="AO103" s="267"/>
      <c r="AP103" s="267"/>
      <c r="AQ103" s="83" t="s">
        <v>85</v>
      </c>
      <c r="AR103" s="80"/>
      <c r="AS103" s="84">
        <f>ROUND(SUM(AS104:AS105),2)</f>
        <v>0</v>
      </c>
      <c r="AT103" s="85">
        <f t="shared" si="1"/>
        <v>0</v>
      </c>
      <c r="AU103" s="86">
        <f>ROUND(SUM(AU104:AU105),5)</f>
        <v>0</v>
      </c>
      <c r="AV103" s="85">
        <f>ROUND(AZ103*L29,2)</f>
        <v>0</v>
      </c>
      <c r="AW103" s="85">
        <f>ROUND(BA103*L30,2)</f>
        <v>0</v>
      </c>
      <c r="AX103" s="85">
        <f>ROUND(BB103*L29,2)</f>
        <v>0</v>
      </c>
      <c r="AY103" s="85">
        <f>ROUND(BC103*L30,2)</f>
        <v>0</v>
      </c>
      <c r="AZ103" s="85">
        <f>ROUND(SUM(AZ104:AZ105),2)</f>
        <v>0</v>
      </c>
      <c r="BA103" s="85">
        <f>ROUND(SUM(BA104:BA105),2)</f>
        <v>0</v>
      </c>
      <c r="BB103" s="85">
        <f>ROUND(SUM(BB104:BB105),2)</f>
        <v>0</v>
      </c>
      <c r="BC103" s="85">
        <f>ROUND(SUM(BC104:BC105),2)</f>
        <v>0</v>
      </c>
      <c r="BD103" s="87">
        <f>ROUND(SUM(BD104:BD105),2)</f>
        <v>0</v>
      </c>
      <c r="BS103" s="88" t="s">
        <v>79</v>
      </c>
      <c r="BT103" s="88" t="s">
        <v>21</v>
      </c>
      <c r="BU103" s="88" t="s">
        <v>81</v>
      </c>
      <c r="BV103" s="88" t="s">
        <v>82</v>
      </c>
      <c r="BW103" s="88" t="s">
        <v>112</v>
      </c>
      <c r="BX103" s="88" t="s">
        <v>4</v>
      </c>
      <c r="CL103" s="88" t="s">
        <v>1</v>
      </c>
      <c r="CM103" s="88" t="s">
        <v>80</v>
      </c>
    </row>
    <row r="104" spans="1:91" s="4" customFormat="1" ht="38.25" customHeight="1">
      <c r="A104" s="89" t="s">
        <v>87</v>
      </c>
      <c r="B104" s="52"/>
      <c r="C104" s="10"/>
      <c r="D104" s="10"/>
      <c r="E104" s="268" t="s">
        <v>88</v>
      </c>
      <c r="F104" s="268"/>
      <c r="G104" s="268"/>
      <c r="H104" s="268"/>
      <c r="I104" s="268"/>
      <c r="J104" s="10"/>
      <c r="K104" s="268" t="s">
        <v>113</v>
      </c>
      <c r="L104" s="268"/>
      <c r="M104" s="268"/>
      <c r="N104" s="268"/>
      <c r="O104" s="268"/>
      <c r="P104" s="268"/>
      <c r="Q104" s="268"/>
      <c r="R104" s="268"/>
      <c r="S104" s="268"/>
      <c r="T104" s="268"/>
      <c r="U104" s="268"/>
      <c r="V104" s="268"/>
      <c r="W104" s="268"/>
      <c r="X104" s="268"/>
      <c r="Y104" s="268"/>
      <c r="Z104" s="268"/>
      <c r="AA104" s="268"/>
      <c r="AB104" s="268"/>
      <c r="AC104" s="268"/>
      <c r="AD104" s="268"/>
      <c r="AE104" s="268"/>
      <c r="AF104" s="268"/>
      <c r="AG104" s="264">
        <f>'a - ZŠ Smetanova 460,Lanš...'!J32</f>
        <v>0</v>
      </c>
      <c r="AH104" s="265"/>
      <c r="AI104" s="265"/>
      <c r="AJ104" s="265"/>
      <c r="AK104" s="265"/>
      <c r="AL104" s="265"/>
      <c r="AM104" s="265"/>
      <c r="AN104" s="264">
        <f t="shared" si="0"/>
        <v>0</v>
      </c>
      <c r="AO104" s="265"/>
      <c r="AP104" s="265"/>
      <c r="AQ104" s="90" t="s">
        <v>90</v>
      </c>
      <c r="AR104" s="52"/>
      <c r="AS104" s="91">
        <v>0</v>
      </c>
      <c r="AT104" s="92">
        <f t="shared" si="1"/>
        <v>0</v>
      </c>
      <c r="AU104" s="93">
        <f>'a - ZŠ Smetanova 460,Lanš...'!P138</f>
        <v>0</v>
      </c>
      <c r="AV104" s="92">
        <f>'a - ZŠ Smetanova 460,Lanš...'!J35</f>
        <v>0</v>
      </c>
      <c r="AW104" s="92">
        <f>'a - ZŠ Smetanova 460,Lanš...'!J36</f>
        <v>0</v>
      </c>
      <c r="AX104" s="92">
        <f>'a - ZŠ Smetanova 460,Lanš...'!J37</f>
        <v>0</v>
      </c>
      <c r="AY104" s="92">
        <f>'a - ZŠ Smetanova 460,Lanš...'!J38</f>
        <v>0</v>
      </c>
      <c r="AZ104" s="92">
        <f>'a - ZŠ Smetanova 460,Lanš...'!F35</f>
        <v>0</v>
      </c>
      <c r="BA104" s="92">
        <f>'a - ZŠ Smetanova 460,Lanš...'!F36</f>
        <v>0</v>
      </c>
      <c r="BB104" s="92">
        <f>'a - ZŠ Smetanova 460,Lanš...'!F37</f>
        <v>0</v>
      </c>
      <c r="BC104" s="92">
        <f>'a - ZŠ Smetanova 460,Lanš...'!F38</f>
        <v>0</v>
      </c>
      <c r="BD104" s="94">
        <f>'a - ZŠ Smetanova 460,Lanš...'!F39</f>
        <v>0</v>
      </c>
      <c r="BT104" s="26" t="s">
        <v>91</v>
      </c>
      <c r="BV104" s="26" t="s">
        <v>82</v>
      </c>
      <c r="BW104" s="26" t="s">
        <v>114</v>
      </c>
      <c r="BX104" s="26" t="s">
        <v>112</v>
      </c>
      <c r="CL104" s="26" t="s">
        <v>1</v>
      </c>
    </row>
    <row r="105" spans="1:91" s="4" customFormat="1" ht="16.5" customHeight="1">
      <c r="A105" s="89" t="s">
        <v>87</v>
      </c>
      <c r="B105" s="52"/>
      <c r="C105" s="10"/>
      <c r="D105" s="10"/>
      <c r="E105" s="268" t="s">
        <v>115</v>
      </c>
      <c r="F105" s="268"/>
      <c r="G105" s="268"/>
      <c r="H105" s="268"/>
      <c r="I105" s="268"/>
      <c r="J105" s="10"/>
      <c r="K105" s="268" t="s">
        <v>116</v>
      </c>
      <c r="L105" s="268"/>
      <c r="M105" s="268"/>
      <c r="N105" s="268"/>
      <c r="O105" s="268"/>
      <c r="P105" s="268"/>
      <c r="Q105" s="268"/>
      <c r="R105" s="268"/>
      <c r="S105" s="268"/>
      <c r="T105" s="268"/>
      <c r="U105" s="268"/>
      <c r="V105" s="268"/>
      <c r="W105" s="268"/>
      <c r="X105" s="268"/>
      <c r="Y105" s="268"/>
      <c r="Z105" s="268"/>
      <c r="AA105" s="268"/>
      <c r="AB105" s="268"/>
      <c r="AC105" s="268"/>
      <c r="AD105" s="268"/>
      <c r="AE105" s="268"/>
      <c r="AF105" s="268"/>
      <c r="AG105" s="264">
        <f>'c - Vzduchotechnika-cenov...'!J32</f>
        <v>0</v>
      </c>
      <c r="AH105" s="265"/>
      <c r="AI105" s="265"/>
      <c r="AJ105" s="265"/>
      <c r="AK105" s="265"/>
      <c r="AL105" s="265"/>
      <c r="AM105" s="265"/>
      <c r="AN105" s="264">
        <f t="shared" si="0"/>
        <v>0</v>
      </c>
      <c r="AO105" s="265"/>
      <c r="AP105" s="265"/>
      <c r="AQ105" s="90" t="s">
        <v>90</v>
      </c>
      <c r="AR105" s="52"/>
      <c r="AS105" s="91">
        <v>0</v>
      </c>
      <c r="AT105" s="92">
        <f t="shared" si="1"/>
        <v>0</v>
      </c>
      <c r="AU105" s="93">
        <f>'c - Vzduchotechnika-cenov...'!P122</f>
        <v>0</v>
      </c>
      <c r="AV105" s="92">
        <f>'c - Vzduchotechnika-cenov...'!J35</f>
        <v>0</v>
      </c>
      <c r="AW105" s="92">
        <f>'c - Vzduchotechnika-cenov...'!J36</f>
        <v>0</v>
      </c>
      <c r="AX105" s="92">
        <f>'c - Vzduchotechnika-cenov...'!J37</f>
        <v>0</v>
      </c>
      <c r="AY105" s="92">
        <f>'c - Vzduchotechnika-cenov...'!J38</f>
        <v>0</v>
      </c>
      <c r="AZ105" s="92">
        <f>'c - Vzduchotechnika-cenov...'!F35</f>
        <v>0</v>
      </c>
      <c r="BA105" s="92">
        <f>'c - Vzduchotechnika-cenov...'!F36</f>
        <v>0</v>
      </c>
      <c r="BB105" s="92">
        <f>'c - Vzduchotechnika-cenov...'!F37</f>
        <v>0</v>
      </c>
      <c r="BC105" s="92">
        <f>'c - Vzduchotechnika-cenov...'!F38</f>
        <v>0</v>
      </c>
      <c r="BD105" s="94">
        <f>'c - Vzduchotechnika-cenov...'!F39</f>
        <v>0</v>
      </c>
      <c r="BT105" s="26" t="s">
        <v>91</v>
      </c>
      <c r="BV105" s="26" t="s">
        <v>82</v>
      </c>
      <c r="BW105" s="26" t="s">
        <v>117</v>
      </c>
      <c r="BX105" s="26" t="s">
        <v>112</v>
      </c>
      <c r="CL105" s="26" t="s">
        <v>1</v>
      </c>
    </row>
    <row r="106" spans="1:91" s="7" customFormat="1" ht="40.5" customHeight="1">
      <c r="B106" s="80"/>
      <c r="C106" s="81"/>
      <c r="D106" s="269" t="s">
        <v>118</v>
      </c>
      <c r="E106" s="269"/>
      <c r="F106" s="269"/>
      <c r="G106" s="269"/>
      <c r="H106" s="269"/>
      <c r="I106" s="82"/>
      <c r="J106" s="269" t="s">
        <v>119</v>
      </c>
      <c r="K106" s="269"/>
      <c r="L106" s="269"/>
      <c r="M106" s="269"/>
      <c r="N106" s="269"/>
      <c r="O106" s="269"/>
      <c r="P106" s="269"/>
      <c r="Q106" s="269"/>
      <c r="R106" s="269"/>
      <c r="S106" s="269"/>
      <c r="T106" s="269"/>
      <c r="U106" s="269"/>
      <c r="V106" s="269"/>
      <c r="W106" s="269"/>
      <c r="X106" s="269"/>
      <c r="Y106" s="269"/>
      <c r="Z106" s="269"/>
      <c r="AA106" s="269"/>
      <c r="AB106" s="269"/>
      <c r="AC106" s="269"/>
      <c r="AD106" s="269"/>
      <c r="AE106" s="269"/>
      <c r="AF106" s="269"/>
      <c r="AG106" s="270">
        <f>ROUND(SUM(AG107:AG109),2)</f>
        <v>0</v>
      </c>
      <c r="AH106" s="267"/>
      <c r="AI106" s="267"/>
      <c r="AJ106" s="267"/>
      <c r="AK106" s="267"/>
      <c r="AL106" s="267"/>
      <c r="AM106" s="267"/>
      <c r="AN106" s="266">
        <f t="shared" si="0"/>
        <v>0</v>
      </c>
      <c r="AO106" s="267"/>
      <c r="AP106" s="267"/>
      <c r="AQ106" s="83" t="s">
        <v>85</v>
      </c>
      <c r="AR106" s="80"/>
      <c r="AS106" s="84">
        <f>ROUND(SUM(AS107:AS109),2)</f>
        <v>0</v>
      </c>
      <c r="AT106" s="85">
        <f t="shared" si="1"/>
        <v>0</v>
      </c>
      <c r="AU106" s="86">
        <f>ROUND(SUM(AU107:AU109),5)</f>
        <v>0</v>
      </c>
      <c r="AV106" s="85">
        <f>ROUND(AZ106*L29,2)</f>
        <v>0</v>
      </c>
      <c r="AW106" s="85">
        <f>ROUND(BA106*L30,2)</f>
        <v>0</v>
      </c>
      <c r="AX106" s="85">
        <f>ROUND(BB106*L29,2)</f>
        <v>0</v>
      </c>
      <c r="AY106" s="85">
        <f>ROUND(BC106*L30,2)</f>
        <v>0</v>
      </c>
      <c r="AZ106" s="85">
        <f>ROUND(SUM(AZ107:AZ109),2)</f>
        <v>0</v>
      </c>
      <c r="BA106" s="85">
        <f>ROUND(SUM(BA107:BA109),2)</f>
        <v>0</v>
      </c>
      <c r="BB106" s="85">
        <f>ROUND(SUM(BB107:BB109),2)</f>
        <v>0</v>
      </c>
      <c r="BC106" s="85">
        <f>ROUND(SUM(BC107:BC109),2)</f>
        <v>0</v>
      </c>
      <c r="BD106" s="87">
        <f>ROUND(SUM(BD107:BD109),2)</f>
        <v>0</v>
      </c>
      <c r="BS106" s="88" t="s">
        <v>79</v>
      </c>
      <c r="BT106" s="88" t="s">
        <v>21</v>
      </c>
      <c r="BU106" s="88" t="s">
        <v>81</v>
      </c>
      <c r="BV106" s="88" t="s">
        <v>82</v>
      </c>
      <c r="BW106" s="88" t="s">
        <v>120</v>
      </c>
      <c r="BX106" s="88" t="s">
        <v>4</v>
      </c>
      <c r="CL106" s="88" t="s">
        <v>1</v>
      </c>
      <c r="CM106" s="88" t="s">
        <v>80</v>
      </c>
    </row>
    <row r="107" spans="1:91" s="4" customFormat="1" ht="38.25" customHeight="1">
      <c r="A107" s="89" t="s">
        <v>87</v>
      </c>
      <c r="B107" s="52"/>
      <c r="C107" s="10"/>
      <c r="D107" s="10"/>
      <c r="E107" s="268" t="s">
        <v>88</v>
      </c>
      <c r="F107" s="268"/>
      <c r="G107" s="268"/>
      <c r="H107" s="268"/>
      <c r="I107" s="268"/>
      <c r="J107" s="10"/>
      <c r="K107" s="268" t="s">
        <v>121</v>
      </c>
      <c r="L107" s="268"/>
      <c r="M107" s="268"/>
      <c r="N107" s="268"/>
      <c r="O107" s="268"/>
      <c r="P107" s="268"/>
      <c r="Q107" s="268"/>
      <c r="R107" s="268"/>
      <c r="S107" s="268"/>
      <c r="T107" s="268"/>
      <c r="U107" s="268"/>
      <c r="V107" s="268"/>
      <c r="W107" s="268"/>
      <c r="X107" s="268"/>
      <c r="Y107" s="268"/>
      <c r="Z107" s="268"/>
      <c r="AA107" s="268"/>
      <c r="AB107" s="268"/>
      <c r="AC107" s="268"/>
      <c r="AD107" s="268"/>
      <c r="AE107" s="268"/>
      <c r="AF107" s="268"/>
      <c r="AG107" s="264">
        <f>'a - ZŠ Smetanova, Lanškro..._01'!J32</f>
        <v>0</v>
      </c>
      <c r="AH107" s="265"/>
      <c r="AI107" s="265"/>
      <c r="AJ107" s="265"/>
      <c r="AK107" s="265"/>
      <c r="AL107" s="265"/>
      <c r="AM107" s="265"/>
      <c r="AN107" s="264">
        <f t="shared" si="0"/>
        <v>0</v>
      </c>
      <c r="AO107" s="265"/>
      <c r="AP107" s="265"/>
      <c r="AQ107" s="90" t="s">
        <v>90</v>
      </c>
      <c r="AR107" s="52"/>
      <c r="AS107" s="91">
        <v>0</v>
      </c>
      <c r="AT107" s="92">
        <f t="shared" si="1"/>
        <v>0</v>
      </c>
      <c r="AU107" s="93">
        <f>'a - ZŠ Smetanova, Lanškro..._01'!P133</f>
        <v>0</v>
      </c>
      <c r="AV107" s="92">
        <f>'a - ZŠ Smetanova, Lanškro..._01'!J35</f>
        <v>0</v>
      </c>
      <c r="AW107" s="92">
        <f>'a - ZŠ Smetanova, Lanškro..._01'!J36</f>
        <v>0</v>
      </c>
      <c r="AX107" s="92">
        <f>'a - ZŠ Smetanova, Lanškro..._01'!J37</f>
        <v>0</v>
      </c>
      <c r="AY107" s="92">
        <f>'a - ZŠ Smetanova, Lanškro..._01'!J38</f>
        <v>0</v>
      </c>
      <c r="AZ107" s="92">
        <f>'a - ZŠ Smetanova, Lanškro..._01'!F35</f>
        <v>0</v>
      </c>
      <c r="BA107" s="92">
        <f>'a - ZŠ Smetanova, Lanškro..._01'!F36</f>
        <v>0</v>
      </c>
      <c r="BB107" s="92">
        <f>'a - ZŠ Smetanova, Lanškro..._01'!F37</f>
        <v>0</v>
      </c>
      <c r="BC107" s="92">
        <f>'a - ZŠ Smetanova, Lanškro..._01'!F38</f>
        <v>0</v>
      </c>
      <c r="BD107" s="94">
        <f>'a - ZŠ Smetanova, Lanškro..._01'!F39</f>
        <v>0</v>
      </c>
      <c r="BT107" s="26" t="s">
        <v>91</v>
      </c>
      <c r="BV107" s="26" t="s">
        <v>82</v>
      </c>
      <c r="BW107" s="26" t="s">
        <v>122</v>
      </c>
      <c r="BX107" s="26" t="s">
        <v>120</v>
      </c>
      <c r="CL107" s="26" t="s">
        <v>1</v>
      </c>
    </row>
    <row r="108" spans="1:91" s="4" customFormat="1" ht="16.5" customHeight="1">
      <c r="A108" s="89" t="s">
        <v>87</v>
      </c>
      <c r="B108" s="52"/>
      <c r="C108" s="10"/>
      <c r="D108" s="10"/>
      <c r="E108" s="268" t="s">
        <v>123</v>
      </c>
      <c r="F108" s="268"/>
      <c r="G108" s="268"/>
      <c r="H108" s="268"/>
      <c r="I108" s="268"/>
      <c r="J108" s="10"/>
      <c r="K108" s="268" t="s">
        <v>124</v>
      </c>
      <c r="L108" s="268"/>
      <c r="M108" s="268"/>
      <c r="N108" s="268"/>
      <c r="O108" s="268"/>
      <c r="P108" s="268"/>
      <c r="Q108" s="268"/>
      <c r="R108" s="268"/>
      <c r="S108" s="268"/>
      <c r="T108" s="268"/>
      <c r="U108" s="268"/>
      <c r="V108" s="268"/>
      <c r="W108" s="268"/>
      <c r="X108" s="268"/>
      <c r="Y108" s="268"/>
      <c r="Z108" s="268"/>
      <c r="AA108" s="268"/>
      <c r="AB108" s="268"/>
      <c r="AC108" s="268"/>
      <c r="AD108" s="268"/>
      <c r="AE108" s="268"/>
      <c r="AF108" s="268"/>
      <c r="AG108" s="264">
        <f>'b - venkovní kanalizace-c...'!J32</f>
        <v>0</v>
      </c>
      <c r="AH108" s="265"/>
      <c r="AI108" s="265"/>
      <c r="AJ108" s="265"/>
      <c r="AK108" s="265"/>
      <c r="AL108" s="265"/>
      <c r="AM108" s="265"/>
      <c r="AN108" s="264">
        <f t="shared" si="0"/>
        <v>0</v>
      </c>
      <c r="AO108" s="265"/>
      <c r="AP108" s="265"/>
      <c r="AQ108" s="90" t="s">
        <v>90</v>
      </c>
      <c r="AR108" s="52"/>
      <c r="AS108" s="91">
        <v>0</v>
      </c>
      <c r="AT108" s="92">
        <f t="shared" si="1"/>
        <v>0</v>
      </c>
      <c r="AU108" s="93">
        <f>'b - venkovní kanalizace-c...'!P126</f>
        <v>0</v>
      </c>
      <c r="AV108" s="92">
        <f>'b - venkovní kanalizace-c...'!J35</f>
        <v>0</v>
      </c>
      <c r="AW108" s="92">
        <f>'b - venkovní kanalizace-c...'!J36</f>
        <v>0</v>
      </c>
      <c r="AX108" s="92">
        <f>'b - venkovní kanalizace-c...'!J37</f>
        <v>0</v>
      </c>
      <c r="AY108" s="92">
        <f>'b - venkovní kanalizace-c...'!J38</f>
        <v>0</v>
      </c>
      <c r="AZ108" s="92">
        <f>'b - venkovní kanalizace-c...'!F35</f>
        <v>0</v>
      </c>
      <c r="BA108" s="92">
        <f>'b - venkovní kanalizace-c...'!F36</f>
        <v>0</v>
      </c>
      <c r="BB108" s="92">
        <f>'b - venkovní kanalizace-c...'!F37</f>
        <v>0</v>
      </c>
      <c r="BC108" s="92">
        <f>'b - venkovní kanalizace-c...'!F38</f>
        <v>0</v>
      </c>
      <c r="BD108" s="94">
        <f>'b - venkovní kanalizace-c...'!F39</f>
        <v>0</v>
      </c>
      <c r="BT108" s="26" t="s">
        <v>91</v>
      </c>
      <c r="BV108" s="26" t="s">
        <v>82</v>
      </c>
      <c r="BW108" s="26" t="s">
        <v>125</v>
      </c>
      <c r="BX108" s="26" t="s">
        <v>120</v>
      </c>
      <c r="CL108" s="26" t="s">
        <v>1</v>
      </c>
    </row>
    <row r="109" spans="1:91" s="4" customFormat="1" ht="25.5" customHeight="1">
      <c r="A109" s="89" t="s">
        <v>87</v>
      </c>
      <c r="B109" s="52"/>
      <c r="C109" s="10"/>
      <c r="D109" s="10"/>
      <c r="E109" s="268" t="s">
        <v>115</v>
      </c>
      <c r="F109" s="268"/>
      <c r="G109" s="268"/>
      <c r="H109" s="268"/>
      <c r="I109" s="268"/>
      <c r="J109" s="10"/>
      <c r="K109" s="268" t="s">
        <v>126</v>
      </c>
      <c r="L109" s="268"/>
      <c r="M109" s="268"/>
      <c r="N109" s="268"/>
      <c r="O109" s="268"/>
      <c r="P109" s="268"/>
      <c r="Q109" s="268"/>
      <c r="R109" s="268"/>
      <c r="S109" s="268"/>
      <c r="T109" s="268"/>
      <c r="U109" s="268"/>
      <c r="V109" s="268"/>
      <c r="W109" s="268"/>
      <c r="X109" s="268"/>
      <c r="Y109" s="268"/>
      <c r="Z109" s="268"/>
      <c r="AA109" s="268"/>
      <c r="AB109" s="268"/>
      <c r="AC109" s="268"/>
      <c r="AD109" s="268"/>
      <c r="AE109" s="268"/>
      <c r="AF109" s="268"/>
      <c r="AG109" s="264">
        <f>'c - Venkovní kabelové roz...'!J32</f>
        <v>0</v>
      </c>
      <c r="AH109" s="265"/>
      <c r="AI109" s="265"/>
      <c r="AJ109" s="265"/>
      <c r="AK109" s="265"/>
      <c r="AL109" s="265"/>
      <c r="AM109" s="265"/>
      <c r="AN109" s="264">
        <f t="shared" si="0"/>
        <v>0</v>
      </c>
      <c r="AO109" s="265"/>
      <c r="AP109" s="265"/>
      <c r="AQ109" s="90" t="s">
        <v>90</v>
      </c>
      <c r="AR109" s="52"/>
      <c r="AS109" s="91">
        <v>0</v>
      </c>
      <c r="AT109" s="92">
        <f t="shared" si="1"/>
        <v>0</v>
      </c>
      <c r="AU109" s="93">
        <f>'c - Venkovní kabelové roz...'!P123</f>
        <v>0</v>
      </c>
      <c r="AV109" s="92">
        <f>'c - Venkovní kabelové roz...'!J35</f>
        <v>0</v>
      </c>
      <c r="AW109" s="92">
        <f>'c - Venkovní kabelové roz...'!J36</f>
        <v>0</v>
      </c>
      <c r="AX109" s="92">
        <f>'c - Venkovní kabelové roz...'!J37</f>
        <v>0</v>
      </c>
      <c r="AY109" s="92">
        <f>'c - Venkovní kabelové roz...'!J38</f>
        <v>0</v>
      </c>
      <c r="AZ109" s="92">
        <f>'c - Venkovní kabelové roz...'!F35</f>
        <v>0</v>
      </c>
      <c r="BA109" s="92">
        <f>'c - Venkovní kabelové roz...'!F36</f>
        <v>0</v>
      </c>
      <c r="BB109" s="92">
        <f>'c - Venkovní kabelové roz...'!F37</f>
        <v>0</v>
      </c>
      <c r="BC109" s="92">
        <f>'c - Venkovní kabelové roz...'!F38</f>
        <v>0</v>
      </c>
      <c r="BD109" s="94">
        <f>'c - Venkovní kabelové roz...'!F39</f>
        <v>0</v>
      </c>
      <c r="BT109" s="26" t="s">
        <v>91</v>
      </c>
      <c r="BV109" s="26" t="s">
        <v>82</v>
      </c>
      <c r="BW109" s="26" t="s">
        <v>127</v>
      </c>
      <c r="BX109" s="26" t="s">
        <v>120</v>
      </c>
      <c r="CL109" s="26" t="s">
        <v>1</v>
      </c>
    </row>
    <row r="110" spans="1:91" s="7" customFormat="1" ht="40.5" customHeight="1">
      <c r="A110" s="89" t="s">
        <v>87</v>
      </c>
      <c r="B110" s="80"/>
      <c r="C110" s="81"/>
      <c r="D110" s="269" t="s">
        <v>128</v>
      </c>
      <c r="E110" s="269"/>
      <c r="F110" s="269"/>
      <c r="G110" s="269"/>
      <c r="H110" s="269"/>
      <c r="I110" s="82"/>
      <c r="J110" s="269" t="s">
        <v>129</v>
      </c>
      <c r="K110" s="269"/>
      <c r="L110" s="269"/>
      <c r="M110" s="269"/>
      <c r="N110" s="269"/>
      <c r="O110" s="269"/>
      <c r="P110" s="269"/>
      <c r="Q110" s="269"/>
      <c r="R110" s="269"/>
      <c r="S110" s="269"/>
      <c r="T110" s="269"/>
      <c r="U110" s="269"/>
      <c r="V110" s="269"/>
      <c r="W110" s="269"/>
      <c r="X110" s="269"/>
      <c r="Y110" s="269"/>
      <c r="Z110" s="269"/>
      <c r="AA110" s="269"/>
      <c r="AB110" s="269"/>
      <c r="AC110" s="269"/>
      <c r="AD110" s="269"/>
      <c r="AE110" s="269"/>
      <c r="AF110" s="269"/>
      <c r="AG110" s="266">
        <f>'4 - ZŠ Smetanova, Lanškro...'!J30</f>
        <v>0</v>
      </c>
      <c r="AH110" s="267"/>
      <c r="AI110" s="267"/>
      <c r="AJ110" s="267"/>
      <c r="AK110" s="267"/>
      <c r="AL110" s="267"/>
      <c r="AM110" s="267"/>
      <c r="AN110" s="266">
        <f t="shared" si="0"/>
        <v>0</v>
      </c>
      <c r="AO110" s="267"/>
      <c r="AP110" s="267"/>
      <c r="AQ110" s="83" t="s">
        <v>85</v>
      </c>
      <c r="AR110" s="80"/>
      <c r="AS110" s="95">
        <v>0</v>
      </c>
      <c r="AT110" s="96">
        <f t="shared" si="1"/>
        <v>0</v>
      </c>
      <c r="AU110" s="97">
        <f>'4 - ZŠ Smetanova, Lanškro...'!P123</f>
        <v>0</v>
      </c>
      <c r="AV110" s="96">
        <f>'4 - ZŠ Smetanova, Lanškro...'!J33</f>
        <v>0</v>
      </c>
      <c r="AW110" s="96">
        <f>'4 - ZŠ Smetanova, Lanškro...'!J34</f>
        <v>0</v>
      </c>
      <c r="AX110" s="96">
        <f>'4 - ZŠ Smetanova, Lanškro...'!J35</f>
        <v>0</v>
      </c>
      <c r="AY110" s="96">
        <f>'4 - ZŠ Smetanova, Lanškro...'!J36</f>
        <v>0</v>
      </c>
      <c r="AZ110" s="96">
        <f>'4 - ZŠ Smetanova, Lanškro...'!F33</f>
        <v>0</v>
      </c>
      <c r="BA110" s="96">
        <f>'4 - ZŠ Smetanova, Lanškro...'!F34</f>
        <v>0</v>
      </c>
      <c r="BB110" s="96">
        <f>'4 - ZŠ Smetanova, Lanškro...'!F35</f>
        <v>0</v>
      </c>
      <c r="BC110" s="96">
        <f>'4 - ZŠ Smetanova, Lanškro...'!F36</f>
        <v>0</v>
      </c>
      <c r="BD110" s="98">
        <f>'4 - ZŠ Smetanova, Lanškro...'!F37</f>
        <v>0</v>
      </c>
      <c r="BT110" s="88" t="s">
        <v>21</v>
      </c>
      <c r="BV110" s="88" t="s">
        <v>82</v>
      </c>
      <c r="BW110" s="88" t="s">
        <v>130</v>
      </c>
      <c r="BX110" s="88" t="s">
        <v>4</v>
      </c>
      <c r="CL110" s="88" t="s">
        <v>1</v>
      </c>
      <c r="CM110" s="88" t="s">
        <v>91</v>
      </c>
    </row>
    <row r="111" spans="1:91" s="2" customFormat="1" ht="30" customHeight="1">
      <c r="A111" s="33"/>
      <c r="B111" s="34"/>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33"/>
      <c r="AF111" s="33"/>
      <c r="AG111" s="33"/>
      <c r="AH111" s="33"/>
      <c r="AI111" s="33"/>
      <c r="AJ111" s="33"/>
      <c r="AK111" s="33"/>
      <c r="AL111" s="33"/>
      <c r="AM111" s="33"/>
      <c r="AN111" s="33"/>
      <c r="AO111" s="33"/>
      <c r="AP111" s="33"/>
      <c r="AQ111" s="33"/>
      <c r="AR111" s="34"/>
      <c r="AS111" s="33"/>
      <c r="AT111" s="33"/>
      <c r="AU111" s="33"/>
      <c r="AV111" s="33"/>
      <c r="AW111" s="33"/>
      <c r="AX111" s="33"/>
      <c r="AY111" s="33"/>
      <c r="AZ111" s="33"/>
      <c r="BA111" s="33"/>
      <c r="BB111" s="33"/>
      <c r="BC111" s="33"/>
      <c r="BD111" s="33"/>
      <c r="BE111" s="33"/>
    </row>
    <row r="112" spans="1:91" s="2" customFormat="1" ht="6.95" customHeight="1">
      <c r="A112" s="33"/>
      <c r="B112" s="48"/>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34"/>
      <c r="AS112" s="33"/>
      <c r="AT112" s="33"/>
      <c r="AU112" s="33"/>
      <c r="AV112" s="33"/>
      <c r="AW112" s="33"/>
      <c r="AX112" s="33"/>
      <c r="AY112" s="33"/>
      <c r="AZ112" s="33"/>
      <c r="BA112" s="33"/>
      <c r="BB112" s="33"/>
      <c r="BC112" s="33"/>
      <c r="BD112" s="33"/>
      <c r="BE112" s="33"/>
    </row>
  </sheetData>
  <mergeCells count="102">
    <mergeCell ref="K104:AF104"/>
    <mergeCell ref="K105:AF105"/>
    <mergeCell ref="J106:AF106"/>
    <mergeCell ref="K107:AF107"/>
    <mergeCell ref="C92:G92"/>
    <mergeCell ref="I92:AF92"/>
    <mergeCell ref="J95:AF95"/>
    <mergeCell ref="K96:AF96"/>
    <mergeCell ref="K97:AF97"/>
    <mergeCell ref="K98:AF98"/>
    <mergeCell ref="K99:AF99"/>
    <mergeCell ref="K100:AF100"/>
    <mergeCell ref="K101:AF101"/>
    <mergeCell ref="AG107:AM107"/>
    <mergeCell ref="AG108:AM108"/>
    <mergeCell ref="AG109:AM109"/>
    <mergeCell ref="AG110:AM110"/>
    <mergeCell ref="K109:AF109"/>
    <mergeCell ref="K108:AF108"/>
    <mergeCell ref="J110:AF110"/>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K102:AF102"/>
    <mergeCell ref="J103:AF103"/>
    <mergeCell ref="AN107:AP107"/>
    <mergeCell ref="AN108:AP108"/>
    <mergeCell ref="AN109:AP109"/>
    <mergeCell ref="AN110:AP110"/>
    <mergeCell ref="E102:I102"/>
    <mergeCell ref="D95:H95"/>
    <mergeCell ref="E96:I96"/>
    <mergeCell ref="E97:I97"/>
    <mergeCell ref="E98:I98"/>
    <mergeCell ref="E99:I99"/>
    <mergeCell ref="E100:I100"/>
    <mergeCell ref="E101:I101"/>
    <mergeCell ref="D103:H103"/>
    <mergeCell ref="E104:I104"/>
    <mergeCell ref="E105:I105"/>
    <mergeCell ref="D106:H106"/>
    <mergeCell ref="E107:I107"/>
    <mergeCell ref="E108:I108"/>
    <mergeCell ref="E109:I109"/>
    <mergeCell ref="D110:H110"/>
    <mergeCell ref="AG104:AM104"/>
    <mergeCell ref="AG103:AM103"/>
    <mergeCell ref="AG105:AM105"/>
    <mergeCell ref="AG106:AM106"/>
    <mergeCell ref="AN101:AP101"/>
    <mergeCell ref="AN98:AP98"/>
    <mergeCell ref="AN99:AP99"/>
    <mergeCell ref="AN100:AP100"/>
    <mergeCell ref="AN102:AP102"/>
    <mergeCell ref="AN103:AP103"/>
    <mergeCell ref="AN104:AP104"/>
    <mergeCell ref="AN105:AP105"/>
    <mergeCell ref="AN106:AP106"/>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96" location="'a - ZŠ Smetanova, Lanškro...'!C2" display="/"/>
    <hyperlink ref="A97" location="'b1 - Slaboproud - dodávka...'!C2" display="/"/>
    <hyperlink ref="A98" location="'b2 - Slaboproud - montáž-...'!C2" display="/"/>
    <hyperlink ref="A99" location="'c1 - Silnoproud - dodávka...'!C2" display="/"/>
    <hyperlink ref="A100" location="'c2 - Silnoproud - montáž-...'!C2" display="/"/>
    <hyperlink ref="A101" location="'d - Zdravotechnika-cenová...'!C2" display="/"/>
    <hyperlink ref="A102" location="'e - Ústřední vytápění-cen...'!C2" display="/"/>
    <hyperlink ref="A104" location="'a - ZŠ Smetanova 460,Lanš...'!C2" display="/"/>
    <hyperlink ref="A105" location="'c - Vzduchotechnika-cenov...'!C2" display="/"/>
    <hyperlink ref="A107" location="'a - ZŠ Smetanova, Lanškro..._01'!C2" display="/"/>
    <hyperlink ref="A108" location="'b - venkovní kanalizace-c...'!C2" display="/"/>
    <hyperlink ref="A109" location="'c - Venkovní kabelové roz...'!C2" display="/"/>
    <hyperlink ref="A110" location="'4 - ZŠ Smetanova, Lanškro...'!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7"/>
  <sheetViews>
    <sheetView showGridLines="0" topLeftCell="A133"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117</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1690</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2180</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ROUND(J122,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ROUND((SUM(BE122:BE166)),  2)</f>
        <v>0</v>
      </c>
      <c r="G35" s="33"/>
      <c r="H35" s="33"/>
      <c r="I35" s="113">
        <v>0.21</v>
      </c>
      <c r="J35" s="112">
        <f>ROUND(((SUM(BE122:BE166))*I35),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ROUND((SUM(BF122:BF166)),  2)</f>
        <v>0</v>
      </c>
      <c r="G36" s="33"/>
      <c r="H36" s="33"/>
      <c r="I36" s="113">
        <v>0.15</v>
      </c>
      <c r="J36" s="112">
        <f>ROUND(((SUM(BF122:BF166))*I36),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ROUND((SUM(BG122:BG166)),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ROUND((SUM(BH122:BH166)),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ROUND((SUM(BI122:BI166)),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1690</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c - Vzduchotechnika-cenová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J122</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149</v>
      </c>
      <c r="E99" s="134"/>
      <c r="F99" s="134"/>
      <c r="G99" s="134"/>
      <c r="H99" s="134"/>
      <c r="I99" s="135"/>
      <c r="J99" s="136">
        <f>J123</f>
        <v>0</v>
      </c>
      <c r="L99" s="132"/>
    </row>
    <row r="100" spans="1:47" s="10" customFormat="1" ht="19.899999999999999" customHeight="1">
      <c r="B100" s="137"/>
      <c r="D100" s="138" t="s">
        <v>2181</v>
      </c>
      <c r="E100" s="139"/>
      <c r="F100" s="139"/>
      <c r="G100" s="139"/>
      <c r="H100" s="139"/>
      <c r="I100" s="140"/>
      <c r="J100" s="141">
        <f>J124</f>
        <v>0</v>
      </c>
      <c r="L100" s="137"/>
    </row>
    <row r="101" spans="1:47" s="2" customFormat="1" ht="21.75" customHeight="1">
      <c r="A101" s="33"/>
      <c r="B101" s="34"/>
      <c r="C101" s="33"/>
      <c r="D101" s="33"/>
      <c r="E101" s="33"/>
      <c r="F101" s="33"/>
      <c r="G101" s="33"/>
      <c r="H101" s="33"/>
      <c r="I101" s="102"/>
      <c r="J101" s="33"/>
      <c r="K101" s="33"/>
      <c r="L101" s="43"/>
      <c r="S101" s="33"/>
      <c r="T101" s="33"/>
      <c r="U101" s="33"/>
      <c r="V101" s="33"/>
      <c r="W101" s="33"/>
      <c r="X101" s="33"/>
      <c r="Y101" s="33"/>
      <c r="Z101" s="33"/>
      <c r="AA101" s="33"/>
      <c r="AB101" s="33"/>
      <c r="AC101" s="33"/>
      <c r="AD101" s="33"/>
      <c r="AE101" s="33"/>
    </row>
    <row r="102" spans="1:47" s="2" customFormat="1" ht="6.95" customHeight="1">
      <c r="A102" s="33"/>
      <c r="B102" s="48"/>
      <c r="C102" s="49"/>
      <c r="D102" s="49"/>
      <c r="E102" s="49"/>
      <c r="F102" s="49"/>
      <c r="G102" s="49"/>
      <c r="H102" s="49"/>
      <c r="I102" s="126"/>
      <c r="J102" s="49"/>
      <c r="K102" s="49"/>
      <c r="L102" s="43"/>
      <c r="S102" s="33"/>
      <c r="T102" s="33"/>
      <c r="U102" s="33"/>
      <c r="V102" s="33"/>
      <c r="W102" s="33"/>
      <c r="X102" s="33"/>
      <c r="Y102" s="33"/>
      <c r="Z102" s="33"/>
      <c r="AA102" s="33"/>
      <c r="AB102" s="33"/>
      <c r="AC102" s="33"/>
      <c r="AD102" s="33"/>
      <c r="AE102" s="33"/>
    </row>
    <row r="106" spans="1:47" s="2" customFormat="1" ht="6.95" customHeight="1">
      <c r="A106" s="33"/>
      <c r="B106" s="50"/>
      <c r="C106" s="51"/>
      <c r="D106" s="51"/>
      <c r="E106" s="51"/>
      <c r="F106" s="51"/>
      <c r="G106" s="51"/>
      <c r="H106" s="51"/>
      <c r="I106" s="127"/>
      <c r="J106" s="51"/>
      <c r="K106" s="51"/>
      <c r="L106" s="43"/>
      <c r="S106" s="33"/>
      <c r="T106" s="33"/>
      <c r="U106" s="33"/>
      <c r="V106" s="33"/>
      <c r="W106" s="33"/>
      <c r="X106" s="33"/>
      <c r="Y106" s="33"/>
      <c r="Z106" s="33"/>
      <c r="AA106" s="33"/>
      <c r="AB106" s="33"/>
      <c r="AC106" s="33"/>
      <c r="AD106" s="33"/>
      <c r="AE106" s="33"/>
    </row>
    <row r="107" spans="1:47" s="2" customFormat="1" ht="24.95" customHeight="1">
      <c r="A107" s="33"/>
      <c r="B107" s="34"/>
      <c r="C107" s="22" t="s">
        <v>165</v>
      </c>
      <c r="D107" s="33"/>
      <c r="E107" s="33"/>
      <c r="F107" s="33"/>
      <c r="G107" s="33"/>
      <c r="H107" s="33"/>
      <c r="I107" s="102"/>
      <c r="J107" s="33"/>
      <c r="K107" s="33"/>
      <c r="L107" s="43"/>
      <c r="S107" s="33"/>
      <c r="T107" s="33"/>
      <c r="U107" s="33"/>
      <c r="V107" s="33"/>
      <c r="W107" s="33"/>
      <c r="X107" s="33"/>
      <c r="Y107" s="33"/>
      <c r="Z107" s="33"/>
      <c r="AA107" s="33"/>
      <c r="AB107" s="33"/>
      <c r="AC107" s="33"/>
      <c r="AD107" s="33"/>
      <c r="AE107" s="33"/>
    </row>
    <row r="108" spans="1:47" s="2" customFormat="1" ht="6.95" customHeight="1">
      <c r="A108" s="33"/>
      <c r="B108" s="34"/>
      <c r="C108" s="33"/>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12" customHeight="1">
      <c r="A109" s="33"/>
      <c r="B109" s="34"/>
      <c r="C109" s="28" t="s">
        <v>16</v>
      </c>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6.5" customHeight="1">
      <c r="A110" s="33"/>
      <c r="B110" s="34"/>
      <c r="C110" s="33"/>
      <c r="D110" s="33"/>
      <c r="E110" s="278" t="str">
        <f>E7</f>
        <v>Stavební úpravy a přístavba výtahu</v>
      </c>
      <c r="F110" s="279"/>
      <c r="G110" s="279"/>
      <c r="H110" s="279"/>
      <c r="I110" s="102"/>
      <c r="J110" s="33"/>
      <c r="K110" s="33"/>
      <c r="L110" s="43"/>
      <c r="S110" s="33"/>
      <c r="T110" s="33"/>
      <c r="U110" s="33"/>
      <c r="V110" s="33"/>
      <c r="W110" s="33"/>
      <c r="X110" s="33"/>
      <c r="Y110" s="33"/>
      <c r="Z110" s="33"/>
      <c r="AA110" s="33"/>
      <c r="AB110" s="33"/>
      <c r="AC110" s="33"/>
      <c r="AD110" s="33"/>
      <c r="AE110" s="33"/>
    </row>
    <row r="111" spans="1:47" s="1" customFormat="1" ht="12" customHeight="1">
      <c r="B111" s="21"/>
      <c r="C111" s="28" t="s">
        <v>132</v>
      </c>
      <c r="I111" s="99"/>
      <c r="L111" s="21"/>
    </row>
    <row r="112" spans="1:47" s="2" customFormat="1" ht="25.5" customHeight="1">
      <c r="A112" s="33"/>
      <c r="B112" s="34"/>
      <c r="C112" s="33"/>
      <c r="D112" s="33"/>
      <c r="E112" s="278" t="s">
        <v>1690</v>
      </c>
      <c r="F112" s="280"/>
      <c r="G112" s="280"/>
      <c r="H112" s="280"/>
      <c r="I112" s="102"/>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134</v>
      </c>
      <c r="D113" s="33"/>
      <c r="E113" s="33"/>
      <c r="F113" s="33"/>
      <c r="G113" s="33"/>
      <c r="H113" s="33"/>
      <c r="I113" s="102"/>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54" t="str">
        <f>E11</f>
        <v>c - Vzduchotechnika-cenová úroveň II/2016</v>
      </c>
      <c r="F114" s="280"/>
      <c r="G114" s="280"/>
      <c r="H114" s="280"/>
      <c r="I114" s="102"/>
      <c r="J114" s="33"/>
      <c r="K114" s="33"/>
      <c r="L114" s="43"/>
      <c r="S114" s="33"/>
      <c r="T114" s="33"/>
      <c r="U114" s="33"/>
      <c r="V114" s="33"/>
      <c r="W114" s="33"/>
      <c r="X114" s="33"/>
      <c r="Y114" s="33"/>
      <c r="Z114" s="33"/>
      <c r="AA114" s="33"/>
      <c r="AB114" s="33"/>
      <c r="AC114" s="33"/>
      <c r="AD114" s="33"/>
      <c r="AE114" s="33"/>
    </row>
    <row r="115" spans="1:65" s="2" customFormat="1" ht="6.95" customHeight="1">
      <c r="A115" s="33"/>
      <c r="B115" s="34"/>
      <c r="C115" s="33"/>
      <c r="D115" s="33"/>
      <c r="E115" s="33"/>
      <c r="F115" s="33"/>
      <c r="G115" s="33"/>
      <c r="H115" s="33"/>
      <c r="I115" s="102"/>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22</v>
      </c>
      <c r="D116" s="33"/>
      <c r="E116" s="33"/>
      <c r="F116" s="26" t="str">
        <f>F14</f>
        <v>ZŠ Smetanova 460</v>
      </c>
      <c r="G116" s="33"/>
      <c r="H116" s="33"/>
      <c r="I116" s="103" t="s">
        <v>24</v>
      </c>
      <c r="J116" s="56" t="str">
        <f>IF(J14="","",J14)</f>
        <v>22. 8. 2019</v>
      </c>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5.2" customHeight="1">
      <c r="A118" s="33"/>
      <c r="B118" s="34"/>
      <c r="C118" s="28" t="s">
        <v>28</v>
      </c>
      <c r="D118" s="33"/>
      <c r="E118" s="33"/>
      <c r="F118" s="26" t="str">
        <f>E17</f>
        <v>Město Lanškroun</v>
      </c>
      <c r="G118" s="33"/>
      <c r="H118" s="33"/>
      <c r="I118" s="103" t="s">
        <v>34</v>
      </c>
      <c r="J118" s="31" t="str">
        <f>E23</f>
        <v>Ing. Ivana Smolová</v>
      </c>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32</v>
      </c>
      <c r="D119" s="33"/>
      <c r="E119" s="33"/>
      <c r="F119" s="26" t="str">
        <f>IF(E20="","",E20)</f>
        <v>Vyplň údaj</v>
      </c>
      <c r="G119" s="33"/>
      <c r="H119" s="33"/>
      <c r="I119" s="103" t="s">
        <v>37</v>
      </c>
      <c r="J119" s="31" t="str">
        <f>E26</f>
        <v xml:space="preserve"> </v>
      </c>
      <c r="K119" s="33"/>
      <c r="L119" s="43"/>
      <c r="S119" s="33"/>
      <c r="T119" s="33"/>
      <c r="U119" s="33"/>
      <c r="V119" s="33"/>
      <c r="W119" s="33"/>
      <c r="X119" s="33"/>
      <c r="Y119" s="33"/>
      <c r="Z119" s="33"/>
      <c r="AA119" s="33"/>
      <c r="AB119" s="33"/>
      <c r="AC119" s="33"/>
      <c r="AD119" s="33"/>
      <c r="AE119" s="33"/>
    </row>
    <row r="120" spans="1:65" s="2" customFormat="1" ht="10.35" customHeight="1">
      <c r="A120" s="33"/>
      <c r="B120" s="34"/>
      <c r="C120" s="33"/>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65" s="11" customFormat="1" ht="29.25" customHeight="1">
      <c r="A121" s="142"/>
      <c r="B121" s="143"/>
      <c r="C121" s="144" t="s">
        <v>166</v>
      </c>
      <c r="D121" s="145" t="s">
        <v>65</v>
      </c>
      <c r="E121" s="145" t="s">
        <v>61</v>
      </c>
      <c r="F121" s="145" t="s">
        <v>62</v>
      </c>
      <c r="G121" s="145" t="s">
        <v>167</v>
      </c>
      <c r="H121" s="145" t="s">
        <v>168</v>
      </c>
      <c r="I121" s="146" t="s">
        <v>169</v>
      </c>
      <c r="J121" s="147" t="s">
        <v>139</v>
      </c>
      <c r="K121" s="148" t="s">
        <v>170</v>
      </c>
      <c r="L121" s="149"/>
      <c r="M121" s="63" t="s">
        <v>1</v>
      </c>
      <c r="N121" s="64" t="s">
        <v>44</v>
      </c>
      <c r="O121" s="64" t="s">
        <v>171</v>
      </c>
      <c r="P121" s="64" t="s">
        <v>172</v>
      </c>
      <c r="Q121" s="64" t="s">
        <v>173</v>
      </c>
      <c r="R121" s="64" t="s">
        <v>174</v>
      </c>
      <c r="S121" s="64" t="s">
        <v>175</v>
      </c>
      <c r="T121" s="65" t="s">
        <v>176</v>
      </c>
      <c r="U121" s="142"/>
      <c r="V121" s="142"/>
      <c r="W121" s="142"/>
      <c r="X121" s="142"/>
      <c r="Y121" s="142"/>
      <c r="Z121" s="142"/>
      <c r="AA121" s="142"/>
      <c r="AB121" s="142"/>
      <c r="AC121" s="142"/>
      <c r="AD121" s="142"/>
      <c r="AE121" s="142"/>
    </row>
    <row r="122" spans="1:65" s="2" customFormat="1" ht="22.9" customHeight="1">
      <c r="A122" s="33"/>
      <c r="B122" s="34"/>
      <c r="C122" s="70" t="s">
        <v>177</v>
      </c>
      <c r="D122" s="33"/>
      <c r="E122" s="33"/>
      <c r="F122" s="33"/>
      <c r="G122" s="33"/>
      <c r="H122" s="33"/>
      <c r="I122" s="102"/>
      <c r="J122" s="150">
        <f>BK122</f>
        <v>0</v>
      </c>
      <c r="K122" s="33"/>
      <c r="L122" s="34"/>
      <c r="M122" s="66"/>
      <c r="N122" s="57"/>
      <c r="O122" s="67"/>
      <c r="P122" s="151">
        <f>P123</f>
        <v>0</v>
      </c>
      <c r="Q122" s="67"/>
      <c r="R122" s="151">
        <f>R123</f>
        <v>0</v>
      </c>
      <c r="S122" s="67"/>
      <c r="T122" s="152">
        <f>T123</f>
        <v>0</v>
      </c>
      <c r="U122" s="33"/>
      <c r="V122" s="33"/>
      <c r="W122" s="33"/>
      <c r="X122" s="33"/>
      <c r="Y122" s="33"/>
      <c r="Z122" s="33"/>
      <c r="AA122" s="33"/>
      <c r="AB122" s="33"/>
      <c r="AC122" s="33"/>
      <c r="AD122" s="33"/>
      <c r="AE122" s="33"/>
      <c r="AT122" s="18" t="s">
        <v>79</v>
      </c>
      <c r="AU122" s="18" t="s">
        <v>141</v>
      </c>
      <c r="BK122" s="153">
        <f>BK123</f>
        <v>0</v>
      </c>
    </row>
    <row r="123" spans="1:65" s="12" customFormat="1" ht="25.9" customHeight="1">
      <c r="B123" s="154"/>
      <c r="D123" s="155" t="s">
        <v>79</v>
      </c>
      <c r="E123" s="156" t="s">
        <v>338</v>
      </c>
      <c r="F123" s="156" t="s">
        <v>339</v>
      </c>
      <c r="I123" s="157"/>
      <c r="J123" s="158">
        <f>BK123</f>
        <v>0</v>
      </c>
      <c r="L123" s="154"/>
      <c r="M123" s="159"/>
      <c r="N123" s="160"/>
      <c r="O123" s="160"/>
      <c r="P123" s="161">
        <f>P124</f>
        <v>0</v>
      </c>
      <c r="Q123" s="160"/>
      <c r="R123" s="161">
        <f>R124</f>
        <v>0</v>
      </c>
      <c r="S123" s="160"/>
      <c r="T123" s="162">
        <f>T124</f>
        <v>0</v>
      </c>
      <c r="AR123" s="155" t="s">
        <v>91</v>
      </c>
      <c r="AT123" s="163" t="s">
        <v>79</v>
      </c>
      <c r="AU123" s="163" t="s">
        <v>80</v>
      </c>
      <c r="AY123" s="155" t="s">
        <v>180</v>
      </c>
      <c r="BK123" s="164">
        <f>BK124</f>
        <v>0</v>
      </c>
    </row>
    <row r="124" spans="1:65" s="12" customFormat="1" ht="22.9" customHeight="1">
      <c r="B124" s="154"/>
      <c r="D124" s="155" t="s">
        <v>79</v>
      </c>
      <c r="E124" s="165" t="s">
        <v>2182</v>
      </c>
      <c r="F124" s="165" t="s">
        <v>2183</v>
      </c>
      <c r="I124" s="157"/>
      <c r="J124" s="166">
        <f>BK124</f>
        <v>0</v>
      </c>
      <c r="L124" s="154"/>
      <c r="M124" s="159"/>
      <c r="N124" s="160"/>
      <c r="O124" s="160"/>
      <c r="P124" s="161">
        <f>SUM(P125:P166)</f>
        <v>0</v>
      </c>
      <c r="Q124" s="160"/>
      <c r="R124" s="161">
        <f>SUM(R125:R166)</f>
        <v>0</v>
      </c>
      <c r="S124" s="160"/>
      <c r="T124" s="162">
        <f>SUM(T125:T166)</f>
        <v>0</v>
      </c>
      <c r="AR124" s="155" t="s">
        <v>91</v>
      </c>
      <c r="AT124" s="163" t="s">
        <v>79</v>
      </c>
      <c r="AU124" s="163" t="s">
        <v>21</v>
      </c>
      <c r="AY124" s="155" t="s">
        <v>180</v>
      </c>
      <c r="BK124" s="164">
        <f>SUM(BK125:BK166)</f>
        <v>0</v>
      </c>
    </row>
    <row r="125" spans="1:65" s="2" customFormat="1" ht="16.5" customHeight="1">
      <c r="A125" s="33"/>
      <c r="B125" s="167"/>
      <c r="C125" s="168" t="s">
        <v>21</v>
      </c>
      <c r="D125" s="168" t="s">
        <v>182</v>
      </c>
      <c r="E125" s="169" t="s">
        <v>2184</v>
      </c>
      <c r="F125" s="170" t="s">
        <v>2185</v>
      </c>
      <c r="G125" s="171" t="s">
        <v>495</v>
      </c>
      <c r="H125" s="172">
        <v>4</v>
      </c>
      <c r="I125" s="173"/>
      <c r="J125" s="174">
        <f>ROUND(I125*H125,2)</f>
        <v>0</v>
      </c>
      <c r="K125" s="175"/>
      <c r="L125" s="34"/>
      <c r="M125" s="176" t="s">
        <v>1</v>
      </c>
      <c r="N125" s="177" t="s">
        <v>45</v>
      </c>
      <c r="O125" s="59"/>
      <c r="P125" s="178">
        <f>O125*H125</f>
        <v>0</v>
      </c>
      <c r="Q125" s="178">
        <v>0</v>
      </c>
      <c r="R125" s="178">
        <f>Q125*H125</f>
        <v>0</v>
      </c>
      <c r="S125" s="178">
        <v>0</v>
      </c>
      <c r="T125" s="179">
        <f>S125*H125</f>
        <v>0</v>
      </c>
      <c r="U125" s="33"/>
      <c r="V125" s="33"/>
      <c r="W125" s="33"/>
      <c r="X125" s="33"/>
      <c r="Y125" s="33"/>
      <c r="Z125" s="33"/>
      <c r="AA125" s="33"/>
      <c r="AB125" s="33"/>
      <c r="AC125" s="33"/>
      <c r="AD125" s="33"/>
      <c r="AE125" s="33"/>
      <c r="AR125" s="180" t="s">
        <v>220</v>
      </c>
      <c r="AT125" s="180" t="s">
        <v>182</v>
      </c>
      <c r="AU125" s="180" t="s">
        <v>91</v>
      </c>
      <c r="AY125" s="18" t="s">
        <v>180</v>
      </c>
      <c r="BE125" s="181">
        <f>IF(N125="základní",J125,0)</f>
        <v>0</v>
      </c>
      <c r="BF125" s="181">
        <f>IF(N125="snížená",J125,0)</f>
        <v>0</v>
      </c>
      <c r="BG125" s="181">
        <f>IF(N125="zákl. přenesená",J125,0)</f>
        <v>0</v>
      </c>
      <c r="BH125" s="181">
        <f>IF(N125="sníž. přenesená",J125,0)</f>
        <v>0</v>
      </c>
      <c r="BI125" s="181">
        <f>IF(N125="nulová",J125,0)</f>
        <v>0</v>
      </c>
      <c r="BJ125" s="18" t="s">
        <v>21</v>
      </c>
      <c r="BK125" s="181">
        <f>ROUND(I125*H125,2)</f>
        <v>0</v>
      </c>
      <c r="BL125" s="18" t="s">
        <v>220</v>
      </c>
      <c r="BM125" s="180" t="s">
        <v>91</v>
      </c>
    </row>
    <row r="126" spans="1:65" s="2" customFormat="1" ht="11.25">
      <c r="A126" s="33"/>
      <c r="B126" s="34"/>
      <c r="C126" s="33"/>
      <c r="D126" s="182" t="s">
        <v>186</v>
      </c>
      <c r="E126" s="33"/>
      <c r="F126" s="183" t="s">
        <v>2185</v>
      </c>
      <c r="G126" s="33"/>
      <c r="H126" s="33"/>
      <c r="I126" s="102"/>
      <c r="J126" s="33"/>
      <c r="K126" s="33"/>
      <c r="L126" s="34"/>
      <c r="M126" s="184"/>
      <c r="N126" s="185"/>
      <c r="O126" s="59"/>
      <c r="P126" s="59"/>
      <c r="Q126" s="59"/>
      <c r="R126" s="59"/>
      <c r="S126" s="59"/>
      <c r="T126" s="60"/>
      <c r="U126" s="33"/>
      <c r="V126" s="33"/>
      <c r="W126" s="33"/>
      <c r="X126" s="33"/>
      <c r="Y126" s="33"/>
      <c r="Z126" s="33"/>
      <c r="AA126" s="33"/>
      <c r="AB126" s="33"/>
      <c r="AC126" s="33"/>
      <c r="AD126" s="33"/>
      <c r="AE126" s="33"/>
      <c r="AT126" s="18" t="s">
        <v>186</v>
      </c>
      <c r="AU126" s="18" t="s">
        <v>91</v>
      </c>
    </row>
    <row r="127" spans="1:65" s="2" customFormat="1" ht="16.5" customHeight="1">
      <c r="A127" s="33"/>
      <c r="B127" s="167"/>
      <c r="C127" s="202" t="s">
        <v>91</v>
      </c>
      <c r="D127" s="202" t="s">
        <v>190</v>
      </c>
      <c r="E127" s="203" t="s">
        <v>2186</v>
      </c>
      <c r="F127" s="204" t="s">
        <v>2187</v>
      </c>
      <c r="G127" s="205" t="s">
        <v>495</v>
      </c>
      <c r="H127" s="206">
        <v>4</v>
      </c>
      <c r="I127" s="207"/>
      <c r="J127" s="208">
        <f>ROUND(I127*H127,2)</f>
        <v>0</v>
      </c>
      <c r="K127" s="209"/>
      <c r="L127" s="210"/>
      <c r="M127" s="211" t="s">
        <v>1</v>
      </c>
      <c r="N127" s="212" t="s">
        <v>45</v>
      </c>
      <c r="O127" s="59"/>
      <c r="P127" s="178">
        <f>O127*H127</f>
        <v>0</v>
      </c>
      <c r="Q127" s="178">
        <v>0</v>
      </c>
      <c r="R127" s="178">
        <f>Q127*H127</f>
        <v>0</v>
      </c>
      <c r="S127" s="178">
        <v>0</v>
      </c>
      <c r="T127" s="179">
        <f>S127*H127</f>
        <v>0</v>
      </c>
      <c r="U127" s="33"/>
      <c r="V127" s="33"/>
      <c r="W127" s="33"/>
      <c r="X127" s="33"/>
      <c r="Y127" s="33"/>
      <c r="Z127" s="33"/>
      <c r="AA127" s="33"/>
      <c r="AB127" s="33"/>
      <c r="AC127" s="33"/>
      <c r="AD127" s="33"/>
      <c r="AE127" s="33"/>
      <c r="AR127" s="180" t="s">
        <v>257</v>
      </c>
      <c r="AT127" s="180" t="s">
        <v>190</v>
      </c>
      <c r="AU127" s="180" t="s">
        <v>91</v>
      </c>
      <c r="AY127" s="18" t="s">
        <v>180</v>
      </c>
      <c r="BE127" s="181">
        <f>IF(N127="základní",J127,0)</f>
        <v>0</v>
      </c>
      <c r="BF127" s="181">
        <f>IF(N127="snížená",J127,0)</f>
        <v>0</v>
      </c>
      <c r="BG127" s="181">
        <f>IF(N127="zákl. přenesená",J127,0)</f>
        <v>0</v>
      </c>
      <c r="BH127" s="181">
        <f>IF(N127="sníž. přenesená",J127,0)</f>
        <v>0</v>
      </c>
      <c r="BI127" s="181">
        <f>IF(N127="nulová",J127,0)</f>
        <v>0</v>
      </c>
      <c r="BJ127" s="18" t="s">
        <v>21</v>
      </c>
      <c r="BK127" s="181">
        <f>ROUND(I127*H127,2)</f>
        <v>0</v>
      </c>
      <c r="BL127" s="18" t="s">
        <v>220</v>
      </c>
      <c r="BM127" s="180" t="s">
        <v>128</v>
      </c>
    </row>
    <row r="128" spans="1:65" s="2" customFormat="1" ht="11.25">
      <c r="A128" s="33"/>
      <c r="B128" s="34"/>
      <c r="C128" s="33"/>
      <c r="D128" s="182" t="s">
        <v>186</v>
      </c>
      <c r="E128" s="33"/>
      <c r="F128" s="183" t="s">
        <v>2187</v>
      </c>
      <c r="G128" s="33"/>
      <c r="H128" s="33"/>
      <c r="I128" s="102"/>
      <c r="J128" s="33"/>
      <c r="K128" s="33"/>
      <c r="L128" s="34"/>
      <c r="M128" s="184"/>
      <c r="N128" s="185"/>
      <c r="O128" s="59"/>
      <c r="P128" s="59"/>
      <c r="Q128" s="59"/>
      <c r="R128" s="59"/>
      <c r="S128" s="59"/>
      <c r="T128" s="60"/>
      <c r="U128" s="33"/>
      <c r="V128" s="33"/>
      <c r="W128" s="33"/>
      <c r="X128" s="33"/>
      <c r="Y128" s="33"/>
      <c r="Z128" s="33"/>
      <c r="AA128" s="33"/>
      <c r="AB128" s="33"/>
      <c r="AC128" s="33"/>
      <c r="AD128" s="33"/>
      <c r="AE128" s="33"/>
      <c r="AT128" s="18" t="s">
        <v>186</v>
      </c>
      <c r="AU128" s="18" t="s">
        <v>91</v>
      </c>
    </row>
    <row r="129" spans="1:65" s="2" customFormat="1" ht="16.5" customHeight="1">
      <c r="A129" s="33"/>
      <c r="B129" s="167"/>
      <c r="C129" s="168" t="s">
        <v>118</v>
      </c>
      <c r="D129" s="168" t="s">
        <v>182</v>
      </c>
      <c r="E129" s="169" t="s">
        <v>2188</v>
      </c>
      <c r="F129" s="170" t="s">
        <v>2189</v>
      </c>
      <c r="G129" s="171" t="s">
        <v>495</v>
      </c>
      <c r="H129" s="172">
        <v>11</v>
      </c>
      <c r="I129" s="173"/>
      <c r="J129" s="174">
        <f>ROUND(I129*H129,2)</f>
        <v>0</v>
      </c>
      <c r="K129" s="175"/>
      <c r="L129" s="34"/>
      <c r="M129" s="176" t="s">
        <v>1</v>
      </c>
      <c r="N129" s="177" t="s">
        <v>45</v>
      </c>
      <c r="O129" s="59"/>
      <c r="P129" s="178">
        <f>O129*H129</f>
        <v>0</v>
      </c>
      <c r="Q129" s="178">
        <v>0</v>
      </c>
      <c r="R129" s="178">
        <f>Q129*H129</f>
        <v>0</v>
      </c>
      <c r="S129" s="178">
        <v>0</v>
      </c>
      <c r="T129" s="179">
        <f>S129*H129</f>
        <v>0</v>
      </c>
      <c r="U129" s="33"/>
      <c r="V129" s="33"/>
      <c r="W129" s="33"/>
      <c r="X129" s="33"/>
      <c r="Y129" s="33"/>
      <c r="Z129" s="33"/>
      <c r="AA129" s="33"/>
      <c r="AB129" s="33"/>
      <c r="AC129" s="33"/>
      <c r="AD129" s="33"/>
      <c r="AE129" s="33"/>
      <c r="AR129" s="180" t="s">
        <v>220</v>
      </c>
      <c r="AT129" s="180" t="s">
        <v>182</v>
      </c>
      <c r="AU129" s="180" t="s">
        <v>91</v>
      </c>
      <c r="AY129" s="18" t="s">
        <v>180</v>
      </c>
      <c r="BE129" s="181">
        <f>IF(N129="základní",J129,0)</f>
        <v>0</v>
      </c>
      <c r="BF129" s="181">
        <f>IF(N129="snížená",J129,0)</f>
        <v>0</v>
      </c>
      <c r="BG129" s="181">
        <f>IF(N129="zákl. přenesená",J129,0)</f>
        <v>0</v>
      </c>
      <c r="BH129" s="181">
        <f>IF(N129="sníž. přenesená",J129,0)</f>
        <v>0</v>
      </c>
      <c r="BI129" s="181">
        <f>IF(N129="nulová",J129,0)</f>
        <v>0</v>
      </c>
      <c r="BJ129" s="18" t="s">
        <v>21</v>
      </c>
      <c r="BK129" s="181">
        <f>ROUND(I129*H129,2)</f>
        <v>0</v>
      </c>
      <c r="BL129" s="18" t="s">
        <v>220</v>
      </c>
      <c r="BM129" s="180" t="s">
        <v>195</v>
      </c>
    </row>
    <row r="130" spans="1:65" s="2" customFormat="1" ht="11.25">
      <c r="A130" s="33"/>
      <c r="B130" s="34"/>
      <c r="C130" s="33"/>
      <c r="D130" s="182" t="s">
        <v>186</v>
      </c>
      <c r="E130" s="33"/>
      <c r="F130" s="183" t="s">
        <v>2189</v>
      </c>
      <c r="G130" s="33"/>
      <c r="H130" s="33"/>
      <c r="I130" s="102"/>
      <c r="J130" s="33"/>
      <c r="K130" s="33"/>
      <c r="L130" s="34"/>
      <c r="M130" s="184"/>
      <c r="N130" s="185"/>
      <c r="O130" s="59"/>
      <c r="P130" s="59"/>
      <c r="Q130" s="59"/>
      <c r="R130" s="59"/>
      <c r="S130" s="59"/>
      <c r="T130" s="60"/>
      <c r="U130" s="33"/>
      <c r="V130" s="33"/>
      <c r="W130" s="33"/>
      <c r="X130" s="33"/>
      <c r="Y130" s="33"/>
      <c r="Z130" s="33"/>
      <c r="AA130" s="33"/>
      <c r="AB130" s="33"/>
      <c r="AC130" s="33"/>
      <c r="AD130" s="33"/>
      <c r="AE130" s="33"/>
      <c r="AT130" s="18" t="s">
        <v>186</v>
      </c>
      <c r="AU130" s="18" t="s">
        <v>91</v>
      </c>
    </row>
    <row r="131" spans="1:65" s="2" customFormat="1" ht="16.5" customHeight="1">
      <c r="A131" s="33"/>
      <c r="B131" s="167"/>
      <c r="C131" s="202" t="s">
        <v>128</v>
      </c>
      <c r="D131" s="202" t="s">
        <v>190</v>
      </c>
      <c r="E131" s="203" t="s">
        <v>2190</v>
      </c>
      <c r="F131" s="204" t="s">
        <v>2191</v>
      </c>
      <c r="G131" s="205" t="s">
        <v>501</v>
      </c>
      <c r="H131" s="206">
        <v>11</v>
      </c>
      <c r="I131" s="207"/>
      <c r="J131" s="208">
        <f>ROUND(I131*H131,2)</f>
        <v>0</v>
      </c>
      <c r="K131" s="209"/>
      <c r="L131" s="210"/>
      <c r="M131" s="211" t="s">
        <v>1</v>
      </c>
      <c r="N131" s="212" t="s">
        <v>45</v>
      </c>
      <c r="O131" s="59"/>
      <c r="P131" s="178">
        <f>O131*H131</f>
        <v>0</v>
      </c>
      <c r="Q131" s="178">
        <v>0</v>
      </c>
      <c r="R131" s="178">
        <f>Q131*H131</f>
        <v>0</v>
      </c>
      <c r="S131" s="178">
        <v>0</v>
      </c>
      <c r="T131" s="179">
        <f>S131*H131</f>
        <v>0</v>
      </c>
      <c r="U131" s="33"/>
      <c r="V131" s="33"/>
      <c r="W131" s="33"/>
      <c r="X131" s="33"/>
      <c r="Y131" s="33"/>
      <c r="Z131" s="33"/>
      <c r="AA131" s="33"/>
      <c r="AB131" s="33"/>
      <c r="AC131" s="33"/>
      <c r="AD131" s="33"/>
      <c r="AE131" s="33"/>
      <c r="AR131" s="180" t="s">
        <v>257</v>
      </c>
      <c r="AT131" s="180" t="s">
        <v>190</v>
      </c>
      <c r="AU131" s="180" t="s">
        <v>91</v>
      </c>
      <c r="AY131" s="18" t="s">
        <v>180</v>
      </c>
      <c r="BE131" s="181">
        <f>IF(N131="základní",J131,0)</f>
        <v>0</v>
      </c>
      <c r="BF131" s="181">
        <f>IF(N131="snížená",J131,0)</f>
        <v>0</v>
      </c>
      <c r="BG131" s="181">
        <f>IF(N131="zákl. přenesená",J131,0)</f>
        <v>0</v>
      </c>
      <c r="BH131" s="181">
        <f>IF(N131="sníž. přenesená",J131,0)</f>
        <v>0</v>
      </c>
      <c r="BI131" s="181">
        <f>IF(N131="nulová",J131,0)</f>
        <v>0</v>
      </c>
      <c r="BJ131" s="18" t="s">
        <v>21</v>
      </c>
      <c r="BK131" s="181">
        <f>ROUND(I131*H131,2)</f>
        <v>0</v>
      </c>
      <c r="BL131" s="18" t="s">
        <v>220</v>
      </c>
      <c r="BM131" s="180" t="s">
        <v>193</v>
      </c>
    </row>
    <row r="132" spans="1:65" s="2" customFormat="1" ht="11.25">
      <c r="A132" s="33"/>
      <c r="B132" s="34"/>
      <c r="C132" s="33"/>
      <c r="D132" s="182" t="s">
        <v>186</v>
      </c>
      <c r="E132" s="33"/>
      <c r="F132" s="183" t="s">
        <v>2191</v>
      </c>
      <c r="G132" s="33"/>
      <c r="H132" s="33"/>
      <c r="I132" s="102"/>
      <c r="J132" s="33"/>
      <c r="K132" s="33"/>
      <c r="L132" s="34"/>
      <c r="M132" s="184"/>
      <c r="N132" s="185"/>
      <c r="O132" s="59"/>
      <c r="P132" s="59"/>
      <c r="Q132" s="59"/>
      <c r="R132" s="59"/>
      <c r="S132" s="59"/>
      <c r="T132" s="60"/>
      <c r="U132" s="33"/>
      <c r="V132" s="33"/>
      <c r="W132" s="33"/>
      <c r="X132" s="33"/>
      <c r="Y132" s="33"/>
      <c r="Z132" s="33"/>
      <c r="AA132" s="33"/>
      <c r="AB132" s="33"/>
      <c r="AC132" s="33"/>
      <c r="AD132" s="33"/>
      <c r="AE132" s="33"/>
      <c r="AT132" s="18" t="s">
        <v>186</v>
      </c>
      <c r="AU132" s="18" t="s">
        <v>91</v>
      </c>
    </row>
    <row r="133" spans="1:65" s="2" customFormat="1" ht="16.5" customHeight="1">
      <c r="A133" s="33"/>
      <c r="B133" s="167"/>
      <c r="C133" s="168" t="s">
        <v>203</v>
      </c>
      <c r="D133" s="168" t="s">
        <v>182</v>
      </c>
      <c r="E133" s="169" t="s">
        <v>2192</v>
      </c>
      <c r="F133" s="170" t="s">
        <v>2193</v>
      </c>
      <c r="G133" s="171" t="s">
        <v>495</v>
      </c>
      <c r="H133" s="172">
        <v>11</v>
      </c>
      <c r="I133" s="173"/>
      <c r="J133" s="174">
        <f>ROUND(I133*H133,2)</f>
        <v>0</v>
      </c>
      <c r="K133" s="175"/>
      <c r="L133" s="34"/>
      <c r="M133" s="176" t="s">
        <v>1</v>
      </c>
      <c r="N133" s="177" t="s">
        <v>45</v>
      </c>
      <c r="O133" s="59"/>
      <c r="P133" s="178">
        <f>O133*H133</f>
        <v>0</v>
      </c>
      <c r="Q133" s="178">
        <v>0</v>
      </c>
      <c r="R133" s="178">
        <f>Q133*H133</f>
        <v>0</v>
      </c>
      <c r="S133" s="178">
        <v>0</v>
      </c>
      <c r="T133" s="179">
        <f>S133*H133</f>
        <v>0</v>
      </c>
      <c r="U133" s="33"/>
      <c r="V133" s="33"/>
      <c r="W133" s="33"/>
      <c r="X133" s="33"/>
      <c r="Y133" s="33"/>
      <c r="Z133" s="33"/>
      <c r="AA133" s="33"/>
      <c r="AB133" s="33"/>
      <c r="AC133" s="33"/>
      <c r="AD133" s="33"/>
      <c r="AE133" s="33"/>
      <c r="AR133" s="180" t="s">
        <v>220</v>
      </c>
      <c r="AT133" s="180" t="s">
        <v>182</v>
      </c>
      <c r="AU133" s="180" t="s">
        <v>91</v>
      </c>
      <c r="AY133" s="18" t="s">
        <v>180</v>
      </c>
      <c r="BE133" s="181">
        <f>IF(N133="základní",J133,0)</f>
        <v>0</v>
      </c>
      <c r="BF133" s="181">
        <f>IF(N133="snížená",J133,0)</f>
        <v>0</v>
      </c>
      <c r="BG133" s="181">
        <f>IF(N133="zákl. přenesená",J133,0)</f>
        <v>0</v>
      </c>
      <c r="BH133" s="181">
        <f>IF(N133="sníž. přenesená",J133,0)</f>
        <v>0</v>
      </c>
      <c r="BI133" s="181">
        <f>IF(N133="nulová",J133,0)</f>
        <v>0</v>
      </c>
      <c r="BJ133" s="18" t="s">
        <v>21</v>
      </c>
      <c r="BK133" s="181">
        <f>ROUND(I133*H133,2)</f>
        <v>0</v>
      </c>
      <c r="BL133" s="18" t="s">
        <v>220</v>
      </c>
      <c r="BM133" s="180" t="s">
        <v>26</v>
      </c>
    </row>
    <row r="134" spans="1:65" s="2" customFormat="1" ht="11.25">
      <c r="A134" s="33"/>
      <c r="B134" s="34"/>
      <c r="C134" s="33"/>
      <c r="D134" s="182" t="s">
        <v>186</v>
      </c>
      <c r="E134" s="33"/>
      <c r="F134" s="183" t="s">
        <v>2193</v>
      </c>
      <c r="G134" s="33"/>
      <c r="H134" s="33"/>
      <c r="I134" s="102"/>
      <c r="J134" s="33"/>
      <c r="K134" s="33"/>
      <c r="L134" s="34"/>
      <c r="M134" s="184"/>
      <c r="N134" s="185"/>
      <c r="O134" s="59"/>
      <c r="P134" s="59"/>
      <c r="Q134" s="59"/>
      <c r="R134" s="59"/>
      <c r="S134" s="59"/>
      <c r="T134" s="60"/>
      <c r="U134" s="33"/>
      <c r="V134" s="33"/>
      <c r="W134" s="33"/>
      <c r="X134" s="33"/>
      <c r="Y134" s="33"/>
      <c r="Z134" s="33"/>
      <c r="AA134" s="33"/>
      <c r="AB134" s="33"/>
      <c r="AC134" s="33"/>
      <c r="AD134" s="33"/>
      <c r="AE134" s="33"/>
      <c r="AT134" s="18" t="s">
        <v>186</v>
      </c>
      <c r="AU134" s="18" t="s">
        <v>91</v>
      </c>
    </row>
    <row r="135" spans="1:65" s="2" customFormat="1" ht="16.5" customHeight="1">
      <c r="A135" s="33"/>
      <c r="B135" s="167"/>
      <c r="C135" s="202" t="s">
        <v>195</v>
      </c>
      <c r="D135" s="202" t="s">
        <v>190</v>
      </c>
      <c r="E135" s="203" t="s">
        <v>2194</v>
      </c>
      <c r="F135" s="204" t="s">
        <v>2195</v>
      </c>
      <c r="G135" s="205" t="s">
        <v>495</v>
      </c>
      <c r="H135" s="206">
        <v>11</v>
      </c>
      <c r="I135" s="207"/>
      <c r="J135" s="208">
        <f>ROUND(I135*H135,2)</f>
        <v>0</v>
      </c>
      <c r="K135" s="209"/>
      <c r="L135" s="210"/>
      <c r="M135" s="211" t="s">
        <v>1</v>
      </c>
      <c r="N135" s="212" t="s">
        <v>45</v>
      </c>
      <c r="O135" s="59"/>
      <c r="P135" s="178">
        <f>O135*H135</f>
        <v>0</v>
      </c>
      <c r="Q135" s="178">
        <v>0</v>
      </c>
      <c r="R135" s="178">
        <f>Q135*H135</f>
        <v>0</v>
      </c>
      <c r="S135" s="178">
        <v>0</v>
      </c>
      <c r="T135" s="179">
        <f>S135*H135</f>
        <v>0</v>
      </c>
      <c r="U135" s="33"/>
      <c r="V135" s="33"/>
      <c r="W135" s="33"/>
      <c r="X135" s="33"/>
      <c r="Y135" s="33"/>
      <c r="Z135" s="33"/>
      <c r="AA135" s="33"/>
      <c r="AB135" s="33"/>
      <c r="AC135" s="33"/>
      <c r="AD135" s="33"/>
      <c r="AE135" s="33"/>
      <c r="AR135" s="180" t="s">
        <v>257</v>
      </c>
      <c r="AT135" s="180" t="s">
        <v>190</v>
      </c>
      <c r="AU135" s="180" t="s">
        <v>91</v>
      </c>
      <c r="AY135" s="18" t="s">
        <v>180</v>
      </c>
      <c r="BE135" s="181">
        <f>IF(N135="základní",J135,0)</f>
        <v>0</v>
      </c>
      <c r="BF135" s="181">
        <f>IF(N135="snížená",J135,0)</f>
        <v>0</v>
      </c>
      <c r="BG135" s="181">
        <f>IF(N135="zákl. přenesená",J135,0)</f>
        <v>0</v>
      </c>
      <c r="BH135" s="181">
        <f>IF(N135="sníž. přenesená",J135,0)</f>
        <v>0</v>
      </c>
      <c r="BI135" s="181">
        <f>IF(N135="nulová",J135,0)</f>
        <v>0</v>
      </c>
      <c r="BJ135" s="18" t="s">
        <v>21</v>
      </c>
      <c r="BK135" s="181">
        <f>ROUND(I135*H135,2)</f>
        <v>0</v>
      </c>
      <c r="BL135" s="18" t="s">
        <v>220</v>
      </c>
      <c r="BM135" s="180" t="s">
        <v>208</v>
      </c>
    </row>
    <row r="136" spans="1:65" s="2" customFormat="1" ht="11.25">
      <c r="A136" s="33"/>
      <c r="B136" s="34"/>
      <c r="C136" s="33"/>
      <c r="D136" s="182" t="s">
        <v>186</v>
      </c>
      <c r="E136" s="33"/>
      <c r="F136" s="183" t="s">
        <v>2195</v>
      </c>
      <c r="G136" s="33"/>
      <c r="H136" s="33"/>
      <c r="I136" s="102"/>
      <c r="J136" s="33"/>
      <c r="K136" s="33"/>
      <c r="L136" s="34"/>
      <c r="M136" s="184"/>
      <c r="N136" s="185"/>
      <c r="O136" s="59"/>
      <c r="P136" s="59"/>
      <c r="Q136" s="59"/>
      <c r="R136" s="59"/>
      <c r="S136" s="59"/>
      <c r="T136" s="60"/>
      <c r="U136" s="33"/>
      <c r="V136" s="33"/>
      <c r="W136" s="33"/>
      <c r="X136" s="33"/>
      <c r="Y136" s="33"/>
      <c r="Z136" s="33"/>
      <c r="AA136" s="33"/>
      <c r="AB136" s="33"/>
      <c r="AC136" s="33"/>
      <c r="AD136" s="33"/>
      <c r="AE136" s="33"/>
      <c r="AT136" s="18" t="s">
        <v>186</v>
      </c>
      <c r="AU136" s="18" t="s">
        <v>91</v>
      </c>
    </row>
    <row r="137" spans="1:65" s="2" customFormat="1" ht="24" customHeight="1">
      <c r="A137" s="33"/>
      <c r="B137" s="167"/>
      <c r="C137" s="168" t="s">
        <v>210</v>
      </c>
      <c r="D137" s="168" t="s">
        <v>182</v>
      </c>
      <c r="E137" s="169" t="s">
        <v>2196</v>
      </c>
      <c r="F137" s="170" t="s">
        <v>2197</v>
      </c>
      <c r="G137" s="171" t="s">
        <v>501</v>
      </c>
      <c r="H137" s="172">
        <v>1</v>
      </c>
      <c r="I137" s="173"/>
      <c r="J137" s="174">
        <f>ROUND(I137*H137,2)</f>
        <v>0</v>
      </c>
      <c r="K137" s="175"/>
      <c r="L137" s="34"/>
      <c r="M137" s="176" t="s">
        <v>1</v>
      </c>
      <c r="N137" s="177" t="s">
        <v>45</v>
      </c>
      <c r="O137" s="59"/>
      <c r="P137" s="178">
        <f>O137*H137</f>
        <v>0</v>
      </c>
      <c r="Q137" s="178">
        <v>0</v>
      </c>
      <c r="R137" s="178">
        <f>Q137*H137</f>
        <v>0</v>
      </c>
      <c r="S137" s="178">
        <v>0</v>
      </c>
      <c r="T137" s="179">
        <f>S137*H137</f>
        <v>0</v>
      </c>
      <c r="U137" s="33"/>
      <c r="V137" s="33"/>
      <c r="W137" s="33"/>
      <c r="X137" s="33"/>
      <c r="Y137" s="33"/>
      <c r="Z137" s="33"/>
      <c r="AA137" s="33"/>
      <c r="AB137" s="33"/>
      <c r="AC137" s="33"/>
      <c r="AD137" s="33"/>
      <c r="AE137" s="33"/>
      <c r="AR137" s="180" t="s">
        <v>220</v>
      </c>
      <c r="AT137" s="180" t="s">
        <v>182</v>
      </c>
      <c r="AU137" s="180" t="s">
        <v>91</v>
      </c>
      <c r="AY137" s="18" t="s">
        <v>180</v>
      </c>
      <c r="BE137" s="181">
        <f>IF(N137="základní",J137,0)</f>
        <v>0</v>
      </c>
      <c r="BF137" s="181">
        <f>IF(N137="snížená",J137,0)</f>
        <v>0</v>
      </c>
      <c r="BG137" s="181">
        <f>IF(N137="zákl. přenesená",J137,0)</f>
        <v>0</v>
      </c>
      <c r="BH137" s="181">
        <f>IF(N137="sníž. přenesená",J137,0)</f>
        <v>0</v>
      </c>
      <c r="BI137" s="181">
        <f>IF(N137="nulová",J137,0)</f>
        <v>0</v>
      </c>
      <c r="BJ137" s="18" t="s">
        <v>21</v>
      </c>
      <c r="BK137" s="181">
        <f>ROUND(I137*H137,2)</f>
        <v>0</v>
      </c>
      <c r="BL137" s="18" t="s">
        <v>220</v>
      </c>
      <c r="BM137" s="180" t="s">
        <v>214</v>
      </c>
    </row>
    <row r="138" spans="1:65" s="2" customFormat="1" ht="11.25">
      <c r="A138" s="33"/>
      <c r="B138" s="34"/>
      <c r="C138" s="33"/>
      <c r="D138" s="182" t="s">
        <v>186</v>
      </c>
      <c r="E138" s="33"/>
      <c r="F138" s="183" t="s">
        <v>2197</v>
      </c>
      <c r="G138" s="33"/>
      <c r="H138" s="33"/>
      <c r="I138" s="102"/>
      <c r="J138" s="33"/>
      <c r="K138" s="33"/>
      <c r="L138" s="34"/>
      <c r="M138" s="184"/>
      <c r="N138" s="185"/>
      <c r="O138" s="59"/>
      <c r="P138" s="59"/>
      <c r="Q138" s="59"/>
      <c r="R138" s="59"/>
      <c r="S138" s="59"/>
      <c r="T138" s="60"/>
      <c r="U138" s="33"/>
      <c r="V138" s="33"/>
      <c r="W138" s="33"/>
      <c r="X138" s="33"/>
      <c r="Y138" s="33"/>
      <c r="Z138" s="33"/>
      <c r="AA138" s="33"/>
      <c r="AB138" s="33"/>
      <c r="AC138" s="33"/>
      <c r="AD138" s="33"/>
      <c r="AE138" s="33"/>
      <c r="AT138" s="18" t="s">
        <v>186</v>
      </c>
      <c r="AU138" s="18" t="s">
        <v>91</v>
      </c>
    </row>
    <row r="139" spans="1:65" s="2" customFormat="1" ht="16.5" customHeight="1">
      <c r="A139" s="33"/>
      <c r="B139" s="167"/>
      <c r="C139" s="168" t="s">
        <v>193</v>
      </c>
      <c r="D139" s="168" t="s">
        <v>182</v>
      </c>
      <c r="E139" s="169" t="s">
        <v>2198</v>
      </c>
      <c r="F139" s="170" t="s">
        <v>2199</v>
      </c>
      <c r="G139" s="171" t="s">
        <v>333</v>
      </c>
      <c r="H139" s="172">
        <v>12</v>
      </c>
      <c r="I139" s="173"/>
      <c r="J139" s="174">
        <f>ROUND(I139*H139,2)</f>
        <v>0</v>
      </c>
      <c r="K139" s="175"/>
      <c r="L139" s="34"/>
      <c r="M139" s="176" t="s">
        <v>1</v>
      </c>
      <c r="N139" s="177" t="s">
        <v>45</v>
      </c>
      <c r="O139" s="59"/>
      <c r="P139" s="178">
        <f>O139*H139</f>
        <v>0</v>
      </c>
      <c r="Q139" s="178">
        <v>0</v>
      </c>
      <c r="R139" s="178">
        <f>Q139*H139</f>
        <v>0</v>
      </c>
      <c r="S139" s="178">
        <v>0</v>
      </c>
      <c r="T139" s="179">
        <f>S139*H139</f>
        <v>0</v>
      </c>
      <c r="U139" s="33"/>
      <c r="V139" s="33"/>
      <c r="W139" s="33"/>
      <c r="X139" s="33"/>
      <c r="Y139" s="33"/>
      <c r="Z139" s="33"/>
      <c r="AA139" s="33"/>
      <c r="AB139" s="33"/>
      <c r="AC139" s="33"/>
      <c r="AD139" s="33"/>
      <c r="AE139" s="33"/>
      <c r="AR139" s="180" t="s">
        <v>220</v>
      </c>
      <c r="AT139" s="180" t="s">
        <v>182</v>
      </c>
      <c r="AU139" s="180" t="s">
        <v>91</v>
      </c>
      <c r="AY139" s="18" t="s">
        <v>180</v>
      </c>
      <c r="BE139" s="181">
        <f>IF(N139="základní",J139,0)</f>
        <v>0</v>
      </c>
      <c r="BF139" s="181">
        <f>IF(N139="snížená",J139,0)</f>
        <v>0</v>
      </c>
      <c r="BG139" s="181">
        <f>IF(N139="zákl. přenesená",J139,0)</f>
        <v>0</v>
      </c>
      <c r="BH139" s="181">
        <f>IF(N139="sníž. přenesená",J139,0)</f>
        <v>0</v>
      </c>
      <c r="BI139" s="181">
        <f>IF(N139="nulová",J139,0)</f>
        <v>0</v>
      </c>
      <c r="BJ139" s="18" t="s">
        <v>21</v>
      </c>
      <c r="BK139" s="181">
        <f>ROUND(I139*H139,2)</f>
        <v>0</v>
      </c>
      <c r="BL139" s="18" t="s">
        <v>220</v>
      </c>
      <c r="BM139" s="180" t="s">
        <v>220</v>
      </c>
    </row>
    <row r="140" spans="1:65" s="2" customFormat="1" ht="11.25">
      <c r="A140" s="33"/>
      <c r="B140" s="34"/>
      <c r="C140" s="33"/>
      <c r="D140" s="182" t="s">
        <v>186</v>
      </c>
      <c r="E140" s="33"/>
      <c r="F140" s="183" t="s">
        <v>2199</v>
      </c>
      <c r="G140" s="33"/>
      <c r="H140" s="33"/>
      <c r="I140" s="102"/>
      <c r="J140" s="33"/>
      <c r="K140" s="33"/>
      <c r="L140" s="34"/>
      <c r="M140" s="184"/>
      <c r="N140" s="185"/>
      <c r="O140" s="59"/>
      <c r="P140" s="59"/>
      <c r="Q140" s="59"/>
      <c r="R140" s="59"/>
      <c r="S140" s="59"/>
      <c r="T140" s="60"/>
      <c r="U140" s="33"/>
      <c r="V140" s="33"/>
      <c r="W140" s="33"/>
      <c r="X140" s="33"/>
      <c r="Y140" s="33"/>
      <c r="Z140" s="33"/>
      <c r="AA140" s="33"/>
      <c r="AB140" s="33"/>
      <c r="AC140" s="33"/>
      <c r="AD140" s="33"/>
      <c r="AE140" s="33"/>
      <c r="AT140" s="18" t="s">
        <v>186</v>
      </c>
      <c r="AU140" s="18" t="s">
        <v>91</v>
      </c>
    </row>
    <row r="141" spans="1:65" s="2" customFormat="1" ht="16.5" customHeight="1">
      <c r="A141" s="33"/>
      <c r="B141" s="167"/>
      <c r="C141" s="168" t="s">
        <v>222</v>
      </c>
      <c r="D141" s="168" t="s">
        <v>182</v>
      </c>
      <c r="E141" s="169" t="s">
        <v>2200</v>
      </c>
      <c r="F141" s="170" t="s">
        <v>2201</v>
      </c>
      <c r="G141" s="171" t="s">
        <v>333</v>
      </c>
      <c r="H141" s="172">
        <v>3</v>
      </c>
      <c r="I141" s="173"/>
      <c r="J141" s="174">
        <f>ROUND(I141*H141,2)</f>
        <v>0</v>
      </c>
      <c r="K141" s="175"/>
      <c r="L141" s="34"/>
      <c r="M141" s="176" t="s">
        <v>1</v>
      </c>
      <c r="N141" s="177" t="s">
        <v>45</v>
      </c>
      <c r="O141" s="59"/>
      <c r="P141" s="178">
        <f>O141*H141</f>
        <v>0</v>
      </c>
      <c r="Q141" s="178">
        <v>0</v>
      </c>
      <c r="R141" s="178">
        <f>Q141*H141</f>
        <v>0</v>
      </c>
      <c r="S141" s="178">
        <v>0</v>
      </c>
      <c r="T141" s="179">
        <f>S141*H141</f>
        <v>0</v>
      </c>
      <c r="U141" s="33"/>
      <c r="V141" s="33"/>
      <c r="W141" s="33"/>
      <c r="X141" s="33"/>
      <c r="Y141" s="33"/>
      <c r="Z141" s="33"/>
      <c r="AA141" s="33"/>
      <c r="AB141" s="33"/>
      <c r="AC141" s="33"/>
      <c r="AD141" s="33"/>
      <c r="AE141" s="33"/>
      <c r="AR141" s="180" t="s">
        <v>220</v>
      </c>
      <c r="AT141" s="180" t="s">
        <v>182</v>
      </c>
      <c r="AU141" s="180" t="s">
        <v>91</v>
      </c>
      <c r="AY141" s="18" t="s">
        <v>180</v>
      </c>
      <c r="BE141" s="181">
        <f>IF(N141="základní",J141,0)</f>
        <v>0</v>
      </c>
      <c r="BF141" s="181">
        <f>IF(N141="snížená",J141,0)</f>
        <v>0</v>
      </c>
      <c r="BG141" s="181">
        <f>IF(N141="zákl. přenesená",J141,0)</f>
        <v>0</v>
      </c>
      <c r="BH141" s="181">
        <f>IF(N141="sníž. přenesená",J141,0)</f>
        <v>0</v>
      </c>
      <c r="BI141" s="181">
        <f>IF(N141="nulová",J141,0)</f>
        <v>0</v>
      </c>
      <c r="BJ141" s="18" t="s">
        <v>21</v>
      </c>
      <c r="BK141" s="181">
        <f>ROUND(I141*H141,2)</f>
        <v>0</v>
      </c>
      <c r="BL141" s="18" t="s">
        <v>220</v>
      </c>
      <c r="BM141" s="180" t="s">
        <v>226</v>
      </c>
    </row>
    <row r="142" spans="1:65" s="2" customFormat="1" ht="11.25">
      <c r="A142" s="33"/>
      <c r="B142" s="34"/>
      <c r="C142" s="33"/>
      <c r="D142" s="182" t="s">
        <v>186</v>
      </c>
      <c r="E142" s="33"/>
      <c r="F142" s="183" t="s">
        <v>2201</v>
      </c>
      <c r="G142" s="33"/>
      <c r="H142" s="33"/>
      <c r="I142" s="102"/>
      <c r="J142" s="33"/>
      <c r="K142" s="33"/>
      <c r="L142" s="34"/>
      <c r="M142" s="184"/>
      <c r="N142" s="185"/>
      <c r="O142" s="59"/>
      <c r="P142" s="59"/>
      <c r="Q142" s="59"/>
      <c r="R142" s="59"/>
      <c r="S142" s="59"/>
      <c r="T142" s="60"/>
      <c r="U142" s="33"/>
      <c r="V142" s="33"/>
      <c r="W142" s="33"/>
      <c r="X142" s="33"/>
      <c r="Y142" s="33"/>
      <c r="Z142" s="33"/>
      <c r="AA142" s="33"/>
      <c r="AB142" s="33"/>
      <c r="AC142" s="33"/>
      <c r="AD142" s="33"/>
      <c r="AE142" s="33"/>
      <c r="AT142" s="18" t="s">
        <v>186</v>
      </c>
      <c r="AU142" s="18" t="s">
        <v>91</v>
      </c>
    </row>
    <row r="143" spans="1:65" s="2" customFormat="1" ht="16.5" customHeight="1">
      <c r="A143" s="33"/>
      <c r="B143" s="167"/>
      <c r="C143" s="168" t="s">
        <v>26</v>
      </c>
      <c r="D143" s="168" t="s">
        <v>182</v>
      </c>
      <c r="E143" s="169" t="s">
        <v>2202</v>
      </c>
      <c r="F143" s="170" t="s">
        <v>2203</v>
      </c>
      <c r="G143" s="171" t="s">
        <v>501</v>
      </c>
      <c r="H143" s="172">
        <v>1</v>
      </c>
      <c r="I143" s="173"/>
      <c r="J143" s="174">
        <f>ROUND(I143*H143,2)</f>
        <v>0</v>
      </c>
      <c r="K143" s="175"/>
      <c r="L143" s="34"/>
      <c r="M143" s="176" t="s">
        <v>1</v>
      </c>
      <c r="N143" s="177" t="s">
        <v>45</v>
      </c>
      <c r="O143" s="59"/>
      <c r="P143" s="178">
        <f>O143*H143</f>
        <v>0</v>
      </c>
      <c r="Q143" s="178">
        <v>0</v>
      </c>
      <c r="R143" s="178">
        <f>Q143*H143</f>
        <v>0</v>
      </c>
      <c r="S143" s="178">
        <v>0</v>
      </c>
      <c r="T143" s="179">
        <f>S143*H143</f>
        <v>0</v>
      </c>
      <c r="U143" s="33"/>
      <c r="V143" s="33"/>
      <c r="W143" s="33"/>
      <c r="X143" s="33"/>
      <c r="Y143" s="33"/>
      <c r="Z143" s="33"/>
      <c r="AA143" s="33"/>
      <c r="AB143" s="33"/>
      <c r="AC143" s="33"/>
      <c r="AD143" s="33"/>
      <c r="AE143" s="33"/>
      <c r="AR143" s="180" t="s">
        <v>220</v>
      </c>
      <c r="AT143" s="180" t="s">
        <v>182</v>
      </c>
      <c r="AU143" s="180" t="s">
        <v>91</v>
      </c>
      <c r="AY143" s="18" t="s">
        <v>180</v>
      </c>
      <c r="BE143" s="181">
        <f>IF(N143="základní",J143,0)</f>
        <v>0</v>
      </c>
      <c r="BF143" s="181">
        <f>IF(N143="snížená",J143,0)</f>
        <v>0</v>
      </c>
      <c r="BG143" s="181">
        <f>IF(N143="zákl. přenesená",J143,0)</f>
        <v>0</v>
      </c>
      <c r="BH143" s="181">
        <f>IF(N143="sníž. přenesená",J143,0)</f>
        <v>0</v>
      </c>
      <c r="BI143" s="181">
        <f>IF(N143="nulová",J143,0)</f>
        <v>0</v>
      </c>
      <c r="BJ143" s="18" t="s">
        <v>21</v>
      </c>
      <c r="BK143" s="181">
        <f>ROUND(I143*H143,2)</f>
        <v>0</v>
      </c>
      <c r="BL143" s="18" t="s">
        <v>220</v>
      </c>
      <c r="BM143" s="180" t="s">
        <v>231</v>
      </c>
    </row>
    <row r="144" spans="1:65" s="2" customFormat="1" ht="11.25">
      <c r="A144" s="33"/>
      <c r="B144" s="34"/>
      <c r="C144" s="33"/>
      <c r="D144" s="182" t="s">
        <v>186</v>
      </c>
      <c r="E144" s="33"/>
      <c r="F144" s="183" t="s">
        <v>2203</v>
      </c>
      <c r="G144" s="33"/>
      <c r="H144" s="33"/>
      <c r="I144" s="102"/>
      <c r="J144" s="33"/>
      <c r="K144" s="33"/>
      <c r="L144" s="34"/>
      <c r="M144" s="184"/>
      <c r="N144" s="185"/>
      <c r="O144" s="59"/>
      <c r="P144" s="59"/>
      <c r="Q144" s="59"/>
      <c r="R144" s="59"/>
      <c r="S144" s="59"/>
      <c r="T144" s="60"/>
      <c r="U144" s="33"/>
      <c r="V144" s="33"/>
      <c r="W144" s="33"/>
      <c r="X144" s="33"/>
      <c r="Y144" s="33"/>
      <c r="Z144" s="33"/>
      <c r="AA144" s="33"/>
      <c r="AB144" s="33"/>
      <c r="AC144" s="33"/>
      <c r="AD144" s="33"/>
      <c r="AE144" s="33"/>
      <c r="AT144" s="18" t="s">
        <v>186</v>
      </c>
      <c r="AU144" s="18" t="s">
        <v>91</v>
      </c>
    </row>
    <row r="145" spans="1:65" s="2" customFormat="1" ht="16.5" customHeight="1">
      <c r="A145" s="33"/>
      <c r="B145" s="167"/>
      <c r="C145" s="168" t="s">
        <v>233</v>
      </c>
      <c r="D145" s="168" t="s">
        <v>182</v>
      </c>
      <c r="E145" s="169" t="s">
        <v>2204</v>
      </c>
      <c r="F145" s="170" t="s">
        <v>2205</v>
      </c>
      <c r="G145" s="171" t="s">
        <v>501</v>
      </c>
      <c r="H145" s="172">
        <v>1</v>
      </c>
      <c r="I145" s="173"/>
      <c r="J145" s="174">
        <f>ROUND(I145*H145,2)</f>
        <v>0</v>
      </c>
      <c r="K145" s="175"/>
      <c r="L145" s="34"/>
      <c r="M145" s="176" t="s">
        <v>1</v>
      </c>
      <c r="N145" s="177" t="s">
        <v>45</v>
      </c>
      <c r="O145" s="59"/>
      <c r="P145" s="178">
        <f>O145*H145</f>
        <v>0</v>
      </c>
      <c r="Q145" s="178">
        <v>0</v>
      </c>
      <c r="R145" s="178">
        <f>Q145*H145</f>
        <v>0</v>
      </c>
      <c r="S145" s="178">
        <v>0</v>
      </c>
      <c r="T145" s="179">
        <f>S145*H145</f>
        <v>0</v>
      </c>
      <c r="U145" s="33"/>
      <c r="V145" s="33"/>
      <c r="W145" s="33"/>
      <c r="X145" s="33"/>
      <c r="Y145" s="33"/>
      <c r="Z145" s="33"/>
      <c r="AA145" s="33"/>
      <c r="AB145" s="33"/>
      <c r="AC145" s="33"/>
      <c r="AD145" s="33"/>
      <c r="AE145" s="33"/>
      <c r="AR145" s="180" t="s">
        <v>220</v>
      </c>
      <c r="AT145" s="180" t="s">
        <v>182</v>
      </c>
      <c r="AU145" s="180" t="s">
        <v>91</v>
      </c>
      <c r="AY145" s="18" t="s">
        <v>180</v>
      </c>
      <c r="BE145" s="181">
        <f>IF(N145="základní",J145,0)</f>
        <v>0</v>
      </c>
      <c r="BF145" s="181">
        <f>IF(N145="snížená",J145,0)</f>
        <v>0</v>
      </c>
      <c r="BG145" s="181">
        <f>IF(N145="zákl. přenesená",J145,0)</f>
        <v>0</v>
      </c>
      <c r="BH145" s="181">
        <f>IF(N145="sníž. přenesená",J145,0)</f>
        <v>0</v>
      </c>
      <c r="BI145" s="181">
        <f>IF(N145="nulová",J145,0)</f>
        <v>0</v>
      </c>
      <c r="BJ145" s="18" t="s">
        <v>21</v>
      </c>
      <c r="BK145" s="181">
        <f>ROUND(I145*H145,2)</f>
        <v>0</v>
      </c>
      <c r="BL145" s="18" t="s">
        <v>220</v>
      </c>
      <c r="BM145" s="180" t="s">
        <v>237</v>
      </c>
    </row>
    <row r="146" spans="1:65" s="2" customFormat="1" ht="11.25">
      <c r="A146" s="33"/>
      <c r="B146" s="34"/>
      <c r="C146" s="33"/>
      <c r="D146" s="182" t="s">
        <v>186</v>
      </c>
      <c r="E146" s="33"/>
      <c r="F146" s="183" t="s">
        <v>2205</v>
      </c>
      <c r="G146" s="33"/>
      <c r="H146" s="33"/>
      <c r="I146" s="102"/>
      <c r="J146" s="33"/>
      <c r="K146" s="33"/>
      <c r="L146" s="34"/>
      <c r="M146" s="184"/>
      <c r="N146" s="185"/>
      <c r="O146" s="59"/>
      <c r="P146" s="59"/>
      <c r="Q146" s="59"/>
      <c r="R146" s="59"/>
      <c r="S146" s="59"/>
      <c r="T146" s="60"/>
      <c r="U146" s="33"/>
      <c r="V146" s="33"/>
      <c r="W146" s="33"/>
      <c r="X146" s="33"/>
      <c r="Y146" s="33"/>
      <c r="Z146" s="33"/>
      <c r="AA146" s="33"/>
      <c r="AB146" s="33"/>
      <c r="AC146" s="33"/>
      <c r="AD146" s="33"/>
      <c r="AE146" s="33"/>
      <c r="AT146" s="18" t="s">
        <v>186</v>
      </c>
      <c r="AU146" s="18" t="s">
        <v>91</v>
      </c>
    </row>
    <row r="147" spans="1:65" s="2" customFormat="1" ht="16.5" customHeight="1">
      <c r="A147" s="33"/>
      <c r="B147" s="167"/>
      <c r="C147" s="168" t="s">
        <v>208</v>
      </c>
      <c r="D147" s="168" t="s">
        <v>182</v>
      </c>
      <c r="E147" s="169" t="s">
        <v>2206</v>
      </c>
      <c r="F147" s="170" t="s">
        <v>2207</v>
      </c>
      <c r="G147" s="171" t="s">
        <v>501</v>
      </c>
      <c r="H147" s="172">
        <v>1</v>
      </c>
      <c r="I147" s="173"/>
      <c r="J147" s="174">
        <f>ROUND(I147*H147,2)</f>
        <v>0</v>
      </c>
      <c r="K147" s="175"/>
      <c r="L147" s="34"/>
      <c r="M147" s="176" t="s">
        <v>1</v>
      </c>
      <c r="N147" s="177" t="s">
        <v>45</v>
      </c>
      <c r="O147" s="59"/>
      <c r="P147" s="178">
        <f>O147*H147</f>
        <v>0</v>
      </c>
      <c r="Q147" s="178">
        <v>0</v>
      </c>
      <c r="R147" s="178">
        <f>Q147*H147</f>
        <v>0</v>
      </c>
      <c r="S147" s="178">
        <v>0</v>
      </c>
      <c r="T147" s="179">
        <f>S147*H147</f>
        <v>0</v>
      </c>
      <c r="U147" s="33"/>
      <c r="V147" s="33"/>
      <c r="W147" s="33"/>
      <c r="X147" s="33"/>
      <c r="Y147" s="33"/>
      <c r="Z147" s="33"/>
      <c r="AA147" s="33"/>
      <c r="AB147" s="33"/>
      <c r="AC147" s="33"/>
      <c r="AD147" s="33"/>
      <c r="AE147" s="33"/>
      <c r="AR147" s="180" t="s">
        <v>220</v>
      </c>
      <c r="AT147" s="180" t="s">
        <v>182</v>
      </c>
      <c r="AU147" s="180" t="s">
        <v>91</v>
      </c>
      <c r="AY147" s="18" t="s">
        <v>180</v>
      </c>
      <c r="BE147" s="181">
        <f>IF(N147="základní",J147,0)</f>
        <v>0</v>
      </c>
      <c r="BF147" s="181">
        <f>IF(N147="snížená",J147,0)</f>
        <v>0</v>
      </c>
      <c r="BG147" s="181">
        <f>IF(N147="zákl. přenesená",J147,0)</f>
        <v>0</v>
      </c>
      <c r="BH147" s="181">
        <f>IF(N147="sníž. přenesená",J147,0)</f>
        <v>0</v>
      </c>
      <c r="BI147" s="181">
        <f>IF(N147="nulová",J147,0)</f>
        <v>0</v>
      </c>
      <c r="BJ147" s="18" t="s">
        <v>21</v>
      </c>
      <c r="BK147" s="181">
        <f>ROUND(I147*H147,2)</f>
        <v>0</v>
      </c>
      <c r="BL147" s="18" t="s">
        <v>220</v>
      </c>
      <c r="BM147" s="180" t="s">
        <v>241</v>
      </c>
    </row>
    <row r="148" spans="1:65" s="2" customFormat="1" ht="11.25">
      <c r="A148" s="33"/>
      <c r="B148" s="34"/>
      <c r="C148" s="33"/>
      <c r="D148" s="182" t="s">
        <v>186</v>
      </c>
      <c r="E148" s="33"/>
      <c r="F148" s="183" t="s">
        <v>2207</v>
      </c>
      <c r="G148" s="33"/>
      <c r="H148" s="33"/>
      <c r="I148" s="102"/>
      <c r="J148" s="33"/>
      <c r="K148" s="33"/>
      <c r="L148" s="34"/>
      <c r="M148" s="184"/>
      <c r="N148" s="185"/>
      <c r="O148" s="59"/>
      <c r="P148" s="59"/>
      <c r="Q148" s="59"/>
      <c r="R148" s="59"/>
      <c r="S148" s="59"/>
      <c r="T148" s="60"/>
      <c r="U148" s="33"/>
      <c r="V148" s="33"/>
      <c r="W148" s="33"/>
      <c r="X148" s="33"/>
      <c r="Y148" s="33"/>
      <c r="Z148" s="33"/>
      <c r="AA148" s="33"/>
      <c r="AB148" s="33"/>
      <c r="AC148" s="33"/>
      <c r="AD148" s="33"/>
      <c r="AE148" s="33"/>
      <c r="AT148" s="18" t="s">
        <v>186</v>
      </c>
      <c r="AU148" s="18" t="s">
        <v>91</v>
      </c>
    </row>
    <row r="149" spans="1:65" s="2" customFormat="1" ht="24" customHeight="1">
      <c r="A149" s="33"/>
      <c r="B149" s="167"/>
      <c r="C149" s="168" t="s">
        <v>243</v>
      </c>
      <c r="D149" s="168" t="s">
        <v>182</v>
      </c>
      <c r="E149" s="169" t="s">
        <v>2208</v>
      </c>
      <c r="F149" s="170" t="s">
        <v>2209</v>
      </c>
      <c r="G149" s="171" t="s">
        <v>501</v>
      </c>
      <c r="H149" s="172">
        <v>1</v>
      </c>
      <c r="I149" s="173"/>
      <c r="J149" s="174">
        <f>ROUND(I149*H149,2)</f>
        <v>0</v>
      </c>
      <c r="K149" s="175"/>
      <c r="L149" s="34"/>
      <c r="M149" s="176" t="s">
        <v>1</v>
      </c>
      <c r="N149" s="177" t="s">
        <v>45</v>
      </c>
      <c r="O149" s="59"/>
      <c r="P149" s="178">
        <f>O149*H149</f>
        <v>0</v>
      </c>
      <c r="Q149" s="178">
        <v>0</v>
      </c>
      <c r="R149" s="178">
        <f>Q149*H149</f>
        <v>0</v>
      </c>
      <c r="S149" s="178">
        <v>0</v>
      </c>
      <c r="T149" s="179">
        <f>S149*H149</f>
        <v>0</v>
      </c>
      <c r="U149" s="33"/>
      <c r="V149" s="33"/>
      <c r="W149" s="33"/>
      <c r="X149" s="33"/>
      <c r="Y149" s="33"/>
      <c r="Z149" s="33"/>
      <c r="AA149" s="33"/>
      <c r="AB149" s="33"/>
      <c r="AC149" s="33"/>
      <c r="AD149" s="33"/>
      <c r="AE149" s="33"/>
      <c r="AR149" s="180" t="s">
        <v>220</v>
      </c>
      <c r="AT149" s="180" t="s">
        <v>182</v>
      </c>
      <c r="AU149" s="180" t="s">
        <v>91</v>
      </c>
      <c r="AY149" s="18" t="s">
        <v>180</v>
      </c>
      <c r="BE149" s="181">
        <f>IF(N149="základní",J149,0)</f>
        <v>0</v>
      </c>
      <c r="BF149" s="181">
        <f>IF(N149="snížená",J149,0)</f>
        <v>0</v>
      </c>
      <c r="BG149" s="181">
        <f>IF(N149="zákl. přenesená",J149,0)</f>
        <v>0</v>
      </c>
      <c r="BH149" s="181">
        <f>IF(N149="sníž. přenesená",J149,0)</f>
        <v>0</v>
      </c>
      <c r="BI149" s="181">
        <f>IF(N149="nulová",J149,0)</f>
        <v>0</v>
      </c>
      <c r="BJ149" s="18" t="s">
        <v>21</v>
      </c>
      <c r="BK149" s="181">
        <f>ROUND(I149*H149,2)</f>
        <v>0</v>
      </c>
      <c r="BL149" s="18" t="s">
        <v>220</v>
      </c>
      <c r="BM149" s="180" t="s">
        <v>246</v>
      </c>
    </row>
    <row r="150" spans="1:65" s="2" customFormat="1" ht="11.25">
      <c r="A150" s="33"/>
      <c r="B150" s="34"/>
      <c r="C150" s="33"/>
      <c r="D150" s="182" t="s">
        <v>186</v>
      </c>
      <c r="E150" s="33"/>
      <c r="F150" s="183" t="s">
        <v>2209</v>
      </c>
      <c r="G150" s="33"/>
      <c r="H150" s="33"/>
      <c r="I150" s="102"/>
      <c r="J150" s="33"/>
      <c r="K150" s="33"/>
      <c r="L150" s="34"/>
      <c r="M150" s="184"/>
      <c r="N150" s="185"/>
      <c r="O150" s="59"/>
      <c r="P150" s="59"/>
      <c r="Q150" s="59"/>
      <c r="R150" s="59"/>
      <c r="S150" s="59"/>
      <c r="T150" s="60"/>
      <c r="U150" s="33"/>
      <c r="V150" s="33"/>
      <c r="W150" s="33"/>
      <c r="X150" s="33"/>
      <c r="Y150" s="33"/>
      <c r="Z150" s="33"/>
      <c r="AA150" s="33"/>
      <c r="AB150" s="33"/>
      <c r="AC150" s="33"/>
      <c r="AD150" s="33"/>
      <c r="AE150" s="33"/>
      <c r="AT150" s="18" t="s">
        <v>186</v>
      </c>
      <c r="AU150" s="18" t="s">
        <v>91</v>
      </c>
    </row>
    <row r="151" spans="1:65" s="2" customFormat="1" ht="24" customHeight="1">
      <c r="A151" s="33"/>
      <c r="B151" s="167"/>
      <c r="C151" s="168" t="s">
        <v>214</v>
      </c>
      <c r="D151" s="168" t="s">
        <v>182</v>
      </c>
      <c r="E151" s="169" t="s">
        <v>2210</v>
      </c>
      <c r="F151" s="170" t="s">
        <v>2211</v>
      </c>
      <c r="G151" s="171" t="s">
        <v>213</v>
      </c>
      <c r="H151" s="172">
        <v>3</v>
      </c>
      <c r="I151" s="173"/>
      <c r="J151" s="174">
        <f>ROUND(I151*H151,2)</f>
        <v>0</v>
      </c>
      <c r="K151" s="175"/>
      <c r="L151" s="34"/>
      <c r="M151" s="176" t="s">
        <v>1</v>
      </c>
      <c r="N151" s="177" t="s">
        <v>45</v>
      </c>
      <c r="O151" s="59"/>
      <c r="P151" s="178">
        <f>O151*H151</f>
        <v>0</v>
      </c>
      <c r="Q151" s="178">
        <v>0</v>
      </c>
      <c r="R151" s="178">
        <f>Q151*H151</f>
        <v>0</v>
      </c>
      <c r="S151" s="178">
        <v>0</v>
      </c>
      <c r="T151" s="179">
        <f>S151*H151</f>
        <v>0</v>
      </c>
      <c r="U151" s="33"/>
      <c r="V151" s="33"/>
      <c r="W151" s="33"/>
      <c r="X151" s="33"/>
      <c r="Y151" s="33"/>
      <c r="Z151" s="33"/>
      <c r="AA151" s="33"/>
      <c r="AB151" s="33"/>
      <c r="AC151" s="33"/>
      <c r="AD151" s="33"/>
      <c r="AE151" s="33"/>
      <c r="AR151" s="180" t="s">
        <v>220</v>
      </c>
      <c r="AT151" s="180" t="s">
        <v>182</v>
      </c>
      <c r="AU151" s="180" t="s">
        <v>91</v>
      </c>
      <c r="AY151" s="18" t="s">
        <v>180</v>
      </c>
      <c r="BE151" s="181">
        <f>IF(N151="základní",J151,0)</f>
        <v>0</v>
      </c>
      <c r="BF151" s="181">
        <f>IF(N151="snížená",J151,0)</f>
        <v>0</v>
      </c>
      <c r="BG151" s="181">
        <f>IF(N151="zákl. přenesená",J151,0)</f>
        <v>0</v>
      </c>
      <c r="BH151" s="181">
        <f>IF(N151="sníž. přenesená",J151,0)</f>
        <v>0</v>
      </c>
      <c r="BI151" s="181">
        <f>IF(N151="nulová",J151,0)</f>
        <v>0</v>
      </c>
      <c r="BJ151" s="18" t="s">
        <v>21</v>
      </c>
      <c r="BK151" s="181">
        <f>ROUND(I151*H151,2)</f>
        <v>0</v>
      </c>
      <c r="BL151" s="18" t="s">
        <v>220</v>
      </c>
      <c r="BM151" s="180" t="s">
        <v>250</v>
      </c>
    </row>
    <row r="152" spans="1:65" s="2" customFormat="1" ht="11.25">
      <c r="A152" s="33"/>
      <c r="B152" s="34"/>
      <c r="C152" s="33"/>
      <c r="D152" s="182" t="s">
        <v>186</v>
      </c>
      <c r="E152" s="33"/>
      <c r="F152" s="183" t="s">
        <v>2211</v>
      </c>
      <c r="G152" s="33"/>
      <c r="H152" s="33"/>
      <c r="I152" s="102"/>
      <c r="J152" s="33"/>
      <c r="K152" s="33"/>
      <c r="L152" s="34"/>
      <c r="M152" s="184"/>
      <c r="N152" s="185"/>
      <c r="O152" s="59"/>
      <c r="P152" s="59"/>
      <c r="Q152" s="59"/>
      <c r="R152" s="59"/>
      <c r="S152" s="59"/>
      <c r="T152" s="60"/>
      <c r="U152" s="33"/>
      <c r="V152" s="33"/>
      <c r="W152" s="33"/>
      <c r="X152" s="33"/>
      <c r="Y152" s="33"/>
      <c r="Z152" s="33"/>
      <c r="AA152" s="33"/>
      <c r="AB152" s="33"/>
      <c r="AC152" s="33"/>
      <c r="AD152" s="33"/>
      <c r="AE152" s="33"/>
      <c r="AT152" s="18" t="s">
        <v>186</v>
      </c>
      <c r="AU152" s="18" t="s">
        <v>91</v>
      </c>
    </row>
    <row r="153" spans="1:65" s="2" customFormat="1" ht="24" customHeight="1">
      <c r="A153" s="33"/>
      <c r="B153" s="167"/>
      <c r="C153" s="168" t="s">
        <v>8</v>
      </c>
      <c r="D153" s="168" t="s">
        <v>182</v>
      </c>
      <c r="E153" s="169" t="s">
        <v>2212</v>
      </c>
      <c r="F153" s="170" t="s">
        <v>2213</v>
      </c>
      <c r="G153" s="171" t="s">
        <v>213</v>
      </c>
      <c r="H153" s="172">
        <v>1</v>
      </c>
      <c r="I153" s="173"/>
      <c r="J153" s="174">
        <f>ROUND(I153*H153,2)</f>
        <v>0</v>
      </c>
      <c r="K153" s="175"/>
      <c r="L153" s="34"/>
      <c r="M153" s="176" t="s">
        <v>1</v>
      </c>
      <c r="N153" s="177" t="s">
        <v>45</v>
      </c>
      <c r="O153" s="59"/>
      <c r="P153" s="178">
        <f>O153*H153</f>
        <v>0</v>
      </c>
      <c r="Q153" s="178">
        <v>0</v>
      </c>
      <c r="R153" s="178">
        <f>Q153*H153</f>
        <v>0</v>
      </c>
      <c r="S153" s="178">
        <v>0</v>
      </c>
      <c r="T153" s="179">
        <f>S153*H153</f>
        <v>0</v>
      </c>
      <c r="U153" s="33"/>
      <c r="V153" s="33"/>
      <c r="W153" s="33"/>
      <c r="X153" s="33"/>
      <c r="Y153" s="33"/>
      <c r="Z153" s="33"/>
      <c r="AA153" s="33"/>
      <c r="AB153" s="33"/>
      <c r="AC153" s="33"/>
      <c r="AD153" s="33"/>
      <c r="AE153" s="33"/>
      <c r="AR153" s="180" t="s">
        <v>220</v>
      </c>
      <c r="AT153" s="180" t="s">
        <v>182</v>
      </c>
      <c r="AU153" s="180" t="s">
        <v>91</v>
      </c>
      <c r="AY153" s="18" t="s">
        <v>180</v>
      </c>
      <c r="BE153" s="181">
        <f>IF(N153="základní",J153,0)</f>
        <v>0</v>
      </c>
      <c r="BF153" s="181">
        <f>IF(N153="snížená",J153,0)</f>
        <v>0</v>
      </c>
      <c r="BG153" s="181">
        <f>IF(N153="zákl. přenesená",J153,0)</f>
        <v>0</v>
      </c>
      <c r="BH153" s="181">
        <f>IF(N153="sníž. přenesená",J153,0)</f>
        <v>0</v>
      </c>
      <c r="BI153" s="181">
        <f>IF(N153="nulová",J153,0)</f>
        <v>0</v>
      </c>
      <c r="BJ153" s="18" t="s">
        <v>21</v>
      </c>
      <c r="BK153" s="181">
        <f>ROUND(I153*H153,2)</f>
        <v>0</v>
      </c>
      <c r="BL153" s="18" t="s">
        <v>220</v>
      </c>
      <c r="BM153" s="180" t="s">
        <v>251</v>
      </c>
    </row>
    <row r="154" spans="1:65" s="2" customFormat="1" ht="11.25">
      <c r="A154" s="33"/>
      <c r="B154" s="34"/>
      <c r="C154" s="33"/>
      <c r="D154" s="182" t="s">
        <v>186</v>
      </c>
      <c r="E154" s="33"/>
      <c r="F154" s="183" t="s">
        <v>2213</v>
      </c>
      <c r="G154" s="33"/>
      <c r="H154" s="33"/>
      <c r="I154" s="102"/>
      <c r="J154" s="33"/>
      <c r="K154" s="33"/>
      <c r="L154" s="34"/>
      <c r="M154" s="184"/>
      <c r="N154" s="185"/>
      <c r="O154" s="59"/>
      <c r="P154" s="59"/>
      <c r="Q154" s="59"/>
      <c r="R154" s="59"/>
      <c r="S154" s="59"/>
      <c r="T154" s="60"/>
      <c r="U154" s="33"/>
      <c r="V154" s="33"/>
      <c r="W154" s="33"/>
      <c r="X154" s="33"/>
      <c r="Y154" s="33"/>
      <c r="Z154" s="33"/>
      <c r="AA154" s="33"/>
      <c r="AB154" s="33"/>
      <c r="AC154" s="33"/>
      <c r="AD154" s="33"/>
      <c r="AE154" s="33"/>
      <c r="AT154" s="18" t="s">
        <v>186</v>
      </c>
      <c r="AU154" s="18" t="s">
        <v>91</v>
      </c>
    </row>
    <row r="155" spans="1:65" s="2" customFormat="1" ht="16.5" customHeight="1">
      <c r="A155" s="33"/>
      <c r="B155" s="167"/>
      <c r="C155" s="168" t="s">
        <v>220</v>
      </c>
      <c r="D155" s="168" t="s">
        <v>182</v>
      </c>
      <c r="E155" s="169" t="s">
        <v>2214</v>
      </c>
      <c r="F155" s="170" t="s">
        <v>2215</v>
      </c>
      <c r="G155" s="171" t="s">
        <v>501</v>
      </c>
      <c r="H155" s="172">
        <v>1</v>
      </c>
      <c r="I155" s="173"/>
      <c r="J155" s="174">
        <f>ROUND(I155*H155,2)</f>
        <v>0</v>
      </c>
      <c r="K155" s="175"/>
      <c r="L155" s="34"/>
      <c r="M155" s="176" t="s">
        <v>1</v>
      </c>
      <c r="N155" s="177" t="s">
        <v>45</v>
      </c>
      <c r="O155" s="59"/>
      <c r="P155" s="178">
        <f>O155*H155</f>
        <v>0</v>
      </c>
      <c r="Q155" s="178">
        <v>0</v>
      </c>
      <c r="R155" s="178">
        <f>Q155*H155</f>
        <v>0</v>
      </c>
      <c r="S155" s="178">
        <v>0</v>
      </c>
      <c r="T155" s="179">
        <f>S155*H155</f>
        <v>0</v>
      </c>
      <c r="U155" s="33"/>
      <c r="V155" s="33"/>
      <c r="W155" s="33"/>
      <c r="X155" s="33"/>
      <c r="Y155" s="33"/>
      <c r="Z155" s="33"/>
      <c r="AA155" s="33"/>
      <c r="AB155" s="33"/>
      <c r="AC155" s="33"/>
      <c r="AD155" s="33"/>
      <c r="AE155" s="33"/>
      <c r="AR155" s="180" t="s">
        <v>220</v>
      </c>
      <c r="AT155" s="180" t="s">
        <v>182</v>
      </c>
      <c r="AU155" s="180" t="s">
        <v>91</v>
      </c>
      <c r="AY155" s="18" t="s">
        <v>180</v>
      </c>
      <c r="BE155" s="181">
        <f>IF(N155="základní",J155,0)</f>
        <v>0</v>
      </c>
      <c r="BF155" s="181">
        <f>IF(N155="snížená",J155,0)</f>
        <v>0</v>
      </c>
      <c r="BG155" s="181">
        <f>IF(N155="zákl. přenesená",J155,0)</f>
        <v>0</v>
      </c>
      <c r="BH155" s="181">
        <f>IF(N155="sníž. přenesená",J155,0)</f>
        <v>0</v>
      </c>
      <c r="BI155" s="181">
        <f>IF(N155="nulová",J155,0)</f>
        <v>0</v>
      </c>
      <c r="BJ155" s="18" t="s">
        <v>21</v>
      </c>
      <c r="BK155" s="181">
        <f>ROUND(I155*H155,2)</f>
        <v>0</v>
      </c>
      <c r="BL155" s="18" t="s">
        <v>220</v>
      </c>
      <c r="BM155" s="180" t="s">
        <v>257</v>
      </c>
    </row>
    <row r="156" spans="1:65" s="2" customFormat="1" ht="11.25">
      <c r="A156" s="33"/>
      <c r="B156" s="34"/>
      <c r="C156" s="33"/>
      <c r="D156" s="182" t="s">
        <v>186</v>
      </c>
      <c r="E156" s="33"/>
      <c r="F156" s="183" t="s">
        <v>2215</v>
      </c>
      <c r="G156" s="33"/>
      <c r="H156" s="33"/>
      <c r="I156" s="102"/>
      <c r="J156" s="33"/>
      <c r="K156" s="33"/>
      <c r="L156" s="34"/>
      <c r="M156" s="184"/>
      <c r="N156" s="185"/>
      <c r="O156" s="59"/>
      <c r="P156" s="59"/>
      <c r="Q156" s="59"/>
      <c r="R156" s="59"/>
      <c r="S156" s="59"/>
      <c r="T156" s="60"/>
      <c r="U156" s="33"/>
      <c r="V156" s="33"/>
      <c r="W156" s="33"/>
      <c r="X156" s="33"/>
      <c r="Y156" s="33"/>
      <c r="Z156" s="33"/>
      <c r="AA156" s="33"/>
      <c r="AB156" s="33"/>
      <c r="AC156" s="33"/>
      <c r="AD156" s="33"/>
      <c r="AE156" s="33"/>
      <c r="AT156" s="18" t="s">
        <v>186</v>
      </c>
      <c r="AU156" s="18" t="s">
        <v>91</v>
      </c>
    </row>
    <row r="157" spans="1:65" s="2" customFormat="1" ht="16.5" customHeight="1">
      <c r="A157" s="33"/>
      <c r="B157" s="167"/>
      <c r="C157" s="168" t="s">
        <v>259</v>
      </c>
      <c r="D157" s="168" t="s">
        <v>182</v>
      </c>
      <c r="E157" s="169" t="s">
        <v>2216</v>
      </c>
      <c r="F157" s="170" t="s">
        <v>2217</v>
      </c>
      <c r="G157" s="171" t="s">
        <v>501</v>
      </c>
      <c r="H157" s="172">
        <v>1</v>
      </c>
      <c r="I157" s="173"/>
      <c r="J157" s="174">
        <f>ROUND(I157*H157,2)</f>
        <v>0</v>
      </c>
      <c r="K157" s="175"/>
      <c r="L157" s="34"/>
      <c r="M157" s="176" t="s">
        <v>1</v>
      </c>
      <c r="N157" s="177" t="s">
        <v>45</v>
      </c>
      <c r="O157" s="59"/>
      <c r="P157" s="178">
        <f>O157*H157</f>
        <v>0</v>
      </c>
      <c r="Q157" s="178">
        <v>0</v>
      </c>
      <c r="R157" s="178">
        <f>Q157*H157</f>
        <v>0</v>
      </c>
      <c r="S157" s="178">
        <v>0</v>
      </c>
      <c r="T157" s="179">
        <f>S157*H157</f>
        <v>0</v>
      </c>
      <c r="U157" s="33"/>
      <c r="V157" s="33"/>
      <c r="W157" s="33"/>
      <c r="X157" s="33"/>
      <c r="Y157" s="33"/>
      <c r="Z157" s="33"/>
      <c r="AA157" s="33"/>
      <c r="AB157" s="33"/>
      <c r="AC157" s="33"/>
      <c r="AD157" s="33"/>
      <c r="AE157" s="33"/>
      <c r="AR157" s="180" t="s">
        <v>220</v>
      </c>
      <c r="AT157" s="180" t="s">
        <v>182</v>
      </c>
      <c r="AU157" s="180" t="s">
        <v>91</v>
      </c>
      <c r="AY157" s="18" t="s">
        <v>180</v>
      </c>
      <c r="BE157" s="181">
        <f>IF(N157="základní",J157,0)</f>
        <v>0</v>
      </c>
      <c r="BF157" s="181">
        <f>IF(N157="snížená",J157,0)</f>
        <v>0</v>
      </c>
      <c r="BG157" s="181">
        <f>IF(N157="zákl. přenesená",J157,0)</f>
        <v>0</v>
      </c>
      <c r="BH157" s="181">
        <f>IF(N157="sníž. přenesená",J157,0)</f>
        <v>0</v>
      </c>
      <c r="BI157" s="181">
        <f>IF(N157="nulová",J157,0)</f>
        <v>0</v>
      </c>
      <c r="BJ157" s="18" t="s">
        <v>21</v>
      </c>
      <c r="BK157" s="181">
        <f>ROUND(I157*H157,2)</f>
        <v>0</v>
      </c>
      <c r="BL157" s="18" t="s">
        <v>220</v>
      </c>
      <c r="BM157" s="180" t="s">
        <v>262</v>
      </c>
    </row>
    <row r="158" spans="1:65" s="2" customFormat="1" ht="11.25">
      <c r="A158" s="33"/>
      <c r="B158" s="34"/>
      <c r="C158" s="33"/>
      <c r="D158" s="182" t="s">
        <v>186</v>
      </c>
      <c r="E158" s="33"/>
      <c r="F158" s="183" t="s">
        <v>2217</v>
      </c>
      <c r="G158" s="33"/>
      <c r="H158" s="33"/>
      <c r="I158" s="102"/>
      <c r="J158" s="33"/>
      <c r="K158" s="33"/>
      <c r="L158" s="34"/>
      <c r="M158" s="184"/>
      <c r="N158" s="185"/>
      <c r="O158" s="59"/>
      <c r="P158" s="59"/>
      <c r="Q158" s="59"/>
      <c r="R158" s="59"/>
      <c r="S158" s="59"/>
      <c r="T158" s="60"/>
      <c r="U158" s="33"/>
      <c r="V158" s="33"/>
      <c r="W158" s="33"/>
      <c r="X158" s="33"/>
      <c r="Y158" s="33"/>
      <c r="Z158" s="33"/>
      <c r="AA158" s="33"/>
      <c r="AB158" s="33"/>
      <c r="AC158" s="33"/>
      <c r="AD158" s="33"/>
      <c r="AE158" s="33"/>
      <c r="AT158" s="18" t="s">
        <v>186</v>
      </c>
      <c r="AU158" s="18" t="s">
        <v>91</v>
      </c>
    </row>
    <row r="159" spans="1:65" s="2" customFormat="1" ht="16.5" customHeight="1">
      <c r="A159" s="33"/>
      <c r="B159" s="167"/>
      <c r="C159" s="168" t="s">
        <v>226</v>
      </c>
      <c r="D159" s="168" t="s">
        <v>182</v>
      </c>
      <c r="E159" s="169" t="s">
        <v>2218</v>
      </c>
      <c r="F159" s="170" t="s">
        <v>2219</v>
      </c>
      <c r="G159" s="171" t="s">
        <v>495</v>
      </c>
      <c r="H159" s="172">
        <v>1</v>
      </c>
      <c r="I159" s="173"/>
      <c r="J159" s="174">
        <f>ROUND(I159*H159,2)</f>
        <v>0</v>
      </c>
      <c r="K159" s="175"/>
      <c r="L159" s="34"/>
      <c r="M159" s="176" t="s">
        <v>1</v>
      </c>
      <c r="N159" s="177" t="s">
        <v>45</v>
      </c>
      <c r="O159" s="59"/>
      <c r="P159" s="178">
        <f>O159*H159</f>
        <v>0</v>
      </c>
      <c r="Q159" s="178">
        <v>0</v>
      </c>
      <c r="R159" s="178">
        <f>Q159*H159</f>
        <v>0</v>
      </c>
      <c r="S159" s="178">
        <v>0</v>
      </c>
      <c r="T159" s="179">
        <f>S159*H159</f>
        <v>0</v>
      </c>
      <c r="U159" s="33"/>
      <c r="V159" s="33"/>
      <c r="W159" s="33"/>
      <c r="X159" s="33"/>
      <c r="Y159" s="33"/>
      <c r="Z159" s="33"/>
      <c r="AA159" s="33"/>
      <c r="AB159" s="33"/>
      <c r="AC159" s="33"/>
      <c r="AD159" s="33"/>
      <c r="AE159" s="33"/>
      <c r="AR159" s="180" t="s">
        <v>220</v>
      </c>
      <c r="AT159" s="180" t="s">
        <v>182</v>
      </c>
      <c r="AU159" s="180" t="s">
        <v>91</v>
      </c>
      <c r="AY159" s="18" t="s">
        <v>180</v>
      </c>
      <c r="BE159" s="181">
        <f>IF(N159="základní",J159,0)</f>
        <v>0</v>
      </c>
      <c r="BF159" s="181">
        <f>IF(N159="snížená",J159,0)</f>
        <v>0</v>
      </c>
      <c r="BG159" s="181">
        <f>IF(N159="zákl. přenesená",J159,0)</f>
        <v>0</v>
      </c>
      <c r="BH159" s="181">
        <f>IF(N159="sníž. přenesená",J159,0)</f>
        <v>0</v>
      </c>
      <c r="BI159" s="181">
        <f>IF(N159="nulová",J159,0)</f>
        <v>0</v>
      </c>
      <c r="BJ159" s="18" t="s">
        <v>21</v>
      </c>
      <c r="BK159" s="181">
        <f>ROUND(I159*H159,2)</f>
        <v>0</v>
      </c>
      <c r="BL159" s="18" t="s">
        <v>220</v>
      </c>
      <c r="BM159" s="180" t="s">
        <v>265</v>
      </c>
    </row>
    <row r="160" spans="1:65" s="2" customFormat="1" ht="11.25">
      <c r="A160" s="33"/>
      <c r="B160" s="34"/>
      <c r="C160" s="33"/>
      <c r="D160" s="182" t="s">
        <v>186</v>
      </c>
      <c r="E160" s="33"/>
      <c r="F160" s="183" t="s">
        <v>2219</v>
      </c>
      <c r="G160" s="33"/>
      <c r="H160" s="33"/>
      <c r="I160" s="102"/>
      <c r="J160" s="33"/>
      <c r="K160" s="33"/>
      <c r="L160" s="34"/>
      <c r="M160" s="184"/>
      <c r="N160" s="185"/>
      <c r="O160" s="59"/>
      <c r="P160" s="59"/>
      <c r="Q160" s="59"/>
      <c r="R160" s="59"/>
      <c r="S160" s="59"/>
      <c r="T160" s="60"/>
      <c r="U160" s="33"/>
      <c r="V160" s="33"/>
      <c r="W160" s="33"/>
      <c r="X160" s="33"/>
      <c r="Y160" s="33"/>
      <c r="Z160" s="33"/>
      <c r="AA160" s="33"/>
      <c r="AB160" s="33"/>
      <c r="AC160" s="33"/>
      <c r="AD160" s="33"/>
      <c r="AE160" s="33"/>
      <c r="AT160" s="18" t="s">
        <v>186</v>
      </c>
      <c r="AU160" s="18" t="s">
        <v>91</v>
      </c>
    </row>
    <row r="161" spans="1:65" s="2" customFormat="1" ht="16.5" customHeight="1">
      <c r="A161" s="33"/>
      <c r="B161" s="167"/>
      <c r="C161" s="168" t="s">
        <v>267</v>
      </c>
      <c r="D161" s="168" t="s">
        <v>182</v>
      </c>
      <c r="E161" s="169" t="s">
        <v>2220</v>
      </c>
      <c r="F161" s="170" t="s">
        <v>2221</v>
      </c>
      <c r="G161" s="171" t="s">
        <v>501</v>
      </c>
      <c r="H161" s="172">
        <v>1</v>
      </c>
      <c r="I161" s="173"/>
      <c r="J161" s="174">
        <f>ROUND(I161*H161,2)</f>
        <v>0</v>
      </c>
      <c r="K161" s="175"/>
      <c r="L161" s="34"/>
      <c r="M161" s="176" t="s">
        <v>1</v>
      </c>
      <c r="N161" s="177" t="s">
        <v>45</v>
      </c>
      <c r="O161" s="59"/>
      <c r="P161" s="178">
        <f>O161*H161</f>
        <v>0</v>
      </c>
      <c r="Q161" s="178">
        <v>0</v>
      </c>
      <c r="R161" s="178">
        <f>Q161*H161</f>
        <v>0</v>
      </c>
      <c r="S161" s="178">
        <v>0</v>
      </c>
      <c r="T161" s="179">
        <f>S161*H161</f>
        <v>0</v>
      </c>
      <c r="U161" s="33"/>
      <c r="V161" s="33"/>
      <c r="W161" s="33"/>
      <c r="X161" s="33"/>
      <c r="Y161" s="33"/>
      <c r="Z161" s="33"/>
      <c r="AA161" s="33"/>
      <c r="AB161" s="33"/>
      <c r="AC161" s="33"/>
      <c r="AD161" s="33"/>
      <c r="AE161" s="33"/>
      <c r="AR161" s="180" t="s">
        <v>220</v>
      </c>
      <c r="AT161" s="180" t="s">
        <v>182</v>
      </c>
      <c r="AU161" s="180" t="s">
        <v>91</v>
      </c>
      <c r="AY161" s="18" t="s">
        <v>180</v>
      </c>
      <c r="BE161" s="181">
        <f>IF(N161="základní",J161,0)</f>
        <v>0</v>
      </c>
      <c r="BF161" s="181">
        <f>IF(N161="snížená",J161,0)</f>
        <v>0</v>
      </c>
      <c r="BG161" s="181">
        <f>IF(N161="zákl. přenesená",J161,0)</f>
        <v>0</v>
      </c>
      <c r="BH161" s="181">
        <f>IF(N161="sníž. přenesená",J161,0)</f>
        <v>0</v>
      </c>
      <c r="BI161" s="181">
        <f>IF(N161="nulová",J161,0)</f>
        <v>0</v>
      </c>
      <c r="BJ161" s="18" t="s">
        <v>21</v>
      </c>
      <c r="BK161" s="181">
        <f>ROUND(I161*H161,2)</f>
        <v>0</v>
      </c>
      <c r="BL161" s="18" t="s">
        <v>220</v>
      </c>
      <c r="BM161" s="180" t="s">
        <v>270</v>
      </c>
    </row>
    <row r="162" spans="1:65" s="2" customFormat="1" ht="11.25">
      <c r="A162" s="33"/>
      <c r="B162" s="34"/>
      <c r="C162" s="33"/>
      <c r="D162" s="182" t="s">
        <v>186</v>
      </c>
      <c r="E162" s="33"/>
      <c r="F162" s="183" t="s">
        <v>2221</v>
      </c>
      <c r="G162" s="33"/>
      <c r="H162" s="33"/>
      <c r="I162" s="102"/>
      <c r="J162" s="33"/>
      <c r="K162" s="33"/>
      <c r="L162" s="34"/>
      <c r="M162" s="184"/>
      <c r="N162" s="185"/>
      <c r="O162" s="59"/>
      <c r="P162" s="59"/>
      <c r="Q162" s="59"/>
      <c r="R162" s="59"/>
      <c r="S162" s="59"/>
      <c r="T162" s="60"/>
      <c r="U162" s="33"/>
      <c r="V162" s="33"/>
      <c r="W162" s="33"/>
      <c r="X162" s="33"/>
      <c r="Y162" s="33"/>
      <c r="Z162" s="33"/>
      <c r="AA162" s="33"/>
      <c r="AB162" s="33"/>
      <c r="AC162" s="33"/>
      <c r="AD162" s="33"/>
      <c r="AE162" s="33"/>
      <c r="AT162" s="18" t="s">
        <v>186</v>
      </c>
      <c r="AU162" s="18" t="s">
        <v>91</v>
      </c>
    </row>
    <row r="163" spans="1:65" s="2" customFormat="1" ht="16.5" customHeight="1">
      <c r="A163" s="33"/>
      <c r="B163" s="167"/>
      <c r="C163" s="168" t="s">
        <v>231</v>
      </c>
      <c r="D163" s="168" t="s">
        <v>182</v>
      </c>
      <c r="E163" s="169" t="s">
        <v>2222</v>
      </c>
      <c r="F163" s="170" t="s">
        <v>2223</v>
      </c>
      <c r="G163" s="171" t="s">
        <v>501</v>
      </c>
      <c r="H163" s="172">
        <v>1</v>
      </c>
      <c r="I163" s="173"/>
      <c r="J163" s="174">
        <f>ROUND(I163*H163,2)</f>
        <v>0</v>
      </c>
      <c r="K163" s="175"/>
      <c r="L163" s="34"/>
      <c r="M163" s="176" t="s">
        <v>1</v>
      </c>
      <c r="N163" s="177" t="s">
        <v>45</v>
      </c>
      <c r="O163" s="59"/>
      <c r="P163" s="178">
        <f>O163*H163</f>
        <v>0</v>
      </c>
      <c r="Q163" s="178">
        <v>0</v>
      </c>
      <c r="R163" s="178">
        <f>Q163*H163</f>
        <v>0</v>
      </c>
      <c r="S163" s="178">
        <v>0</v>
      </c>
      <c r="T163" s="179">
        <f>S163*H163</f>
        <v>0</v>
      </c>
      <c r="U163" s="33"/>
      <c r="V163" s="33"/>
      <c r="W163" s="33"/>
      <c r="X163" s="33"/>
      <c r="Y163" s="33"/>
      <c r="Z163" s="33"/>
      <c r="AA163" s="33"/>
      <c r="AB163" s="33"/>
      <c r="AC163" s="33"/>
      <c r="AD163" s="33"/>
      <c r="AE163" s="33"/>
      <c r="AR163" s="180" t="s">
        <v>220</v>
      </c>
      <c r="AT163" s="180" t="s">
        <v>182</v>
      </c>
      <c r="AU163" s="180" t="s">
        <v>91</v>
      </c>
      <c r="AY163" s="18" t="s">
        <v>180</v>
      </c>
      <c r="BE163" s="181">
        <f>IF(N163="základní",J163,0)</f>
        <v>0</v>
      </c>
      <c r="BF163" s="181">
        <f>IF(N163="snížená",J163,0)</f>
        <v>0</v>
      </c>
      <c r="BG163" s="181">
        <f>IF(N163="zákl. přenesená",J163,0)</f>
        <v>0</v>
      </c>
      <c r="BH163" s="181">
        <f>IF(N163="sníž. přenesená",J163,0)</f>
        <v>0</v>
      </c>
      <c r="BI163" s="181">
        <f>IF(N163="nulová",J163,0)</f>
        <v>0</v>
      </c>
      <c r="BJ163" s="18" t="s">
        <v>21</v>
      </c>
      <c r="BK163" s="181">
        <f>ROUND(I163*H163,2)</f>
        <v>0</v>
      </c>
      <c r="BL163" s="18" t="s">
        <v>220</v>
      </c>
      <c r="BM163" s="180" t="s">
        <v>274</v>
      </c>
    </row>
    <row r="164" spans="1:65" s="2" customFormat="1" ht="11.25">
      <c r="A164" s="33"/>
      <c r="B164" s="34"/>
      <c r="C164" s="33"/>
      <c r="D164" s="182" t="s">
        <v>186</v>
      </c>
      <c r="E164" s="33"/>
      <c r="F164" s="183" t="s">
        <v>2223</v>
      </c>
      <c r="G164" s="33"/>
      <c r="H164" s="33"/>
      <c r="I164" s="102"/>
      <c r="J164" s="33"/>
      <c r="K164" s="33"/>
      <c r="L164" s="34"/>
      <c r="M164" s="184"/>
      <c r="N164" s="185"/>
      <c r="O164" s="59"/>
      <c r="P164" s="59"/>
      <c r="Q164" s="59"/>
      <c r="R164" s="59"/>
      <c r="S164" s="59"/>
      <c r="T164" s="60"/>
      <c r="U164" s="33"/>
      <c r="V164" s="33"/>
      <c r="W164" s="33"/>
      <c r="X164" s="33"/>
      <c r="Y164" s="33"/>
      <c r="Z164" s="33"/>
      <c r="AA164" s="33"/>
      <c r="AB164" s="33"/>
      <c r="AC164" s="33"/>
      <c r="AD164" s="33"/>
      <c r="AE164" s="33"/>
      <c r="AT164" s="18" t="s">
        <v>186</v>
      </c>
      <c r="AU164" s="18" t="s">
        <v>91</v>
      </c>
    </row>
    <row r="165" spans="1:65" s="2" customFormat="1" ht="24" customHeight="1">
      <c r="A165" s="33"/>
      <c r="B165" s="167"/>
      <c r="C165" s="168" t="s">
        <v>7</v>
      </c>
      <c r="D165" s="168" t="s">
        <v>182</v>
      </c>
      <c r="E165" s="169" t="s">
        <v>2224</v>
      </c>
      <c r="F165" s="170" t="s">
        <v>2225</v>
      </c>
      <c r="G165" s="171" t="s">
        <v>495</v>
      </c>
      <c r="H165" s="172">
        <v>4</v>
      </c>
      <c r="I165" s="173"/>
      <c r="J165" s="174">
        <f>ROUND(I165*H165,2)</f>
        <v>0</v>
      </c>
      <c r="K165" s="175"/>
      <c r="L165" s="34"/>
      <c r="M165" s="176" t="s">
        <v>1</v>
      </c>
      <c r="N165" s="177" t="s">
        <v>45</v>
      </c>
      <c r="O165" s="59"/>
      <c r="P165" s="178">
        <f>O165*H165</f>
        <v>0</v>
      </c>
      <c r="Q165" s="178">
        <v>0</v>
      </c>
      <c r="R165" s="178">
        <f>Q165*H165</f>
        <v>0</v>
      </c>
      <c r="S165" s="178">
        <v>0</v>
      </c>
      <c r="T165" s="179">
        <f>S165*H165</f>
        <v>0</v>
      </c>
      <c r="U165" s="33"/>
      <c r="V165" s="33"/>
      <c r="W165" s="33"/>
      <c r="X165" s="33"/>
      <c r="Y165" s="33"/>
      <c r="Z165" s="33"/>
      <c r="AA165" s="33"/>
      <c r="AB165" s="33"/>
      <c r="AC165" s="33"/>
      <c r="AD165" s="33"/>
      <c r="AE165" s="33"/>
      <c r="AR165" s="180" t="s">
        <v>220</v>
      </c>
      <c r="AT165" s="180" t="s">
        <v>182</v>
      </c>
      <c r="AU165" s="180" t="s">
        <v>91</v>
      </c>
      <c r="AY165" s="18" t="s">
        <v>180</v>
      </c>
      <c r="BE165" s="181">
        <f>IF(N165="základní",J165,0)</f>
        <v>0</v>
      </c>
      <c r="BF165" s="181">
        <f>IF(N165="snížená",J165,0)</f>
        <v>0</v>
      </c>
      <c r="BG165" s="181">
        <f>IF(N165="zákl. přenesená",J165,0)</f>
        <v>0</v>
      </c>
      <c r="BH165" s="181">
        <f>IF(N165="sníž. přenesená",J165,0)</f>
        <v>0</v>
      </c>
      <c r="BI165" s="181">
        <f>IF(N165="nulová",J165,0)</f>
        <v>0</v>
      </c>
      <c r="BJ165" s="18" t="s">
        <v>21</v>
      </c>
      <c r="BK165" s="181">
        <f>ROUND(I165*H165,2)</f>
        <v>0</v>
      </c>
      <c r="BL165" s="18" t="s">
        <v>220</v>
      </c>
      <c r="BM165" s="180" t="s">
        <v>277</v>
      </c>
    </row>
    <row r="166" spans="1:65" s="2" customFormat="1" ht="19.5">
      <c r="A166" s="33"/>
      <c r="B166" s="34"/>
      <c r="C166" s="33"/>
      <c r="D166" s="182" t="s">
        <v>186</v>
      </c>
      <c r="E166" s="33"/>
      <c r="F166" s="183" t="s">
        <v>2225</v>
      </c>
      <c r="G166" s="33"/>
      <c r="H166" s="33"/>
      <c r="I166" s="102"/>
      <c r="J166" s="33"/>
      <c r="K166" s="33"/>
      <c r="L166" s="34"/>
      <c r="M166" s="220"/>
      <c r="N166" s="221"/>
      <c r="O166" s="222"/>
      <c r="P166" s="222"/>
      <c r="Q166" s="222"/>
      <c r="R166" s="222"/>
      <c r="S166" s="222"/>
      <c r="T166" s="223"/>
      <c r="U166" s="33"/>
      <c r="V166" s="33"/>
      <c r="W166" s="33"/>
      <c r="X166" s="33"/>
      <c r="Y166" s="33"/>
      <c r="Z166" s="33"/>
      <c r="AA166" s="33"/>
      <c r="AB166" s="33"/>
      <c r="AC166" s="33"/>
      <c r="AD166" s="33"/>
      <c r="AE166" s="33"/>
      <c r="AT166" s="18" t="s">
        <v>186</v>
      </c>
      <c r="AU166" s="18" t="s">
        <v>91</v>
      </c>
    </row>
    <row r="167" spans="1:65" s="2" customFormat="1" ht="6.95" customHeight="1">
      <c r="A167" s="33"/>
      <c r="B167" s="48"/>
      <c r="C167" s="49"/>
      <c r="D167" s="49"/>
      <c r="E167" s="49"/>
      <c r="F167" s="49"/>
      <c r="G167" s="49"/>
      <c r="H167" s="49"/>
      <c r="I167" s="126"/>
      <c r="J167" s="49"/>
      <c r="K167" s="49"/>
      <c r="L167" s="34"/>
      <c r="M167" s="33"/>
      <c r="O167" s="33"/>
      <c r="P167" s="33"/>
      <c r="Q167" s="33"/>
      <c r="R167" s="33"/>
      <c r="S167" s="33"/>
      <c r="T167" s="33"/>
      <c r="U167" s="33"/>
      <c r="V167" s="33"/>
      <c r="W167" s="33"/>
      <c r="X167" s="33"/>
      <c r="Y167" s="33"/>
      <c r="Z167" s="33"/>
      <c r="AA167" s="33"/>
      <c r="AB167" s="33"/>
      <c r="AC167" s="33"/>
      <c r="AD167" s="33"/>
      <c r="AE167" s="33"/>
    </row>
  </sheetData>
  <autoFilter ref="C121:K166"/>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56"/>
  <sheetViews>
    <sheetView showGridLines="0" topLeftCell="A172"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122</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2226</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27" customHeight="1">
      <c r="A11" s="33"/>
      <c r="B11" s="34"/>
      <c r="C11" s="33"/>
      <c r="D11" s="33"/>
      <c r="E11" s="254" t="s">
        <v>2227</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ROUND(J133,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ROUND((SUM(BE133:BE455)),  2)</f>
        <v>0</v>
      </c>
      <c r="G35" s="33"/>
      <c r="H35" s="33"/>
      <c r="I35" s="113">
        <v>0.21</v>
      </c>
      <c r="J35" s="112">
        <f>ROUND(((SUM(BE133:BE455))*I35),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ROUND((SUM(BF133:BF455)),  2)</f>
        <v>0</v>
      </c>
      <c r="G36" s="33"/>
      <c r="H36" s="33"/>
      <c r="I36" s="113">
        <v>0.15</v>
      </c>
      <c r="J36" s="112">
        <f>ROUND(((SUM(BF133:BF455))*I36),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ROUND((SUM(BG133:BG455)),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ROUND((SUM(BH133:BH455)),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ROUND((SUM(BI133:BI455)),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2226</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27" customHeight="1">
      <c r="A89" s="33"/>
      <c r="B89" s="34"/>
      <c r="C89" s="33"/>
      <c r="D89" s="33"/>
      <c r="E89" s="254" t="str">
        <f>E11</f>
        <v xml:space="preserve">a - ZŠ Smetanova, Lanškroun SO-03-venk. přír.učebna -stavební část-cenová úroveň II/2016 </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J133</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142</v>
      </c>
      <c r="E99" s="134"/>
      <c r="F99" s="134"/>
      <c r="G99" s="134"/>
      <c r="H99" s="134"/>
      <c r="I99" s="135"/>
      <c r="J99" s="136">
        <f>J134</f>
        <v>0</v>
      </c>
      <c r="L99" s="132"/>
    </row>
    <row r="100" spans="1:47" s="10" customFormat="1" ht="19.899999999999999" customHeight="1">
      <c r="B100" s="137"/>
      <c r="D100" s="138" t="s">
        <v>2228</v>
      </c>
      <c r="E100" s="139"/>
      <c r="F100" s="139"/>
      <c r="G100" s="139"/>
      <c r="H100" s="139"/>
      <c r="I100" s="140"/>
      <c r="J100" s="141">
        <f>J135</f>
        <v>0</v>
      </c>
      <c r="L100" s="137"/>
    </row>
    <row r="101" spans="1:47" s="10" customFormat="1" ht="19.899999999999999" customHeight="1">
      <c r="B101" s="137"/>
      <c r="D101" s="138" t="s">
        <v>2229</v>
      </c>
      <c r="E101" s="139"/>
      <c r="F101" s="139"/>
      <c r="G101" s="139"/>
      <c r="H101" s="139"/>
      <c r="I101" s="140"/>
      <c r="J101" s="141">
        <f>J230</f>
        <v>0</v>
      </c>
      <c r="L101" s="137"/>
    </row>
    <row r="102" spans="1:47" s="10" customFormat="1" ht="19.899999999999999" customHeight="1">
      <c r="B102" s="137"/>
      <c r="D102" s="138" t="s">
        <v>143</v>
      </c>
      <c r="E102" s="139"/>
      <c r="F102" s="139"/>
      <c r="G102" s="139"/>
      <c r="H102" s="139"/>
      <c r="I102" s="140"/>
      <c r="J102" s="141">
        <f>J267</f>
        <v>0</v>
      </c>
      <c r="L102" s="137"/>
    </row>
    <row r="103" spans="1:47" s="10" customFormat="1" ht="19.899999999999999" customHeight="1">
      <c r="B103" s="137"/>
      <c r="D103" s="138" t="s">
        <v>1692</v>
      </c>
      <c r="E103" s="139"/>
      <c r="F103" s="139"/>
      <c r="G103" s="139"/>
      <c r="H103" s="139"/>
      <c r="I103" s="140"/>
      <c r="J103" s="141">
        <f>J276</f>
        <v>0</v>
      </c>
      <c r="L103" s="137"/>
    </row>
    <row r="104" spans="1:47" s="10" customFormat="1" ht="19.899999999999999" customHeight="1">
      <c r="B104" s="137"/>
      <c r="D104" s="138" t="s">
        <v>2230</v>
      </c>
      <c r="E104" s="139"/>
      <c r="F104" s="139"/>
      <c r="G104" s="139"/>
      <c r="H104" s="139"/>
      <c r="I104" s="140"/>
      <c r="J104" s="141">
        <f>J291</f>
        <v>0</v>
      </c>
      <c r="L104" s="137"/>
    </row>
    <row r="105" spans="1:47" s="10" customFormat="1" ht="19.899999999999999" customHeight="1">
      <c r="B105" s="137"/>
      <c r="D105" s="138" t="s">
        <v>2231</v>
      </c>
      <c r="E105" s="139"/>
      <c r="F105" s="139"/>
      <c r="G105" s="139"/>
      <c r="H105" s="139"/>
      <c r="I105" s="140"/>
      <c r="J105" s="141">
        <f>J350</f>
        <v>0</v>
      </c>
      <c r="L105" s="137"/>
    </row>
    <row r="106" spans="1:47" s="10" customFormat="1" ht="19.899999999999999" customHeight="1">
      <c r="B106" s="137"/>
      <c r="D106" s="138" t="s">
        <v>2232</v>
      </c>
      <c r="E106" s="139"/>
      <c r="F106" s="139"/>
      <c r="G106" s="139"/>
      <c r="H106" s="139"/>
      <c r="I106" s="140"/>
      <c r="J106" s="141">
        <f>J368</f>
        <v>0</v>
      </c>
      <c r="L106" s="137"/>
    </row>
    <row r="107" spans="1:47" s="9" customFormat="1" ht="24.95" customHeight="1">
      <c r="B107" s="132"/>
      <c r="D107" s="133" t="s">
        <v>2233</v>
      </c>
      <c r="E107" s="134"/>
      <c r="F107" s="134"/>
      <c r="G107" s="134"/>
      <c r="H107" s="134"/>
      <c r="I107" s="135"/>
      <c r="J107" s="136">
        <f>J418</f>
        <v>0</v>
      </c>
      <c r="L107" s="132"/>
    </row>
    <row r="108" spans="1:47" s="10" customFormat="1" ht="19.899999999999999" customHeight="1">
      <c r="B108" s="137"/>
      <c r="D108" s="138" t="s">
        <v>2234</v>
      </c>
      <c r="E108" s="139"/>
      <c r="F108" s="139"/>
      <c r="G108" s="139"/>
      <c r="H108" s="139"/>
      <c r="I108" s="140"/>
      <c r="J108" s="141">
        <f>J419</f>
        <v>0</v>
      </c>
      <c r="L108" s="137"/>
    </row>
    <row r="109" spans="1:47" s="9" customFormat="1" ht="24.95" customHeight="1">
      <c r="B109" s="132"/>
      <c r="D109" s="133" t="s">
        <v>149</v>
      </c>
      <c r="E109" s="134"/>
      <c r="F109" s="134"/>
      <c r="G109" s="134"/>
      <c r="H109" s="134"/>
      <c r="I109" s="135"/>
      <c r="J109" s="136">
        <f>J428</f>
        <v>0</v>
      </c>
      <c r="L109" s="132"/>
    </row>
    <row r="110" spans="1:47" s="10" customFormat="1" ht="19.899999999999999" customHeight="1">
      <c r="B110" s="137"/>
      <c r="D110" s="138" t="s">
        <v>155</v>
      </c>
      <c r="E110" s="139"/>
      <c r="F110" s="139"/>
      <c r="G110" s="139"/>
      <c r="H110" s="139"/>
      <c r="I110" s="140"/>
      <c r="J110" s="141">
        <f>J429</f>
        <v>0</v>
      </c>
      <c r="L110" s="137"/>
    </row>
    <row r="111" spans="1:47" s="10" customFormat="1" ht="19.899999999999999" customHeight="1">
      <c r="B111" s="137"/>
      <c r="D111" s="138" t="s">
        <v>156</v>
      </c>
      <c r="E111" s="139"/>
      <c r="F111" s="139"/>
      <c r="G111" s="139"/>
      <c r="H111" s="139"/>
      <c r="I111" s="140"/>
      <c r="J111" s="141">
        <f>J445</f>
        <v>0</v>
      </c>
      <c r="L111" s="137"/>
    </row>
    <row r="112" spans="1:47" s="2" customFormat="1" ht="21.75" customHeight="1">
      <c r="A112" s="33"/>
      <c r="B112" s="34"/>
      <c r="C112" s="33"/>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31" s="2" customFormat="1" ht="6.95" customHeight="1">
      <c r="A113" s="33"/>
      <c r="B113" s="48"/>
      <c r="C113" s="49"/>
      <c r="D113" s="49"/>
      <c r="E113" s="49"/>
      <c r="F113" s="49"/>
      <c r="G113" s="49"/>
      <c r="H113" s="49"/>
      <c r="I113" s="126"/>
      <c r="J113" s="49"/>
      <c r="K113" s="49"/>
      <c r="L113" s="43"/>
      <c r="S113" s="33"/>
      <c r="T113" s="33"/>
      <c r="U113" s="33"/>
      <c r="V113" s="33"/>
      <c r="W113" s="33"/>
      <c r="X113" s="33"/>
      <c r="Y113" s="33"/>
      <c r="Z113" s="33"/>
      <c r="AA113" s="33"/>
      <c r="AB113" s="33"/>
      <c r="AC113" s="33"/>
      <c r="AD113" s="33"/>
      <c r="AE113" s="33"/>
    </row>
    <row r="117" spans="1:31" s="2" customFormat="1" ht="6.95" customHeight="1">
      <c r="A117" s="33"/>
      <c r="B117" s="50"/>
      <c r="C117" s="51"/>
      <c r="D117" s="51"/>
      <c r="E117" s="51"/>
      <c r="F117" s="51"/>
      <c r="G117" s="51"/>
      <c r="H117" s="51"/>
      <c r="I117" s="127"/>
      <c r="J117" s="51"/>
      <c r="K117" s="51"/>
      <c r="L117" s="43"/>
      <c r="S117" s="33"/>
      <c r="T117" s="33"/>
      <c r="U117" s="33"/>
      <c r="V117" s="33"/>
      <c r="W117" s="33"/>
      <c r="X117" s="33"/>
      <c r="Y117" s="33"/>
      <c r="Z117" s="33"/>
      <c r="AA117" s="33"/>
      <c r="AB117" s="33"/>
      <c r="AC117" s="33"/>
      <c r="AD117" s="33"/>
      <c r="AE117" s="33"/>
    </row>
    <row r="118" spans="1:31" s="2" customFormat="1" ht="24.95" customHeight="1">
      <c r="A118" s="33"/>
      <c r="B118" s="34"/>
      <c r="C118" s="22" t="s">
        <v>165</v>
      </c>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31"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31" s="2" customFormat="1" ht="12" customHeight="1">
      <c r="A120" s="33"/>
      <c r="B120" s="34"/>
      <c r="C120" s="28" t="s">
        <v>16</v>
      </c>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31" s="2" customFormat="1" ht="16.5" customHeight="1">
      <c r="A121" s="33"/>
      <c r="B121" s="34"/>
      <c r="C121" s="33"/>
      <c r="D121" s="33"/>
      <c r="E121" s="278" t="str">
        <f>E7</f>
        <v>Stavební úpravy a přístavba výtahu</v>
      </c>
      <c r="F121" s="279"/>
      <c r="G121" s="279"/>
      <c r="H121" s="279"/>
      <c r="I121" s="102"/>
      <c r="J121" s="33"/>
      <c r="K121" s="33"/>
      <c r="L121" s="43"/>
      <c r="S121" s="33"/>
      <c r="T121" s="33"/>
      <c r="U121" s="33"/>
      <c r="V121" s="33"/>
      <c r="W121" s="33"/>
      <c r="X121" s="33"/>
      <c r="Y121" s="33"/>
      <c r="Z121" s="33"/>
      <c r="AA121" s="33"/>
      <c r="AB121" s="33"/>
      <c r="AC121" s="33"/>
      <c r="AD121" s="33"/>
      <c r="AE121" s="33"/>
    </row>
    <row r="122" spans="1:31" s="1" customFormat="1" ht="12" customHeight="1">
      <c r="B122" s="21"/>
      <c r="C122" s="28" t="s">
        <v>132</v>
      </c>
      <c r="I122" s="99"/>
      <c r="L122" s="21"/>
    </row>
    <row r="123" spans="1:31" s="2" customFormat="1" ht="25.5" customHeight="1">
      <c r="A123" s="33"/>
      <c r="B123" s="34"/>
      <c r="C123" s="33"/>
      <c r="D123" s="33"/>
      <c r="E123" s="278" t="s">
        <v>2226</v>
      </c>
      <c r="F123" s="280"/>
      <c r="G123" s="280"/>
      <c r="H123" s="280"/>
      <c r="I123" s="102"/>
      <c r="J123" s="33"/>
      <c r="K123" s="33"/>
      <c r="L123" s="43"/>
      <c r="S123" s="33"/>
      <c r="T123" s="33"/>
      <c r="U123" s="33"/>
      <c r="V123" s="33"/>
      <c r="W123" s="33"/>
      <c r="X123" s="33"/>
      <c r="Y123" s="33"/>
      <c r="Z123" s="33"/>
      <c r="AA123" s="33"/>
      <c r="AB123" s="33"/>
      <c r="AC123" s="33"/>
      <c r="AD123" s="33"/>
      <c r="AE123" s="33"/>
    </row>
    <row r="124" spans="1:31" s="2" customFormat="1" ht="12" customHeight="1">
      <c r="A124" s="33"/>
      <c r="B124" s="34"/>
      <c r="C124" s="28" t="s">
        <v>134</v>
      </c>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31" s="2" customFormat="1" ht="27" customHeight="1">
      <c r="A125" s="33"/>
      <c r="B125" s="34"/>
      <c r="C125" s="33"/>
      <c r="D125" s="33"/>
      <c r="E125" s="254" t="str">
        <f>E11</f>
        <v xml:space="preserve">a - ZŠ Smetanova, Lanškroun SO-03-venk. přír.učebna -stavební část-cenová úroveň II/2016 </v>
      </c>
      <c r="F125" s="280"/>
      <c r="G125" s="280"/>
      <c r="H125" s="280"/>
      <c r="I125" s="102"/>
      <c r="J125" s="33"/>
      <c r="K125" s="33"/>
      <c r="L125" s="43"/>
      <c r="S125" s="33"/>
      <c r="T125" s="33"/>
      <c r="U125" s="33"/>
      <c r="V125" s="33"/>
      <c r="W125" s="33"/>
      <c r="X125" s="33"/>
      <c r="Y125" s="33"/>
      <c r="Z125" s="33"/>
      <c r="AA125" s="33"/>
      <c r="AB125" s="33"/>
      <c r="AC125" s="33"/>
      <c r="AD125" s="33"/>
      <c r="AE125" s="33"/>
    </row>
    <row r="126" spans="1:31" s="2" customFormat="1" ht="6.95" customHeight="1">
      <c r="A126" s="33"/>
      <c r="B126" s="34"/>
      <c r="C126" s="33"/>
      <c r="D126" s="33"/>
      <c r="E126" s="33"/>
      <c r="F126" s="33"/>
      <c r="G126" s="33"/>
      <c r="H126" s="33"/>
      <c r="I126" s="102"/>
      <c r="J126" s="33"/>
      <c r="K126" s="33"/>
      <c r="L126" s="43"/>
      <c r="S126" s="33"/>
      <c r="T126" s="33"/>
      <c r="U126" s="33"/>
      <c r="V126" s="33"/>
      <c r="W126" s="33"/>
      <c r="X126" s="33"/>
      <c r="Y126" s="33"/>
      <c r="Z126" s="33"/>
      <c r="AA126" s="33"/>
      <c r="AB126" s="33"/>
      <c r="AC126" s="33"/>
      <c r="AD126" s="33"/>
      <c r="AE126" s="33"/>
    </row>
    <row r="127" spans="1:31" s="2" customFormat="1" ht="12" customHeight="1">
      <c r="A127" s="33"/>
      <c r="B127" s="34"/>
      <c r="C127" s="28" t="s">
        <v>22</v>
      </c>
      <c r="D127" s="33"/>
      <c r="E127" s="33"/>
      <c r="F127" s="26" t="str">
        <f>F14</f>
        <v>ZŠ Smetanova 460</v>
      </c>
      <c r="G127" s="33"/>
      <c r="H127" s="33"/>
      <c r="I127" s="103" t="s">
        <v>24</v>
      </c>
      <c r="J127" s="56" t="str">
        <f>IF(J14="","",J14)</f>
        <v>22. 8. 2019</v>
      </c>
      <c r="K127" s="33"/>
      <c r="L127" s="43"/>
      <c r="S127" s="33"/>
      <c r="T127" s="33"/>
      <c r="U127" s="33"/>
      <c r="V127" s="33"/>
      <c r="W127" s="33"/>
      <c r="X127" s="33"/>
      <c r="Y127" s="33"/>
      <c r="Z127" s="33"/>
      <c r="AA127" s="33"/>
      <c r="AB127" s="33"/>
      <c r="AC127" s="33"/>
      <c r="AD127" s="33"/>
      <c r="AE127" s="33"/>
    </row>
    <row r="128" spans="1:31" s="2" customFormat="1" ht="6.95" customHeight="1">
      <c r="A128" s="33"/>
      <c r="B128" s="34"/>
      <c r="C128" s="33"/>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5" s="2" customFormat="1" ht="15.2" customHeight="1">
      <c r="A129" s="33"/>
      <c r="B129" s="34"/>
      <c r="C129" s="28" t="s">
        <v>28</v>
      </c>
      <c r="D129" s="33"/>
      <c r="E129" s="33"/>
      <c r="F129" s="26" t="str">
        <f>E17</f>
        <v>Město Lanškroun</v>
      </c>
      <c r="G129" s="33"/>
      <c r="H129" s="33"/>
      <c r="I129" s="103" t="s">
        <v>34</v>
      </c>
      <c r="J129" s="31" t="str">
        <f>E23</f>
        <v>Ing. Ivana Smolová</v>
      </c>
      <c r="K129" s="33"/>
      <c r="L129" s="43"/>
      <c r="S129" s="33"/>
      <c r="T129" s="33"/>
      <c r="U129" s="33"/>
      <c r="V129" s="33"/>
      <c r="W129" s="33"/>
      <c r="X129" s="33"/>
      <c r="Y129" s="33"/>
      <c r="Z129" s="33"/>
      <c r="AA129" s="33"/>
      <c r="AB129" s="33"/>
      <c r="AC129" s="33"/>
      <c r="AD129" s="33"/>
      <c r="AE129" s="33"/>
    </row>
    <row r="130" spans="1:65" s="2" customFormat="1" ht="15.2" customHeight="1">
      <c r="A130" s="33"/>
      <c r="B130" s="34"/>
      <c r="C130" s="28" t="s">
        <v>32</v>
      </c>
      <c r="D130" s="33"/>
      <c r="E130" s="33"/>
      <c r="F130" s="26" t="str">
        <f>IF(E20="","",E20)</f>
        <v>Vyplň údaj</v>
      </c>
      <c r="G130" s="33"/>
      <c r="H130" s="33"/>
      <c r="I130" s="103" t="s">
        <v>37</v>
      </c>
      <c r="J130" s="31" t="str">
        <f>E26</f>
        <v xml:space="preserve"> </v>
      </c>
      <c r="K130" s="33"/>
      <c r="L130" s="43"/>
      <c r="S130" s="33"/>
      <c r="T130" s="33"/>
      <c r="U130" s="33"/>
      <c r="V130" s="33"/>
      <c r="W130" s="33"/>
      <c r="X130" s="33"/>
      <c r="Y130" s="33"/>
      <c r="Z130" s="33"/>
      <c r="AA130" s="33"/>
      <c r="AB130" s="33"/>
      <c r="AC130" s="33"/>
      <c r="AD130" s="33"/>
      <c r="AE130" s="33"/>
    </row>
    <row r="131" spans="1:65" s="2" customFormat="1" ht="10.35" customHeight="1">
      <c r="A131" s="33"/>
      <c r="B131" s="34"/>
      <c r="C131" s="33"/>
      <c r="D131" s="33"/>
      <c r="E131" s="33"/>
      <c r="F131" s="33"/>
      <c r="G131" s="33"/>
      <c r="H131" s="33"/>
      <c r="I131" s="102"/>
      <c r="J131" s="33"/>
      <c r="K131" s="33"/>
      <c r="L131" s="43"/>
      <c r="S131" s="33"/>
      <c r="T131" s="33"/>
      <c r="U131" s="33"/>
      <c r="V131" s="33"/>
      <c r="W131" s="33"/>
      <c r="X131" s="33"/>
      <c r="Y131" s="33"/>
      <c r="Z131" s="33"/>
      <c r="AA131" s="33"/>
      <c r="AB131" s="33"/>
      <c r="AC131" s="33"/>
      <c r="AD131" s="33"/>
      <c r="AE131" s="33"/>
    </row>
    <row r="132" spans="1:65" s="11" customFormat="1" ht="29.25" customHeight="1">
      <c r="A132" s="142"/>
      <c r="B132" s="143"/>
      <c r="C132" s="144" t="s">
        <v>166</v>
      </c>
      <c r="D132" s="145" t="s">
        <v>65</v>
      </c>
      <c r="E132" s="145" t="s">
        <v>61</v>
      </c>
      <c r="F132" s="145" t="s">
        <v>62</v>
      </c>
      <c r="G132" s="145" t="s">
        <v>167</v>
      </c>
      <c r="H132" s="145" t="s">
        <v>168</v>
      </c>
      <c r="I132" s="146" t="s">
        <v>169</v>
      </c>
      <c r="J132" s="147" t="s">
        <v>139</v>
      </c>
      <c r="K132" s="148" t="s">
        <v>170</v>
      </c>
      <c r="L132" s="149"/>
      <c r="M132" s="63" t="s">
        <v>1</v>
      </c>
      <c r="N132" s="64" t="s">
        <v>44</v>
      </c>
      <c r="O132" s="64" t="s">
        <v>171</v>
      </c>
      <c r="P132" s="64" t="s">
        <v>172</v>
      </c>
      <c r="Q132" s="64" t="s">
        <v>173</v>
      </c>
      <c r="R132" s="64" t="s">
        <v>174</v>
      </c>
      <c r="S132" s="64" t="s">
        <v>175</v>
      </c>
      <c r="T132" s="65" t="s">
        <v>176</v>
      </c>
      <c r="U132" s="142"/>
      <c r="V132" s="142"/>
      <c r="W132" s="142"/>
      <c r="X132" s="142"/>
      <c r="Y132" s="142"/>
      <c r="Z132" s="142"/>
      <c r="AA132" s="142"/>
      <c r="AB132" s="142"/>
      <c r="AC132" s="142"/>
      <c r="AD132" s="142"/>
      <c r="AE132" s="142"/>
    </row>
    <row r="133" spans="1:65" s="2" customFormat="1" ht="22.9" customHeight="1">
      <c r="A133" s="33"/>
      <c r="B133" s="34"/>
      <c r="C133" s="70" t="s">
        <v>177</v>
      </c>
      <c r="D133" s="33"/>
      <c r="E133" s="33"/>
      <c r="F133" s="33"/>
      <c r="G133" s="33"/>
      <c r="H133" s="33"/>
      <c r="I133" s="102"/>
      <c r="J133" s="150">
        <f>BK133</f>
        <v>0</v>
      </c>
      <c r="K133" s="33"/>
      <c r="L133" s="34"/>
      <c r="M133" s="66"/>
      <c r="N133" s="57"/>
      <c r="O133" s="67"/>
      <c r="P133" s="151">
        <f>P134+P418+P428</f>
        <v>0</v>
      </c>
      <c r="Q133" s="67"/>
      <c r="R133" s="151">
        <f>R134+R418+R428</f>
        <v>0</v>
      </c>
      <c r="S133" s="67"/>
      <c r="T133" s="152">
        <f>T134+T418+T428</f>
        <v>0</v>
      </c>
      <c r="U133" s="33"/>
      <c r="V133" s="33"/>
      <c r="W133" s="33"/>
      <c r="X133" s="33"/>
      <c r="Y133" s="33"/>
      <c r="Z133" s="33"/>
      <c r="AA133" s="33"/>
      <c r="AB133" s="33"/>
      <c r="AC133" s="33"/>
      <c r="AD133" s="33"/>
      <c r="AE133" s="33"/>
      <c r="AT133" s="18" t="s">
        <v>79</v>
      </c>
      <c r="AU133" s="18" t="s">
        <v>141</v>
      </c>
      <c r="BK133" s="153">
        <f>BK134+BK418+BK428</f>
        <v>0</v>
      </c>
    </row>
    <row r="134" spans="1:65" s="12" customFormat="1" ht="25.9" customHeight="1">
      <c r="B134" s="154"/>
      <c r="D134" s="155" t="s">
        <v>79</v>
      </c>
      <c r="E134" s="156" t="s">
        <v>178</v>
      </c>
      <c r="F134" s="156" t="s">
        <v>179</v>
      </c>
      <c r="I134" s="157"/>
      <c r="J134" s="158">
        <f>BK134</f>
        <v>0</v>
      </c>
      <c r="L134" s="154"/>
      <c r="M134" s="159"/>
      <c r="N134" s="160"/>
      <c r="O134" s="160"/>
      <c r="P134" s="161">
        <f>P135+P230+P267+P276+P291+P350+P368</f>
        <v>0</v>
      </c>
      <c r="Q134" s="160"/>
      <c r="R134" s="161">
        <f>R135+R230+R267+R276+R291+R350+R368</f>
        <v>0</v>
      </c>
      <c r="S134" s="160"/>
      <c r="T134" s="162">
        <f>T135+T230+T267+T276+T291+T350+T368</f>
        <v>0</v>
      </c>
      <c r="AR134" s="155" t="s">
        <v>21</v>
      </c>
      <c r="AT134" s="163" t="s">
        <v>79</v>
      </c>
      <c r="AU134" s="163" t="s">
        <v>80</v>
      </c>
      <c r="AY134" s="155" t="s">
        <v>180</v>
      </c>
      <c r="BK134" s="164">
        <f>BK135+BK230+BK267+BK276+BK291+BK350+BK368</f>
        <v>0</v>
      </c>
    </row>
    <row r="135" spans="1:65" s="12" customFormat="1" ht="22.9" customHeight="1">
      <c r="B135" s="154"/>
      <c r="D135" s="155" t="s">
        <v>79</v>
      </c>
      <c r="E135" s="165" t="s">
        <v>21</v>
      </c>
      <c r="F135" s="165" t="s">
        <v>2235</v>
      </c>
      <c r="I135" s="157"/>
      <c r="J135" s="166">
        <f>BK135</f>
        <v>0</v>
      </c>
      <c r="L135" s="154"/>
      <c r="M135" s="159"/>
      <c r="N135" s="160"/>
      <c r="O135" s="160"/>
      <c r="P135" s="161">
        <f>SUM(P136:P229)</f>
        <v>0</v>
      </c>
      <c r="Q135" s="160"/>
      <c r="R135" s="161">
        <f>SUM(R136:R229)</f>
        <v>0</v>
      </c>
      <c r="S135" s="160"/>
      <c r="T135" s="162">
        <f>SUM(T136:T229)</f>
        <v>0</v>
      </c>
      <c r="AR135" s="155" t="s">
        <v>21</v>
      </c>
      <c r="AT135" s="163" t="s">
        <v>79</v>
      </c>
      <c r="AU135" s="163" t="s">
        <v>21</v>
      </c>
      <c r="AY135" s="155" t="s">
        <v>180</v>
      </c>
      <c r="BK135" s="164">
        <f>SUM(BK136:BK229)</f>
        <v>0</v>
      </c>
    </row>
    <row r="136" spans="1:65" s="2" customFormat="1" ht="24" customHeight="1">
      <c r="A136" s="33"/>
      <c r="B136" s="167"/>
      <c r="C136" s="168" t="s">
        <v>21</v>
      </c>
      <c r="D136" s="168" t="s">
        <v>182</v>
      </c>
      <c r="E136" s="169" t="s">
        <v>2236</v>
      </c>
      <c r="F136" s="170" t="s">
        <v>2237</v>
      </c>
      <c r="G136" s="171" t="s">
        <v>495</v>
      </c>
      <c r="H136" s="172">
        <v>5</v>
      </c>
      <c r="I136" s="173"/>
      <c r="J136" s="174">
        <f>ROUND(I136*H136,2)</f>
        <v>0</v>
      </c>
      <c r="K136" s="175"/>
      <c r="L136" s="34"/>
      <c r="M136" s="176" t="s">
        <v>1</v>
      </c>
      <c r="N136" s="177" t="s">
        <v>45</v>
      </c>
      <c r="O136" s="59"/>
      <c r="P136" s="178">
        <f>O136*H136</f>
        <v>0</v>
      </c>
      <c r="Q136" s="178">
        <v>0</v>
      </c>
      <c r="R136" s="178">
        <f>Q136*H136</f>
        <v>0</v>
      </c>
      <c r="S136" s="178">
        <v>0</v>
      </c>
      <c r="T136" s="179">
        <f>S136*H136</f>
        <v>0</v>
      </c>
      <c r="U136" s="33"/>
      <c r="V136" s="33"/>
      <c r="W136" s="33"/>
      <c r="X136" s="33"/>
      <c r="Y136" s="33"/>
      <c r="Z136" s="33"/>
      <c r="AA136" s="33"/>
      <c r="AB136" s="33"/>
      <c r="AC136" s="33"/>
      <c r="AD136" s="33"/>
      <c r="AE136" s="33"/>
      <c r="AR136" s="180" t="s">
        <v>128</v>
      </c>
      <c r="AT136" s="180" t="s">
        <v>182</v>
      </c>
      <c r="AU136" s="180" t="s">
        <v>91</v>
      </c>
      <c r="AY136" s="18" t="s">
        <v>180</v>
      </c>
      <c r="BE136" s="181">
        <f>IF(N136="základní",J136,0)</f>
        <v>0</v>
      </c>
      <c r="BF136" s="181">
        <f>IF(N136="snížená",J136,0)</f>
        <v>0</v>
      </c>
      <c r="BG136" s="181">
        <f>IF(N136="zákl. přenesená",J136,0)</f>
        <v>0</v>
      </c>
      <c r="BH136" s="181">
        <f>IF(N136="sníž. přenesená",J136,0)</f>
        <v>0</v>
      </c>
      <c r="BI136" s="181">
        <f>IF(N136="nulová",J136,0)</f>
        <v>0</v>
      </c>
      <c r="BJ136" s="18" t="s">
        <v>21</v>
      </c>
      <c r="BK136" s="181">
        <f>ROUND(I136*H136,2)</f>
        <v>0</v>
      </c>
      <c r="BL136" s="18" t="s">
        <v>128</v>
      </c>
      <c r="BM136" s="180" t="s">
        <v>91</v>
      </c>
    </row>
    <row r="137" spans="1:65" s="2" customFormat="1" ht="19.5">
      <c r="A137" s="33"/>
      <c r="B137" s="34"/>
      <c r="C137" s="33"/>
      <c r="D137" s="182" t="s">
        <v>186</v>
      </c>
      <c r="E137" s="33"/>
      <c r="F137" s="183" t="s">
        <v>2237</v>
      </c>
      <c r="G137" s="33"/>
      <c r="H137" s="33"/>
      <c r="I137" s="102"/>
      <c r="J137" s="33"/>
      <c r="K137" s="33"/>
      <c r="L137" s="34"/>
      <c r="M137" s="184"/>
      <c r="N137" s="185"/>
      <c r="O137" s="59"/>
      <c r="P137" s="59"/>
      <c r="Q137" s="59"/>
      <c r="R137" s="59"/>
      <c r="S137" s="59"/>
      <c r="T137" s="60"/>
      <c r="U137" s="33"/>
      <c r="V137" s="33"/>
      <c r="W137" s="33"/>
      <c r="X137" s="33"/>
      <c r="Y137" s="33"/>
      <c r="Z137" s="33"/>
      <c r="AA137" s="33"/>
      <c r="AB137" s="33"/>
      <c r="AC137" s="33"/>
      <c r="AD137" s="33"/>
      <c r="AE137" s="33"/>
      <c r="AT137" s="18" t="s">
        <v>186</v>
      </c>
      <c r="AU137" s="18" t="s">
        <v>91</v>
      </c>
    </row>
    <row r="138" spans="1:65" s="2" customFormat="1" ht="24" customHeight="1">
      <c r="A138" s="33"/>
      <c r="B138" s="167"/>
      <c r="C138" s="168" t="s">
        <v>91</v>
      </c>
      <c r="D138" s="168" t="s">
        <v>182</v>
      </c>
      <c r="E138" s="169" t="s">
        <v>2238</v>
      </c>
      <c r="F138" s="170" t="s">
        <v>2239</v>
      </c>
      <c r="G138" s="171" t="s">
        <v>383</v>
      </c>
      <c r="H138" s="172">
        <v>358.15199999999999</v>
      </c>
      <c r="I138" s="173"/>
      <c r="J138" s="174">
        <f>ROUND(I138*H138,2)</f>
        <v>0</v>
      </c>
      <c r="K138" s="175"/>
      <c r="L138" s="34"/>
      <c r="M138" s="176" t="s">
        <v>1</v>
      </c>
      <c r="N138" s="177" t="s">
        <v>45</v>
      </c>
      <c r="O138" s="59"/>
      <c r="P138" s="178">
        <f>O138*H138</f>
        <v>0</v>
      </c>
      <c r="Q138" s="178">
        <v>0</v>
      </c>
      <c r="R138" s="178">
        <f>Q138*H138</f>
        <v>0</v>
      </c>
      <c r="S138" s="178">
        <v>0</v>
      </c>
      <c r="T138" s="179">
        <f>S138*H138</f>
        <v>0</v>
      </c>
      <c r="U138" s="33"/>
      <c r="V138" s="33"/>
      <c r="W138" s="33"/>
      <c r="X138" s="33"/>
      <c r="Y138" s="33"/>
      <c r="Z138" s="33"/>
      <c r="AA138" s="33"/>
      <c r="AB138" s="33"/>
      <c r="AC138" s="33"/>
      <c r="AD138" s="33"/>
      <c r="AE138" s="33"/>
      <c r="AR138" s="180" t="s">
        <v>128</v>
      </c>
      <c r="AT138" s="180" t="s">
        <v>182</v>
      </c>
      <c r="AU138" s="180" t="s">
        <v>91</v>
      </c>
      <c r="AY138" s="18" t="s">
        <v>180</v>
      </c>
      <c r="BE138" s="181">
        <f>IF(N138="základní",J138,0)</f>
        <v>0</v>
      </c>
      <c r="BF138" s="181">
        <f>IF(N138="snížená",J138,0)</f>
        <v>0</v>
      </c>
      <c r="BG138" s="181">
        <f>IF(N138="zákl. přenesená",J138,0)</f>
        <v>0</v>
      </c>
      <c r="BH138" s="181">
        <f>IF(N138="sníž. přenesená",J138,0)</f>
        <v>0</v>
      </c>
      <c r="BI138" s="181">
        <f>IF(N138="nulová",J138,0)</f>
        <v>0</v>
      </c>
      <c r="BJ138" s="18" t="s">
        <v>21</v>
      </c>
      <c r="BK138" s="181">
        <f>ROUND(I138*H138,2)</f>
        <v>0</v>
      </c>
      <c r="BL138" s="18" t="s">
        <v>128</v>
      </c>
      <c r="BM138" s="180" t="s">
        <v>128</v>
      </c>
    </row>
    <row r="139" spans="1:65" s="2" customFormat="1" ht="19.5">
      <c r="A139" s="33"/>
      <c r="B139" s="34"/>
      <c r="C139" s="33"/>
      <c r="D139" s="182" t="s">
        <v>186</v>
      </c>
      <c r="E139" s="33"/>
      <c r="F139" s="183" t="s">
        <v>2239</v>
      </c>
      <c r="G139" s="33"/>
      <c r="H139" s="33"/>
      <c r="I139" s="102"/>
      <c r="J139" s="33"/>
      <c r="K139" s="33"/>
      <c r="L139" s="34"/>
      <c r="M139" s="184"/>
      <c r="N139" s="185"/>
      <c r="O139" s="59"/>
      <c r="P139" s="59"/>
      <c r="Q139" s="59"/>
      <c r="R139" s="59"/>
      <c r="S139" s="59"/>
      <c r="T139" s="60"/>
      <c r="U139" s="33"/>
      <c r="V139" s="33"/>
      <c r="W139" s="33"/>
      <c r="X139" s="33"/>
      <c r="Y139" s="33"/>
      <c r="Z139" s="33"/>
      <c r="AA139" s="33"/>
      <c r="AB139" s="33"/>
      <c r="AC139" s="33"/>
      <c r="AD139" s="33"/>
      <c r="AE139" s="33"/>
      <c r="AT139" s="18" t="s">
        <v>186</v>
      </c>
      <c r="AU139" s="18" t="s">
        <v>91</v>
      </c>
    </row>
    <row r="140" spans="1:65" s="13" customFormat="1" ht="11.25">
      <c r="B140" s="186"/>
      <c r="D140" s="182" t="s">
        <v>187</v>
      </c>
      <c r="E140" s="187" t="s">
        <v>1</v>
      </c>
      <c r="F140" s="188" t="s">
        <v>2240</v>
      </c>
      <c r="H140" s="189">
        <v>202.88900000000001</v>
      </c>
      <c r="I140" s="190"/>
      <c r="L140" s="186"/>
      <c r="M140" s="191"/>
      <c r="N140" s="192"/>
      <c r="O140" s="192"/>
      <c r="P140" s="192"/>
      <c r="Q140" s="192"/>
      <c r="R140" s="192"/>
      <c r="S140" s="192"/>
      <c r="T140" s="193"/>
      <c r="AT140" s="187" t="s">
        <v>187</v>
      </c>
      <c r="AU140" s="187" t="s">
        <v>91</v>
      </c>
      <c r="AV140" s="13" t="s">
        <v>91</v>
      </c>
      <c r="AW140" s="13" t="s">
        <v>36</v>
      </c>
      <c r="AX140" s="13" t="s">
        <v>80</v>
      </c>
      <c r="AY140" s="187" t="s">
        <v>180</v>
      </c>
    </row>
    <row r="141" spans="1:65" s="13" customFormat="1" ht="11.25">
      <c r="B141" s="186"/>
      <c r="D141" s="182" t="s">
        <v>187</v>
      </c>
      <c r="E141" s="187" t="s">
        <v>1</v>
      </c>
      <c r="F141" s="188" t="s">
        <v>2241</v>
      </c>
      <c r="H141" s="189">
        <v>44.082999999999998</v>
      </c>
      <c r="I141" s="190"/>
      <c r="L141" s="186"/>
      <c r="M141" s="191"/>
      <c r="N141" s="192"/>
      <c r="O141" s="192"/>
      <c r="P141" s="192"/>
      <c r="Q141" s="192"/>
      <c r="R141" s="192"/>
      <c r="S141" s="192"/>
      <c r="T141" s="193"/>
      <c r="AT141" s="187" t="s">
        <v>187</v>
      </c>
      <c r="AU141" s="187" t="s">
        <v>91</v>
      </c>
      <c r="AV141" s="13" t="s">
        <v>91</v>
      </c>
      <c r="AW141" s="13" t="s">
        <v>36</v>
      </c>
      <c r="AX141" s="13" t="s">
        <v>80</v>
      </c>
      <c r="AY141" s="187" t="s">
        <v>180</v>
      </c>
    </row>
    <row r="142" spans="1:65" s="13" customFormat="1" ht="11.25">
      <c r="B142" s="186"/>
      <c r="D142" s="182" t="s">
        <v>187</v>
      </c>
      <c r="E142" s="187" t="s">
        <v>1</v>
      </c>
      <c r="F142" s="188" t="s">
        <v>2242</v>
      </c>
      <c r="H142" s="189">
        <v>37.421999999999997</v>
      </c>
      <c r="I142" s="190"/>
      <c r="L142" s="186"/>
      <c r="M142" s="191"/>
      <c r="N142" s="192"/>
      <c r="O142" s="192"/>
      <c r="P142" s="192"/>
      <c r="Q142" s="192"/>
      <c r="R142" s="192"/>
      <c r="S142" s="192"/>
      <c r="T142" s="193"/>
      <c r="AT142" s="187" t="s">
        <v>187</v>
      </c>
      <c r="AU142" s="187" t="s">
        <v>91</v>
      </c>
      <c r="AV142" s="13" t="s">
        <v>91</v>
      </c>
      <c r="AW142" s="13" t="s">
        <v>36</v>
      </c>
      <c r="AX142" s="13" t="s">
        <v>80</v>
      </c>
      <c r="AY142" s="187" t="s">
        <v>180</v>
      </c>
    </row>
    <row r="143" spans="1:65" s="13" customFormat="1" ht="11.25">
      <c r="B143" s="186"/>
      <c r="D143" s="182" t="s">
        <v>187</v>
      </c>
      <c r="E143" s="187" t="s">
        <v>1</v>
      </c>
      <c r="F143" s="188" t="s">
        <v>2243</v>
      </c>
      <c r="H143" s="189">
        <v>18.899999999999999</v>
      </c>
      <c r="I143" s="190"/>
      <c r="L143" s="186"/>
      <c r="M143" s="191"/>
      <c r="N143" s="192"/>
      <c r="O143" s="192"/>
      <c r="P143" s="192"/>
      <c r="Q143" s="192"/>
      <c r="R143" s="192"/>
      <c r="S143" s="192"/>
      <c r="T143" s="193"/>
      <c r="AT143" s="187" t="s">
        <v>187</v>
      </c>
      <c r="AU143" s="187" t="s">
        <v>91</v>
      </c>
      <c r="AV143" s="13" t="s">
        <v>91</v>
      </c>
      <c r="AW143" s="13" t="s">
        <v>36</v>
      </c>
      <c r="AX143" s="13" t="s">
        <v>80</v>
      </c>
      <c r="AY143" s="187" t="s">
        <v>180</v>
      </c>
    </row>
    <row r="144" spans="1:65" s="13" customFormat="1" ht="11.25">
      <c r="B144" s="186"/>
      <c r="D144" s="182" t="s">
        <v>187</v>
      </c>
      <c r="E144" s="187" t="s">
        <v>1</v>
      </c>
      <c r="F144" s="188" t="s">
        <v>2244</v>
      </c>
      <c r="H144" s="189">
        <v>18.169</v>
      </c>
      <c r="I144" s="190"/>
      <c r="L144" s="186"/>
      <c r="M144" s="191"/>
      <c r="N144" s="192"/>
      <c r="O144" s="192"/>
      <c r="P144" s="192"/>
      <c r="Q144" s="192"/>
      <c r="R144" s="192"/>
      <c r="S144" s="192"/>
      <c r="T144" s="193"/>
      <c r="AT144" s="187" t="s">
        <v>187</v>
      </c>
      <c r="AU144" s="187" t="s">
        <v>91</v>
      </c>
      <c r="AV144" s="13" t="s">
        <v>91</v>
      </c>
      <c r="AW144" s="13" t="s">
        <v>36</v>
      </c>
      <c r="AX144" s="13" t="s">
        <v>80</v>
      </c>
      <c r="AY144" s="187" t="s">
        <v>180</v>
      </c>
    </row>
    <row r="145" spans="1:65" s="13" customFormat="1" ht="11.25">
      <c r="B145" s="186"/>
      <c r="D145" s="182" t="s">
        <v>187</v>
      </c>
      <c r="E145" s="187" t="s">
        <v>1</v>
      </c>
      <c r="F145" s="188" t="s">
        <v>2245</v>
      </c>
      <c r="H145" s="189">
        <v>36.689</v>
      </c>
      <c r="I145" s="190"/>
      <c r="L145" s="186"/>
      <c r="M145" s="191"/>
      <c r="N145" s="192"/>
      <c r="O145" s="192"/>
      <c r="P145" s="192"/>
      <c r="Q145" s="192"/>
      <c r="R145" s="192"/>
      <c r="S145" s="192"/>
      <c r="T145" s="193"/>
      <c r="AT145" s="187" t="s">
        <v>187</v>
      </c>
      <c r="AU145" s="187" t="s">
        <v>91</v>
      </c>
      <c r="AV145" s="13" t="s">
        <v>91</v>
      </c>
      <c r="AW145" s="13" t="s">
        <v>36</v>
      </c>
      <c r="AX145" s="13" t="s">
        <v>80</v>
      </c>
      <c r="AY145" s="187" t="s">
        <v>180</v>
      </c>
    </row>
    <row r="146" spans="1:65" s="14" customFormat="1" ht="11.25">
      <c r="B146" s="194"/>
      <c r="D146" s="182" t="s">
        <v>187</v>
      </c>
      <c r="E146" s="195" t="s">
        <v>1</v>
      </c>
      <c r="F146" s="196" t="s">
        <v>189</v>
      </c>
      <c r="H146" s="197">
        <v>358.15199999999999</v>
      </c>
      <c r="I146" s="198"/>
      <c r="L146" s="194"/>
      <c r="M146" s="199"/>
      <c r="N146" s="200"/>
      <c r="O146" s="200"/>
      <c r="P146" s="200"/>
      <c r="Q146" s="200"/>
      <c r="R146" s="200"/>
      <c r="S146" s="200"/>
      <c r="T146" s="201"/>
      <c r="AT146" s="195" t="s">
        <v>187</v>
      </c>
      <c r="AU146" s="195" t="s">
        <v>91</v>
      </c>
      <c r="AV146" s="14" t="s">
        <v>128</v>
      </c>
      <c r="AW146" s="14" t="s">
        <v>36</v>
      </c>
      <c r="AX146" s="14" t="s">
        <v>21</v>
      </c>
      <c r="AY146" s="195" t="s">
        <v>180</v>
      </c>
    </row>
    <row r="147" spans="1:65" s="2" customFormat="1" ht="24" customHeight="1">
      <c r="A147" s="33"/>
      <c r="B147" s="167"/>
      <c r="C147" s="168" t="s">
        <v>118</v>
      </c>
      <c r="D147" s="168" t="s">
        <v>182</v>
      </c>
      <c r="E147" s="169" t="s">
        <v>2246</v>
      </c>
      <c r="F147" s="170" t="s">
        <v>2247</v>
      </c>
      <c r="G147" s="171" t="s">
        <v>383</v>
      </c>
      <c r="H147" s="172">
        <v>43.4</v>
      </c>
      <c r="I147" s="173"/>
      <c r="J147" s="174">
        <f>ROUND(I147*H147,2)</f>
        <v>0</v>
      </c>
      <c r="K147" s="175"/>
      <c r="L147" s="34"/>
      <c r="M147" s="176" t="s">
        <v>1</v>
      </c>
      <c r="N147" s="177" t="s">
        <v>45</v>
      </c>
      <c r="O147" s="59"/>
      <c r="P147" s="178">
        <f>O147*H147</f>
        <v>0</v>
      </c>
      <c r="Q147" s="178">
        <v>0</v>
      </c>
      <c r="R147" s="178">
        <f>Q147*H147</f>
        <v>0</v>
      </c>
      <c r="S147" s="178">
        <v>0</v>
      </c>
      <c r="T147" s="179">
        <f>S147*H147</f>
        <v>0</v>
      </c>
      <c r="U147" s="33"/>
      <c r="V147" s="33"/>
      <c r="W147" s="33"/>
      <c r="X147" s="33"/>
      <c r="Y147" s="33"/>
      <c r="Z147" s="33"/>
      <c r="AA147" s="33"/>
      <c r="AB147" s="33"/>
      <c r="AC147" s="33"/>
      <c r="AD147" s="33"/>
      <c r="AE147" s="33"/>
      <c r="AR147" s="180" t="s">
        <v>128</v>
      </c>
      <c r="AT147" s="180" t="s">
        <v>182</v>
      </c>
      <c r="AU147" s="180" t="s">
        <v>91</v>
      </c>
      <c r="AY147" s="18" t="s">
        <v>180</v>
      </c>
      <c r="BE147" s="181">
        <f>IF(N147="základní",J147,0)</f>
        <v>0</v>
      </c>
      <c r="BF147" s="181">
        <f>IF(N147="snížená",J147,0)</f>
        <v>0</v>
      </c>
      <c r="BG147" s="181">
        <f>IF(N147="zákl. přenesená",J147,0)</f>
        <v>0</v>
      </c>
      <c r="BH147" s="181">
        <f>IF(N147="sníž. přenesená",J147,0)</f>
        <v>0</v>
      </c>
      <c r="BI147" s="181">
        <f>IF(N147="nulová",J147,0)</f>
        <v>0</v>
      </c>
      <c r="BJ147" s="18" t="s">
        <v>21</v>
      </c>
      <c r="BK147" s="181">
        <f>ROUND(I147*H147,2)</f>
        <v>0</v>
      </c>
      <c r="BL147" s="18" t="s">
        <v>128</v>
      </c>
      <c r="BM147" s="180" t="s">
        <v>195</v>
      </c>
    </row>
    <row r="148" spans="1:65" s="2" customFormat="1" ht="19.5">
      <c r="A148" s="33"/>
      <c r="B148" s="34"/>
      <c r="C148" s="33"/>
      <c r="D148" s="182" t="s">
        <v>186</v>
      </c>
      <c r="E148" s="33"/>
      <c r="F148" s="183" t="s">
        <v>2247</v>
      </c>
      <c r="G148" s="33"/>
      <c r="H148" s="33"/>
      <c r="I148" s="102"/>
      <c r="J148" s="33"/>
      <c r="K148" s="33"/>
      <c r="L148" s="34"/>
      <c r="M148" s="184"/>
      <c r="N148" s="185"/>
      <c r="O148" s="59"/>
      <c r="P148" s="59"/>
      <c r="Q148" s="59"/>
      <c r="R148" s="59"/>
      <c r="S148" s="59"/>
      <c r="T148" s="60"/>
      <c r="U148" s="33"/>
      <c r="V148" s="33"/>
      <c r="W148" s="33"/>
      <c r="X148" s="33"/>
      <c r="Y148" s="33"/>
      <c r="Z148" s="33"/>
      <c r="AA148" s="33"/>
      <c r="AB148" s="33"/>
      <c r="AC148" s="33"/>
      <c r="AD148" s="33"/>
      <c r="AE148" s="33"/>
      <c r="AT148" s="18" t="s">
        <v>186</v>
      </c>
      <c r="AU148" s="18" t="s">
        <v>91</v>
      </c>
    </row>
    <row r="149" spans="1:65" s="13" customFormat="1" ht="11.25">
      <c r="B149" s="186"/>
      <c r="D149" s="182" t="s">
        <v>187</v>
      </c>
      <c r="E149" s="187" t="s">
        <v>1</v>
      </c>
      <c r="F149" s="188" t="s">
        <v>2248</v>
      </c>
      <c r="H149" s="189">
        <v>43.4</v>
      </c>
      <c r="I149" s="190"/>
      <c r="L149" s="186"/>
      <c r="M149" s="191"/>
      <c r="N149" s="192"/>
      <c r="O149" s="192"/>
      <c r="P149" s="192"/>
      <c r="Q149" s="192"/>
      <c r="R149" s="192"/>
      <c r="S149" s="192"/>
      <c r="T149" s="193"/>
      <c r="AT149" s="187" t="s">
        <v>187</v>
      </c>
      <c r="AU149" s="187" t="s">
        <v>91</v>
      </c>
      <c r="AV149" s="13" t="s">
        <v>91</v>
      </c>
      <c r="AW149" s="13" t="s">
        <v>36</v>
      </c>
      <c r="AX149" s="13" t="s">
        <v>80</v>
      </c>
      <c r="AY149" s="187" t="s">
        <v>180</v>
      </c>
    </row>
    <row r="150" spans="1:65" s="14" customFormat="1" ht="11.25">
      <c r="B150" s="194"/>
      <c r="D150" s="182" t="s">
        <v>187</v>
      </c>
      <c r="E150" s="195" t="s">
        <v>1</v>
      </c>
      <c r="F150" s="196" t="s">
        <v>189</v>
      </c>
      <c r="H150" s="197">
        <v>43.4</v>
      </c>
      <c r="I150" s="198"/>
      <c r="L150" s="194"/>
      <c r="M150" s="199"/>
      <c r="N150" s="200"/>
      <c r="O150" s="200"/>
      <c r="P150" s="200"/>
      <c r="Q150" s="200"/>
      <c r="R150" s="200"/>
      <c r="S150" s="200"/>
      <c r="T150" s="201"/>
      <c r="AT150" s="195" t="s">
        <v>187</v>
      </c>
      <c r="AU150" s="195" t="s">
        <v>91</v>
      </c>
      <c r="AV150" s="14" t="s">
        <v>128</v>
      </c>
      <c r="AW150" s="14" t="s">
        <v>36</v>
      </c>
      <c r="AX150" s="14" t="s">
        <v>21</v>
      </c>
      <c r="AY150" s="195" t="s">
        <v>180</v>
      </c>
    </row>
    <row r="151" spans="1:65" s="2" customFormat="1" ht="24" customHeight="1">
      <c r="A151" s="33"/>
      <c r="B151" s="167"/>
      <c r="C151" s="168" t="s">
        <v>128</v>
      </c>
      <c r="D151" s="168" t="s">
        <v>182</v>
      </c>
      <c r="E151" s="169" t="s">
        <v>2249</v>
      </c>
      <c r="F151" s="170" t="s">
        <v>2250</v>
      </c>
      <c r="G151" s="171" t="s">
        <v>383</v>
      </c>
      <c r="H151" s="172">
        <v>43.4</v>
      </c>
      <c r="I151" s="173"/>
      <c r="J151" s="174">
        <f>ROUND(I151*H151,2)</f>
        <v>0</v>
      </c>
      <c r="K151" s="175"/>
      <c r="L151" s="34"/>
      <c r="M151" s="176" t="s">
        <v>1</v>
      </c>
      <c r="N151" s="177" t="s">
        <v>45</v>
      </c>
      <c r="O151" s="59"/>
      <c r="P151" s="178">
        <f>O151*H151</f>
        <v>0</v>
      </c>
      <c r="Q151" s="178">
        <v>0</v>
      </c>
      <c r="R151" s="178">
        <f>Q151*H151</f>
        <v>0</v>
      </c>
      <c r="S151" s="178">
        <v>0</v>
      </c>
      <c r="T151" s="179">
        <f>S151*H151</f>
        <v>0</v>
      </c>
      <c r="U151" s="33"/>
      <c r="V151" s="33"/>
      <c r="W151" s="33"/>
      <c r="X151" s="33"/>
      <c r="Y151" s="33"/>
      <c r="Z151" s="33"/>
      <c r="AA151" s="33"/>
      <c r="AB151" s="33"/>
      <c r="AC151" s="33"/>
      <c r="AD151" s="33"/>
      <c r="AE151" s="33"/>
      <c r="AR151" s="180" t="s">
        <v>128</v>
      </c>
      <c r="AT151" s="180" t="s">
        <v>182</v>
      </c>
      <c r="AU151" s="180" t="s">
        <v>91</v>
      </c>
      <c r="AY151" s="18" t="s">
        <v>180</v>
      </c>
      <c r="BE151" s="181">
        <f>IF(N151="základní",J151,0)</f>
        <v>0</v>
      </c>
      <c r="BF151" s="181">
        <f>IF(N151="snížená",J151,0)</f>
        <v>0</v>
      </c>
      <c r="BG151" s="181">
        <f>IF(N151="zákl. přenesená",J151,0)</f>
        <v>0</v>
      </c>
      <c r="BH151" s="181">
        <f>IF(N151="sníž. přenesená",J151,0)</f>
        <v>0</v>
      </c>
      <c r="BI151" s="181">
        <f>IF(N151="nulová",J151,0)</f>
        <v>0</v>
      </c>
      <c r="BJ151" s="18" t="s">
        <v>21</v>
      </c>
      <c r="BK151" s="181">
        <f>ROUND(I151*H151,2)</f>
        <v>0</v>
      </c>
      <c r="BL151" s="18" t="s">
        <v>128</v>
      </c>
      <c r="BM151" s="180" t="s">
        <v>193</v>
      </c>
    </row>
    <row r="152" spans="1:65" s="2" customFormat="1" ht="19.5">
      <c r="A152" s="33"/>
      <c r="B152" s="34"/>
      <c r="C152" s="33"/>
      <c r="D152" s="182" t="s">
        <v>186</v>
      </c>
      <c r="E152" s="33"/>
      <c r="F152" s="183" t="s">
        <v>2250</v>
      </c>
      <c r="G152" s="33"/>
      <c r="H152" s="33"/>
      <c r="I152" s="102"/>
      <c r="J152" s="33"/>
      <c r="K152" s="33"/>
      <c r="L152" s="34"/>
      <c r="M152" s="184"/>
      <c r="N152" s="185"/>
      <c r="O152" s="59"/>
      <c r="P152" s="59"/>
      <c r="Q152" s="59"/>
      <c r="R152" s="59"/>
      <c r="S152" s="59"/>
      <c r="T152" s="60"/>
      <c r="U152" s="33"/>
      <c r="V152" s="33"/>
      <c r="W152" s="33"/>
      <c r="X152" s="33"/>
      <c r="Y152" s="33"/>
      <c r="Z152" s="33"/>
      <c r="AA152" s="33"/>
      <c r="AB152" s="33"/>
      <c r="AC152" s="33"/>
      <c r="AD152" s="33"/>
      <c r="AE152" s="33"/>
      <c r="AT152" s="18" t="s">
        <v>186</v>
      </c>
      <c r="AU152" s="18" t="s">
        <v>91</v>
      </c>
    </row>
    <row r="153" spans="1:65" s="2" customFormat="1" ht="24" customHeight="1">
      <c r="A153" s="33"/>
      <c r="B153" s="167"/>
      <c r="C153" s="168" t="s">
        <v>203</v>
      </c>
      <c r="D153" s="168" t="s">
        <v>182</v>
      </c>
      <c r="E153" s="169" t="s">
        <v>2251</v>
      </c>
      <c r="F153" s="170" t="s">
        <v>2252</v>
      </c>
      <c r="G153" s="171" t="s">
        <v>383</v>
      </c>
      <c r="H153" s="172">
        <v>30.44</v>
      </c>
      <c r="I153" s="173"/>
      <c r="J153" s="174">
        <f>ROUND(I153*H153,2)</f>
        <v>0</v>
      </c>
      <c r="K153" s="175"/>
      <c r="L153" s="34"/>
      <c r="M153" s="176" t="s">
        <v>1</v>
      </c>
      <c r="N153" s="177" t="s">
        <v>45</v>
      </c>
      <c r="O153" s="59"/>
      <c r="P153" s="178">
        <f>O153*H153</f>
        <v>0</v>
      </c>
      <c r="Q153" s="178">
        <v>0</v>
      </c>
      <c r="R153" s="178">
        <f>Q153*H153</f>
        <v>0</v>
      </c>
      <c r="S153" s="178">
        <v>0</v>
      </c>
      <c r="T153" s="179">
        <f>S153*H153</f>
        <v>0</v>
      </c>
      <c r="U153" s="33"/>
      <c r="V153" s="33"/>
      <c r="W153" s="33"/>
      <c r="X153" s="33"/>
      <c r="Y153" s="33"/>
      <c r="Z153" s="33"/>
      <c r="AA153" s="33"/>
      <c r="AB153" s="33"/>
      <c r="AC153" s="33"/>
      <c r="AD153" s="33"/>
      <c r="AE153" s="33"/>
      <c r="AR153" s="180" t="s">
        <v>128</v>
      </c>
      <c r="AT153" s="180" t="s">
        <v>182</v>
      </c>
      <c r="AU153" s="180" t="s">
        <v>91</v>
      </c>
      <c r="AY153" s="18" t="s">
        <v>180</v>
      </c>
      <c r="BE153" s="181">
        <f>IF(N153="základní",J153,0)</f>
        <v>0</v>
      </c>
      <c r="BF153" s="181">
        <f>IF(N153="snížená",J153,0)</f>
        <v>0</v>
      </c>
      <c r="BG153" s="181">
        <f>IF(N153="zákl. přenesená",J153,0)</f>
        <v>0</v>
      </c>
      <c r="BH153" s="181">
        <f>IF(N153="sníž. přenesená",J153,0)</f>
        <v>0</v>
      </c>
      <c r="BI153" s="181">
        <f>IF(N153="nulová",J153,0)</f>
        <v>0</v>
      </c>
      <c r="BJ153" s="18" t="s">
        <v>21</v>
      </c>
      <c r="BK153" s="181">
        <f>ROUND(I153*H153,2)</f>
        <v>0</v>
      </c>
      <c r="BL153" s="18" t="s">
        <v>128</v>
      </c>
      <c r="BM153" s="180" t="s">
        <v>26</v>
      </c>
    </row>
    <row r="154" spans="1:65" s="2" customFormat="1" ht="11.25">
      <c r="A154" s="33"/>
      <c r="B154" s="34"/>
      <c r="C154" s="33"/>
      <c r="D154" s="182" t="s">
        <v>186</v>
      </c>
      <c r="E154" s="33"/>
      <c r="F154" s="183" t="s">
        <v>2252</v>
      </c>
      <c r="G154" s="33"/>
      <c r="H154" s="33"/>
      <c r="I154" s="102"/>
      <c r="J154" s="33"/>
      <c r="K154" s="33"/>
      <c r="L154" s="34"/>
      <c r="M154" s="184"/>
      <c r="N154" s="185"/>
      <c r="O154" s="59"/>
      <c r="P154" s="59"/>
      <c r="Q154" s="59"/>
      <c r="R154" s="59"/>
      <c r="S154" s="59"/>
      <c r="T154" s="60"/>
      <c r="U154" s="33"/>
      <c r="V154" s="33"/>
      <c r="W154" s="33"/>
      <c r="X154" s="33"/>
      <c r="Y154" s="33"/>
      <c r="Z154" s="33"/>
      <c r="AA154" s="33"/>
      <c r="AB154" s="33"/>
      <c r="AC154" s="33"/>
      <c r="AD154" s="33"/>
      <c r="AE154" s="33"/>
      <c r="AT154" s="18" t="s">
        <v>186</v>
      </c>
      <c r="AU154" s="18" t="s">
        <v>91</v>
      </c>
    </row>
    <row r="155" spans="1:65" s="13" customFormat="1" ht="11.25">
      <c r="B155" s="186"/>
      <c r="D155" s="182" t="s">
        <v>187</v>
      </c>
      <c r="E155" s="187" t="s">
        <v>1</v>
      </c>
      <c r="F155" s="188" t="s">
        <v>2253</v>
      </c>
      <c r="H155" s="189">
        <v>21.524999999999999</v>
      </c>
      <c r="I155" s="190"/>
      <c r="L155" s="186"/>
      <c r="M155" s="191"/>
      <c r="N155" s="192"/>
      <c r="O155" s="192"/>
      <c r="P155" s="192"/>
      <c r="Q155" s="192"/>
      <c r="R155" s="192"/>
      <c r="S155" s="192"/>
      <c r="T155" s="193"/>
      <c r="AT155" s="187" t="s">
        <v>187</v>
      </c>
      <c r="AU155" s="187" t="s">
        <v>91</v>
      </c>
      <c r="AV155" s="13" t="s">
        <v>91</v>
      </c>
      <c r="AW155" s="13" t="s">
        <v>36</v>
      </c>
      <c r="AX155" s="13" t="s">
        <v>80</v>
      </c>
      <c r="AY155" s="187" t="s">
        <v>180</v>
      </c>
    </row>
    <row r="156" spans="1:65" s="13" customFormat="1" ht="11.25">
      <c r="B156" s="186"/>
      <c r="D156" s="182" t="s">
        <v>187</v>
      </c>
      <c r="E156" s="187" t="s">
        <v>1</v>
      </c>
      <c r="F156" s="188" t="s">
        <v>2254</v>
      </c>
      <c r="H156" s="189">
        <v>2.4500000000000002</v>
      </c>
      <c r="I156" s="190"/>
      <c r="L156" s="186"/>
      <c r="M156" s="191"/>
      <c r="N156" s="192"/>
      <c r="O156" s="192"/>
      <c r="P156" s="192"/>
      <c r="Q156" s="192"/>
      <c r="R156" s="192"/>
      <c r="S156" s="192"/>
      <c r="T156" s="193"/>
      <c r="AT156" s="187" t="s">
        <v>187</v>
      </c>
      <c r="AU156" s="187" t="s">
        <v>91</v>
      </c>
      <c r="AV156" s="13" t="s">
        <v>91</v>
      </c>
      <c r="AW156" s="13" t="s">
        <v>36</v>
      </c>
      <c r="AX156" s="13" t="s">
        <v>80</v>
      </c>
      <c r="AY156" s="187" t="s">
        <v>180</v>
      </c>
    </row>
    <row r="157" spans="1:65" s="13" customFormat="1" ht="11.25">
      <c r="B157" s="186"/>
      <c r="D157" s="182" t="s">
        <v>187</v>
      </c>
      <c r="E157" s="187" t="s">
        <v>1</v>
      </c>
      <c r="F157" s="188" t="s">
        <v>2255</v>
      </c>
      <c r="H157" s="189">
        <v>4.0590000000000002</v>
      </c>
      <c r="I157" s="190"/>
      <c r="L157" s="186"/>
      <c r="M157" s="191"/>
      <c r="N157" s="192"/>
      <c r="O157" s="192"/>
      <c r="P157" s="192"/>
      <c r="Q157" s="192"/>
      <c r="R157" s="192"/>
      <c r="S157" s="192"/>
      <c r="T157" s="193"/>
      <c r="AT157" s="187" t="s">
        <v>187</v>
      </c>
      <c r="AU157" s="187" t="s">
        <v>91</v>
      </c>
      <c r="AV157" s="13" t="s">
        <v>91</v>
      </c>
      <c r="AW157" s="13" t="s">
        <v>36</v>
      </c>
      <c r="AX157" s="13" t="s">
        <v>80</v>
      </c>
      <c r="AY157" s="187" t="s">
        <v>180</v>
      </c>
    </row>
    <row r="158" spans="1:65" s="13" customFormat="1" ht="11.25">
      <c r="B158" s="186"/>
      <c r="D158" s="182" t="s">
        <v>187</v>
      </c>
      <c r="E158" s="187" t="s">
        <v>1</v>
      </c>
      <c r="F158" s="188" t="s">
        <v>2256</v>
      </c>
      <c r="H158" s="189">
        <v>1.5840000000000001</v>
      </c>
      <c r="I158" s="190"/>
      <c r="L158" s="186"/>
      <c r="M158" s="191"/>
      <c r="N158" s="192"/>
      <c r="O158" s="192"/>
      <c r="P158" s="192"/>
      <c r="Q158" s="192"/>
      <c r="R158" s="192"/>
      <c r="S158" s="192"/>
      <c r="T158" s="193"/>
      <c r="AT158" s="187" t="s">
        <v>187</v>
      </c>
      <c r="AU158" s="187" t="s">
        <v>91</v>
      </c>
      <c r="AV158" s="13" t="s">
        <v>91</v>
      </c>
      <c r="AW158" s="13" t="s">
        <v>36</v>
      </c>
      <c r="AX158" s="13" t="s">
        <v>80</v>
      </c>
      <c r="AY158" s="187" t="s">
        <v>180</v>
      </c>
    </row>
    <row r="159" spans="1:65" s="13" customFormat="1" ht="11.25">
      <c r="B159" s="186"/>
      <c r="D159" s="182" t="s">
        <v>187</v>
      </c>
      <c r="E159" s="187" t="s">
        <v>1</v>
      </c>
      <c r="F159" s="188" t="s">
        <v>2257</v>
      </c>
      <c r="H159" s="189">
        <v>0.57199999999999995</v>
      </c>
      <c r="I159" s="190"/>
      <c r="L159" s="186"/>
      <c r="M159" s="191"/>
      <c r="N159" s="192"/>
      <c r="O159" s="192"/>
      <c r="P159" s="192"/>
      <c r="Q159" s="192"/>
      <c r="R159" s="192"/>
      <c r="S159" s="192"/>
      <c r="T159" s="193"/>
      <c r="AT159" s="187" t="s">
        <v>187</v>
      </c>
      <c r="AU159" s="187" t="s">
        <v>91</v>
      </c>
      <c r="AV159" s="13" t="s">
        <v>91</v>
      </c>
      <c r="AW159" s="13" t="s">
        <v>36</v>
      </c>
      <c r="AX159" s="13" t="s">
        <v>80</v>
      </c>
      <c r="AY159" s="187" t="s">
        <v>180</v>
      </c>
    </row>
    <row r="160" spans="1:65" s="13" customFormat="1" ht="11.25">
      <c r="B160" s="186"/>
      <c r="D160" s="182" t="s">
        <v>187</v>
      </c>
      <c r="E160" s="187" t="s">
        <v>1</v>
      </c>
      <c r="F160" s="188" t="s">
        <v>2258</v>
      </c>
      <c r="H160" s="189">
        <v>0.25</v>
      </c>
      <c r="I160" s="190"/>
      <c r="L160" s="186"/>
      <c r="M160" s="191"/>
      <c r="N160" s="192"/>
      <c r="O160" s="192"/>
      <c r="P160" s="192"/>
      <c r="Q160" s="192"/>
      <c r="R160" s="192"/>
      <c r="S160" s="192"/>
      <c r="T160" s="193"/>
      <c r="AT160" s="187" t="s">
        <v>187</v>
      </c>
      <c r="AU160" s="187" t="s">
        <v>91</v>
      </c>
      <c r="AV160" s="13" t="s">
        <v>91</v>
      </c>
      <c r="AW160" s="13" t="s">
        <v>36</v>
      </c>
      <c r="AX160" s="13" t="s">
        <v>80</v>
      </c>
      <c r="AY160" s="187" t="s">
        <v>180</v>
      </c>
    </row>
    <row r="161" spans="1:65" s="14" customFormat="1" ht="11.25">
      <c r="B161" s="194"/>
      <c r="D161" s="182" t="s">
        <v>187</v>
      </c>
      <c r="E161" s="195" t="s">
        <v>1</v>
      </c>
      <c r="F161" s="196" t="s">
        <v>189</v>
      </c>
      <c r="H161" s="197">
        <v>30.439999999999998</v>
      </c>
      <c r="I161" s="198"/>
      <c r="L161" s="194"/>
      <c r="M161" s="199"/>
      <c r="N161" s="200"/>
      <c r="O161" s="200"/>
      <c r="P161" s="200"/>
      <c r="Q161" s="200"/>
      <c r="R161" s="200"/>
      <c r="S161" s="200"/>
      <c r="T161" s="201"/>
      <c r="AT161" s="195" t="s">
        <v>187</v>
      </c>
      <c r="AU161" s="195" t="s">
        <v>91</v>
      </c>
      <c r="AV161" s="14" t="s">
        <v>128</v>
      </c>
      <c r="AW161" s="14" t="s">
        <v>36</v>
      </c>
      <c r="AX161" s="14" t="s">
        <v>21</v>
      </c>
      <c r="AY161" s="195" t="s">
        <v>180</v>
      </c>
    </row>
    <row r="162" spans="1:65" s="2" customFormat="1" ht="24" customHeight="1">
      <c r="A162" s="33"/>
      <c r="B162" s="167"/>
      <c r="C162" s="168" t="s">
        <v>195</v>
      </c>
      <c r="D162" s="168" t="s">
        <v>182</v>
      </c>
      <c r="E162" s="169" t="s">
        <v>2259</v>
      </c>
      <c r="F162" s="170" t="s">
        <v>2260</v>
      </c>
      <c r="G162" s="171" t="s">
        <v>383</v>
      </c>
      <c r="H162" s="172">
        <v>30.44</v>
      </c>
      <c r="I162" s="173"/>
      <c r="J162" s="174">
        <f>ROUND(I162*H162,2)</f>
        <v>0</v>
      </c>
      <c r="K162" s="175"/>
      <c r="L162" s="34"/>
      <c r="M162" s="176" t="s">
        <v>1</v>
      </c>
      <c r="N162" s="177" t="s">
        <v>45</v>
      </c>
      <c r="O162" s="59"/>
      <c r="P162" s="178">
        <f>O162*H162</f>
        <v>0</v>
      </c>
      <c r="Q162" s="178">
        <v>0</v>
      </c>
      <c r="R162" s="178">
        <f>Q162*H162</f>
        <v>0</v>
      </c>
      <c r="S162" s="178">
        <v>0</v>
      </c>
      <c r="T162" s="179">
        <f>S162*H162</f>
        <v>0</v>
      </c>
      <c r="U162" s="33"/>
      <c r="V162" s="33"/>
      <c r="W162" s="33"/>
      <c r="X162" s="33"/>
      <c r="Y162" s="33"/>
      <c r="Z162" s="33"/>
      <c r="AA162" s="33"/>
      <c r="AB162" s="33"/>
      <c r="AC162" s="33"/>
      <c r="AD162" s="33"/>
      <c r="AE162" s="33"/>
      <c r="AR162" s="180" t="s">
        <v>128</v>
      </c>
      <c r="AT162" s="180" t="s">
        <v>182</v>
      </c>
      <c r="AU162" s="180" t="s">
        <v>91</v>
      </c>
      <c r="AY162" s="18" t="s">
        <v>180</v>
      </c>
      <c r="BE162" s="181">
        <f>IF(N162="základní",J162,0)</f>
        <v>0</v>
      </c>
      <c r="BF162" s="181">
        <f>IF(N162="snížená",J162,0)</f>
        <v>0</v>
      </c>
      <c r="BG162" s="181">
        <f>IF(N162="zákl. přenesená",J162,0)</f>
        <v>0</v>
      </c>
      <c r="BH162" s="181">
        <f>IF(N162="sníž. přenesená",J162,0)</f>
        <v>0</v>
      </c>
      <c r="BI162" s="181">
        <f>IF(N162="nulová",J162,0)</f>
        <v>0</v>
      </c>
      <c r="BJ162" s="18" t="s">
        <v>21</v>
      </c>
      <c r="BK162" s="181">
        <f>ROUND(I162*H162,2)</f>
        <v>0</v>
      </c>
      <c r="BL162" s="18" t="s">
        <v>128</v>
      </c>
      <c r="BM162" s="180" t="s">
        <v>208</v>
      </c>
    </row>
    <row r="163" spans="1:65" s="2" customFormat="1" ht="19.5">
      <c r="A163" s="33"/>
      <c r="B163" s="34"/>
      <c r="C163" s="33"/>
      <c r="D163" s="182" t="s">
        <v>186</v>
      </c>
      <c r="E163" s="33"/>
      <c r="F163" s="183" t="s">
        <v>2260</v>
      </c>
      <c r="G163" s="33"/>
      <c r="H163" s="33"/>
      <c r="I163" s="102"/>
      <c r="J163" s="33"/>
      <c r="K163" s="33"/>
      <c r="L163" s="34"/>
      <c r="M163" s="184"/>
      <c r="N163" s="185"/>
      <c r="O163" s="59"/>
      <c r="P163" s="59"/>
      <c r="Q163" s="59"/>
      <c r="R163" s="59"/>
      <c r="S163" s="59"/>
      <c r="T163" s="60"/>
      <c r="U163" s="33"/>
      <c r="V163" s="33"/>
      <c r="W163" s="33"/>
      <c r="X163" s="33"/>
      <c r="Y163" s="33"/>
      <c r="Z163" s="33"/>
      <c r="AA163" s="33"/>
      <c r="AB163" s="33"/>
      <c r="AC163" s="33"/>
      <c r="AD163" s="33"/>
      <c r="AE163" s="33"/>
      <c r="AT163" s="18" t="s">
        <v>186</v>
      </c>
      <c r="AU163" s="18" t="s">
        <v>91</v>
      </c>
    </row>
    <row r="164" spans="1:65" s="2" customFormat="1" ht="16.5" customHeight="1">
      <c r="A164" s="33"/>
      <c r="B164" s="167"/>
      <c r="C164" s="168" t="s">
        <v>210</v>
      </c>
      <c r="D164" s="168" t="s">
        <v>182</v>
      </c>
      <c r="E164" s="169" t="s">
        <v>2261</v>
      </c>
      <c r="F164" s="170" t="s">
        <v>2262</v>
      </c>
      <c r="G164" s="171" t="s">
        <v>383</v>
      </c>
      <c r="H164" s="172">
        <v>1.2250000000000001</v>
      </c>
      <c r="I164" s="173"/>
      <c r="J164" s="174">
        <f>ROUND(I164*H164,2)</f>
        <v>0</v>
      </c>
      <c r="K164" s="175"/>
      <c r="L164" s="34"/>
      <c r="M164" s="176" t="s">
        <v>1</v>
      </c>
      <c r="N164" s="177" t="s">
        <v>45</v>
      </c>
      <c r="O164" s="59"/>
      <c r="P164" s="178">
        <f>O164*H164</f>
        <v>0</v>
      </c>
      <c r="Q164" s="178">
        <v>0</v>
      </c>
      <c r="R164" s="178">
        <f>Q164*H164</f>
        <v>0</v>
      </c>
      <c r="S164" s="178">
        <v>0</v>
      </c>
      <c r="T164" s="179">
        <f>S164*H164</f>
        <v>0</v>
      </c>
      <c r="U164" s="33"/>
      <c r="V164" s="33"/>
      <c r="W164" s="33"/>
      <c r="X164" s="33"/>
      <c r="Y164" s="33"/>
      <c r="Z164" s="33"/>
      <c r="AA164" s="33"/>
      <c r="AB164" s="33"/>
      <c r="AC164" s="33"/>
      <c r="AD164" s="33"/>
      <c r="AE164" s="33"/>
      <c r="AR164" s="180" t="s">
        <v>128</v>
      </c>
      <c r="AT164" s="180" t="s">
        <v>182</v>
      </c>
      <c r="AU164" s="180" t="s">
        <v>91</v>
      </c>
      <c r="AY164" s="18" t="s">
        <v>180</v>
      </c>
      <c r="BE164" s="181">
        <f>IF(N164="základní",J164,0)</f>
        <v>0</v>
      </c>
      <c r="BF164" s="181">
        <f>IF(N164="snížená",J164,0)</f>
        <v>0</v>
      </c>
      <c r="BG164" s="181">
        <f>IF(N164="zákl. přenesená",J164,0)</f>
        <v>0</v>
      </c>
      <c r="BH164" s="181">
        <f>IF(N164="sníž. přenesená",J164,0)</f>
        <v>0</v>
      </c>
      <c r="BI164" s="181">
        <f>IF(N164="nulová",J164,0)</f>
        <v>0</v>
      </c>
      <c r="BJ164" s="18" t="s">
        <v>21</v>
      </c>
      <c r="BK164" s="181">
        <f>ROUND(I164*H164,2)</f>
        <v>0</v>
      </c>
      <c r="BL164" s="18" t="s">
        <v>128</v>
      </c>
      <c r="BM164" s="180" t="s">
        <v>214</v>
      </c>
    </row>
    <row r="165" spans="1:65" s="2" customFormat="1" ht="11.25">
      <c r="A165" s="33"/>
      <c r="B165" s="34"/>
      <c r="C165" s="33"/>
      <c r="D165" s="182" t="s">
        <v>186</v>
      </c>
      <c r="E165" s="33"/>
      <c r="F165" s="183" t="s">
        <v>2262</v>
      </c>
      <c r="G165" s="33"/>
      <c r="H165" s="33"/>
      <c r="I165" s="102"/>
      <c r="J165" s="33"/>
      <c r="K165" s="33"/>
      <c r="L165" s="34"/>
      <c r="M165" s="184"/>
      <c r="N165" s="185"/>
      <c r="O165" s="59"/>
      <c r="P165" s="59"/>
      <c r="Q165" s="59"/>
      <c r="R165" s="59"/>
      <c r="S165" s="59"/>
      <c r="T165" s="60"/>
      <c r="U165" s="33"/>
      <c r="V165" s="33"/>
      <c r="W165" s="33"/>
      <c r="X165" s="33"/>
      <c r="Y165" s="33"/>
      <c r="Z165" s="33"/>
      <c r="AA165" s="33"/>
      <c r="AB165" s="33"/>
      <c r="AC165" s="33"/>
      <c r="AD165" s="33"/>
      <c r="AE165" s="33"/>
      <c r="AT165" s="18" t="s">
        <v>186</v>
      </c>
      <c r="AU165" s="18" t="s">
        <v>91</v>
      </c>
    </row>
    <row r="166" spans="1:65" s="13" customFormat="1" ht="11.25">
      <c r="B166" s="186"/>
      <c r="D166" s="182" t="s">
        <v>187</v>
      </c>
      <c r="E166" s="187" t="s">
        <v>1</v>
      </c>
      <c r="F166" s="188" t="s">
        <v>2263</v>
      </c>
      <c r="H166" s="189">
        <v>1.2250000000000001</v>
      </c>
      <c r="I166" s="190"/>
      <c r="L166" s="186"/>
      <c r="M166" s="191"/>
      <c r="N166" s="192"/>
      <c r="O166" s="192"/>
      <c r="P166" s="192"/>
      <c r="Q166" s="192"/>
      <c r="R166" s="192"/>
      <c r="S166" s="192"/>
      <c r="T166" s="193"/>
      <c r="AT166" s="187" t="s">
        <v>187</v>
      </c>
      <c r="AU166" s="187" t="s">
        <v>91</v>
      </c>
      <c r="AV166" s="13" t="s">
        <v>91</v>
      </c>
      <c r="AW166" s="13" t="s">
        <v>36</v>
      </c>
      <c r="AX166" s="13" t="s">
        <v>80</v>
      </c>
      <c r="AY166" s="187" t="s">
        <v>180</v>
      </c>
    </row>
    <row r="167" spans="1:65" s="14" customFormat="1" ht="11.25">
      <c r="B167" s="194"/>
      <c r="D167" s="182" t="s">
        <v>187</v>
      </c>
      <c r="E167" s="195" t="s">
        <v>1</v>
      </c>
      <c r="F167" s="196" t="s">
        <v>189</v>
      </c>
      <c r="H167" s="197">
        <v>1.2250000000000001</v>
      </c>
      <c r="I167" s="198"/>
      <c r="L167" s="194"/>
      <c r="M167" s="199"/>
      <c r="N167" s="200"/>
      <c r="O167" s="200"/>
      <c r="P167" s="200"/>
      <c r="Q167" s="200"/>
      <c r="R167" s="200"/>
      <c r="S167" s="200"/>
      <c r="T167" s="201"/>
      <c r="AT167" s="195" t="s">
        <v>187</v>
      </c>
      <c r="AU167" s="195" t="s">
        <v>91</v>
      </c>
      <c r="AV167" s="14" t="s">
        <v>128</v>
      </c>
      <c r="AW167" s="14" t="s">
        <v>36</v>
      </c>
      <c r="AX167" s="14" t="s">
        <v>21</v>
      </c>
      <c r="AY167" s="195" t="s">
        <v>180</v>
      </c>
    </row>
    <row r="168" spans="1:65" s="2" customFormat="1" ht="24" customHeight="1">
      <c r="A168" s="33"/>
      <c r="B168" s="167"/>
      <c r="C168" s="168" t="s">
        <v>193</v>
      </c>
      <c r="D168" s="168" t="s">
        <v>182</v>
      </c>
      <c r="E168" s="169" t="s">
        <v>2264</v>
      </c>
      <c r="F168" s="170" t="s">
        <v>2265</v>
      </c>
      <c r="G168" s="171" t="s">
        <v>383</v>
      </c>
      <c r="H168" s="172">
        <v>8.4</v>
      </c>
      <c r="I168" s="173"/>
      <c r="J168" s="174">
        <f>ROUND(I168*H168,2)</f>
        <v>0</v>
      </c>
      <c r="K168" s="175"/>
      <c r="L168" s="34"/>
      <c r="M168" s="176" t="s">
        <v>1</v>
      </c>
      <c r="N168" s="177" t="s">
        <v>45</v>
      </c>
      <c r="O168" s="59"/>
      <c r="P168" s="178">
        <f>O168*H168</f>
        <v>0</v>
      </c>
      <c r="Q168" s="178">
        <v>0</v>
      </c>
      <c r="R168" s="178">
        <f>Q168*H168</f>
        <v>0</v>
      </c>
      <c r="S168" s="178">
        <v>0</v>
      </c>
      <c r="T168" s="179">
        <f>S168*H168</f>
        <v>0</v>
      </c>
      <c r="U168" s="33"/>
      <c r="V168" s="33"/>
      <c r="W168" s="33"/>
      <c r="X168" s="33"/>
      <c r="Y168" s="33"/>
      <c r="Z168" s="33"/>
      <c r="AA168" s="33"/>
      <c r="AB168" s="33"/>
      <c r="AC168" s="33"/>
      <c r="AD168" s="33"/>
      <c r="AE168" s="33"/>
      <c r="AR168" s="180" t="s">
        <v>128</v>
      </c>
      <c r="AT168" s="180" t="s">
        <v>182</v>
      </c>
      <c r="AU168" s="180" t="s">
        <v>91</v>
      </c>
      <c r="AY168" s="18" t="s">
        <v>180</v>
      </c>
      <c r="BE168" s="181">
        <f>IF(N168="základní",J168,0)</f>
        <v>0</v>
      </c>
      <c r="BF168" s="181">
        <f>IF(N168="snížená",J168,0)</f>
        <v>0</v>
      </c>
      <c r="BG168" s="181">
        <f>IF(N168="zákl. přenesená",J168,0)</f>
        <v>0</v>
      </c>
      <c r="BH168" s="181">
        <f>IF(N168="sníž. přenesená",J168,0)</f>
        <v>0</v>
      </c>
      <c r="BI168" s="181">
        <f>IF(N168="nulová",J168,0)</f>
        <v>0</v>
      </c>
      <c r="BJ168" s="18" t="s">
        <v>21</v>
      </c>
      <c r="BK168" s="181">
        <f>ROUND(I168*H168,2)</f>
        <v>0</v>
      </c>
      <c r="BL168" s="18" t="s">
        <v>128</v>
      </c>
      <c r="BM168" s="180" t="s">
        <v>220</v>
      </c>
    </row>
    <row r="169" spans="1:65" s="2" customFormat="1" ht="11.25">
      <c r="A169" s="33"/>
      <c r="B169" s="34"/>
      <c r="C169" s="33"/>
      <c r="D169" s="182" t="s">
        <v>186</v>
      </c>
      <c r="E169" s="33"/>
      <c r="F169" s="183" t="s">
        <v>2265</v>
      </c>
      <c r="G169" s="33"/>
      <c r="H169" s="33"/>
      <c r="I169" s="102"/>
      <c r="J169" s="33"/>
      <c r="K169" s="33"/>
      <c r="L169" s="34"/>
      <c r="M169" s="184"/>
      <c r="N169" s="185"/>
      <c r="O169" s="59"/>
      <c r="P169" s="59"/>
      <c r="Q169" s="59"/>
      <c r="R169" s="59"/>
      <c r="S169" s="59"/>
      <c r="T169" s="60"/>
      <c r="U169" s="33"/>
      <c r="V169" s="33"/>
      <c r="W169" s="33"/>
      <c r="X169" s="33"/>
      <c r="Y169" s="33"/>
      <c r="Z169" s="33"/>
      <c r="AA169" s="33"/>
      <c r="AB169" s="33"/>
      <c r="AC169" s="33"/>
      <c r="AD169" s="33"/>
      <c r="AE169" s="33"/>
      <c r="AT169" s="18" t="s">
        <v>186</v>
      </c>
      <c r="AU169" s="18" t="s">
        <v>91</v>
      </c>
    </row>
    <row r="170" spans="1:65" s="13" customFormat="1" ht="11.25">
      <c r="B170" s="186"/>
      <c r="D170" s="182" t="s">
        <v>187</v>
      </c>
      <c r="E170" s="187" t="s">
        <v>1</v>
      </c>
      <c r="F170" s="188" t="s">
        <v>2266</v>
      </c>
      <c r="H170" s="189">
        <v>8.4</v>
      </c>
      <c r="I170" s="190"/>
      <c r="L170" s="186"/>
      <c r="M170" s="191"/>
      <c r="N170" s="192"/>
      <c r="O170" s="192"/>
      <c r="P170" s="192"/>
      <c r="Q170" s="192"/>
      <c r="R170" s="192"/>
      <c r="S170" s="192"/>
      <c r="T170" s="193"/>
      <c r="AT170" s="187" t="s">
        <v>187</v>
      </c>
      <c r="AU170" s="187" t="s">
        <v>91</v>
      </c>
      <c r="AV170" s="13" t="s">
        <v>91</v>
      </c>
      <c r="AW170" s="13" t="s">
        <v>36</v>
      </c>
      <c r="AX170" s="13" t="s">
        <v>80</v>
      </c>
      <c r="AY170" s="187" t="s">
        <v>180</v>
      </c>
    </row>
    <row r="171" spans="1:65" s="14" customFormat="1" ht="11.25">
      <c r="B171" s="194"/>
      <c r="D171" s="182" t="s">
        <v>187</v>
      </c>
      <c r="E171" s="195" t="s">
        <v>1</v>
      </c>
      <c r="F171" s="196" t="s">
        <v>189</v>
      </c>
      <c r="H171" s="197">
        <v>8.4</v>
      </c>
      <c r="I171" s="198"/>
      <c r="L171" s="194"/>
      <c r="M171" s="199"/>
      <c r="N171" s="200"/>
      <c r="O171" s="200"/>
      <c r="P171" s="200"/>
      <c r="Q171" s="200"/>
      <c r="R171" s="200"/>
      <c r="S171" s="200"/>
      <c r="T171" s="201"/>
      <c r="AT171" s="195" t="s">
        <v>187</v>
      </c>
      <c r="AU171" s="195" t="s">
        <v>91</v>
      </c>
      <c r="AV171" s="14" t="s">
        <v>128</v>
      </c>
      <c r="AW171" s="14" t="s">
        <v>36</v>
      </c>
      <c r="AX171" s="14" t="s">
        <v>21</v>
      </c>
      <c r="AY171" s="195" t="s">
        <v>180</v>
      </c>
    </row>
    <row r="172" spans="1:65" s="2" customFormat="1" ht="24" customHeight="1">
      <c r="A172" s="33"/>
      <c r="B172" s="167"/>
      <c r="C172" s="168" t="s">
        <v>222</v>
      </c>
      <c r="D172" s="168" t="s">
        <v>182</v>
      </c>
      <c r="E172" s="169" t="s">
        <v>2267</v>
      </c>
      <c r="F172" s="170" t="s">
        <v>2268</v>
      </c>
      <c r="G172" s="171" t="s">
        <v>383</v>
      </c>
      <c r="H172" s="172">
        <v>433.065</v>
      </c>
      <c r="I172" s="173"/>
      <c r="J172" s="174">
        <f>ROUND(I172*H172,2)</f>
        <v>0</v>
      </c>
      <c r="K172" s="175"/>
      <c r="L172" s="34"/>
      <c r="M172" s="176" t="s">
        <v>1</v>
      </c>
      <c r="N172" s="177" t="s">
        <v>45</v>
      </c>
      <c r="O172" s="59"/>
      <c r="P172" s="178">
        <f>O172*H172</f>
        <v>0</v>
      </c>
      <c r="Q172" s="178">
        <v>0</v>
      </c>
      <c r="R172" s="178">
        <f>Q172*H172</f>
        <v>0</v>
      </c>
      <c r="S172" s="178">
        <v>0</v>
      </c>
      <c r="T172" s="179">
        <f>S172*H172</f>
        <v>0</v>
      </c>
      <c r="U172" s="33"/>
      <c r="V172" s="33"/>
      <c r="W172" s="33"/>
      <c r="X172" s="33"/>
      <c r="Y172" s="33"/>
      <c r="Z172" s="33"/>
      <c r="AA172" s="33"/>
      <c r="AB172" s="33"/>
      <c r="AC172" s="33"/>
      <c r="AD172" s="33"/>
      <c r="AE172" s="33"/>
      <c r="AR172" s="180" t="s">
        <v>128</v>
      </c>
      <c r="AT172" s="180" t="s">
        <v>182</v>
      </c>
      <c r="AU172" s="180" t="s">
        <v>91</v>
      </c>
      <c r="AY172" s="18" t="s">
        <v>180</v>
      </c>
      <c r="BE172" s="181">
        <f>IF(N172="základní",J172,0)</f>
        <v>0</v>
      </c>
      <c r="BF172" s="181">
        <f>IF(N172="snížená",J172,0)</f>
        <v>0</v>
      </c>
      <c r="BG172" s="181">
        <f>IF(N172="zákl. přenesená",J172,0)</f>
        <v>0</v>
      </c>
      <c r="BH172" s="181">
        <f>IF(N172="sníž. přenesená",J172,0)</f>
        <v>0</v>
      </c>
      <c r="BI172" s="181">
        <f>IF(N172="nulová",J172,0)</f>
        <v>0</v>
      </c>
      <c r="BJ172" s="18" t="s">
        <v>21</v>
      </c>
      <c r="BK172" s="181">
        <f>ROUND(I172*H172,2)</f>
        <v>0</v>
      </c>
      <c r="BL172" s="18" t="s">
        <v>128</v>
      </c>
      <c r="BM172" s="180" t="s">
        <v>226</v>
      </c>
    </row>
    <row r="173" spans="1:65" s="2" customFormat="1" ht="11.25">
      <c r="A173" s="33"/>
      <c r="B173" s="34"/>
      <c r="C173" s="33"/>
      <c r="D173" s="182" t="s">
        <v>186</v>
      </c>
      <c r="E173" s="33"/>
      <c r="F173" s="183" t="s">
        <v>2268</v>
      </c>
      <c r="G173" s="33"/>
      <c r="H173" s="33"/>
      <c r="I173" s="102"/>
      <c r="J173" s="33"/>
      <c r="K173" s="33"/>
      <c r="L173" s="34"/>
      <c r="M173" s="184"/>
      <c r="N173" s="185"/>
      <c r="O173" s="59"/>
      <c r="P173" s="59"/>
      <c r="Q173" s="59"/>
      <c r="R173" s="59"/>
      <c r="S173" s="59"/>
      <c r="T173" s="60"/>
      <c r="U173" s="33"/>
      <c r="V173" s="33"/>
      <c r="W173" s="33"/>
      <c r="X173" s="33"/>
      <c r="Y173" s="33"/>
      <c r="Z173" s="33"/>
      <c r="AA173" s="33"/>
      <c r="AB173" s="33"/>
      <c r="AC173" s="33"/>
      <c r="AD173" s="33"/>
      <c r="AE173" s="33"/>
      <c r="AT173" s="18" t="s">
        <v>186</v>
      </c>
      <c r="AU173" s="18" t="s">
        <v>91</v>
      </c>
    </row>
    <row r="174" spans="1:65" s="13" customFormat="1" ht="11.25">
      <c r="B174" s="186"/>
      <c r="D174" s="182" t="s">
        <v>187</v>
      </c>
      <c r="E174" s="187" t="s">
        <v>1</v>
      </c>
      <c r="F174" s="188" t="s">
        <v>2269</v>
      </c>
      <c r="H174" s="189">
        <v>433.065</v>
      </c>
      <c r="I174" s="190"/>
      <c r="L174" s="186"/>
      <c r="M174" s="191"/>
      <c r="N174" s="192"/>
      <c r="O174" s="192"/>
      <c r="P174" s="192"/>
      <c r="Q174" s="192"/>
      <c r="R174" s="192"/>
      <c r="S174" s="192"/>
      <c r="T174" s="193"/>
      <c r="AT174" s="187" t="s">
        <v>187</v>
      </c>
      <c r="AU174" s="187" t="s">
        <v>91</v>
      </c>
      <c r="AV174" s="13" t="s">
        <v>91</v>
      </c>
      <c r="AW174" s="13" t="s">
        <v>36</v>
      </c>
      <c r="AX174" s="13" t="s">
        <v>80</v>
      </c>
      <c r="AY174" s="187" t="s">
        <v>180</v>
      </c>
    </row>
    <row r="175" spans="1:65" s="14" customFormat="1" ht="11.25">
      <c r="B175" s="194"/>
      <c r="D175" s="182" t="s">
        <v>187</v>
      </c>
      <c r="E175" s="195" t="s">
        <v>1</v>
      </c>
      <c r="F175" s="196" t="s">
        <v>189</v>
      </c>
      <c r="H175" s="197">
        <v>433.065</v>
      </c>
      <c r="I175" s="198"/>
      <c r="L175" s="194"/>
      <c r="M175" s="199"/>
      <c r="N175" s="200"/>
      <c r="O175" s="200"/>
      <c r="P175" s="200"/>
      <c r="Q175" s="200"/>
      <c r="R175" s="200"/>
      <c r="S175" s="200"/>
      <c r="T175" s="201"/>
      <c r="AT175" s="195" t="s">
        <v>187</v>
      </c>
      <c r="AU175" s="195" t="s">
        <v>91</v>
      </c>
      <c r="AV175" s="14" t="s">
        <v>128</v>
      </c>
      <c r="AW175" s="14" t="s">
        <v>36</v>
      </c>
      <c r="AX175" s="14" t="s">
        <v>21</v>
      </c>
      <c r="AY175" s="195" t="s">
        <v>180</v>
      </c>
    </row>
    <row r="176" spans="1:65" s="2" customFormat="1" ht="24" customHeight="1">
      <c r="A176" s="33"/>
      <c r="B176" s="167"/>
      <c r="C176" s="168" t="s">
        <v>26</v>
      </c>
      <c r="D176" s="168" t="s">
        <v>182</v>
      </c>
      <c r="E176" s="169" t="s">
        <v>2270</v>
      </c>
      <c r="F176" s="170" t="s">
        <v>2271</v>
      </c>
      <c r="G176" s="171" t="s">
        <v>383</v>
      </c>
      <c r="H176" s="172">
        <v>333.065</v>
      </c>
      <c r="I176" s="173"/>
      <c r="J176" s="174">
        <f>ROUND(I176*H176,2)</f>
        <v>0</v>
      </c>
      <c r="K176" s="175"/>
      <c r="L176" s="34"/>
      <c r="M176" s="176" t="s">
        <v>1</v>
      </c>
      <c r="N176" s="177" t="s">
        <v>45</v>
      </c>
      <c r="O176" s="59"/>
      <c r="P176" s="178">
        <f>O176*H176</f>
        <v>0</v>
      </c>
      <c r="Q176" s="178">
        <v>0</v>
      </c>
      <c r="R176" s="178">
        <f>Q176*H176</f>
        <v>0</v>
      </c>
      <c r="S176" s="178">
        <v>0</v>
      </c>
      <c r="T176" s="179">
        <f>S176*H176</f>
        <v>0</v>
      </c>
      <c r="U176" s="33"/>
      <c r="V176" s="33"/>
      <c r="W176" s="33"/>
      <c r="X176" s="33"/>
      <c r="Y176" s="33"/>
      <c r="Z176" s="33"/>
      <c r="AA176" s="33"/>
      <c r="AB176" s="33"/>
      <c r="AC176" s="33"/>
      <c r="AD176" s="33"/>
      <c r="AE176" s="33"/>
      <c r="AR176" s="180" t="s">
        <v>128</v>
      </c>
      <c r="AT176" s="180" t="s">
        <v>182</v>
      </c>
      <c r="AU176" s="180" t="s">
        <v>91</v>
      </c>
      <c r="AY176" s="18" t="s">
        <v>180</v>
      </c>
      <c r="BE176" s="181">
        <f>IF(N176="základní",J176,0)</f>
        <v>0</v>
      </c>
      <c r="BF176" s="181">
        <f>IF(N176="snížená",J176,0)</f>
        <v>0</v>
      </c>
      <c r="BG176" s="181">
        <f>IF(N176="zákl. přenesená",J176,0)</f>
        <v>0</v>
      </c>
      <c r="BH176" s="181">
        <f>IF(N176="sníž. přenesená",J176,0)</f>
        <v>0</v>
      </c>
      <c r="BI176" s="181">
        <f>IF(N176="nulová",J176,0)</f>
        <v>0</v>
      </c>
      <c r="BJ176" s="18" t="s">
        <v>21</v>
      </c>
      <c r="BK176" s="181">
        <f>ROUND(I176*H176,2)</f>
        <v>0</v>
      </c>
      <c r="BL176" s="18" t="s">
        <v>128</v>
      </c>
      <c r="BM176" s="180" t="s">
        <v>231</v>
      </c>
    </row>
    <row r="177" spans="1:65" s="2" customFormat="1" ht="11.25">
      <c r="A177" s="33"/>
      <c r="B177" s="34"/>
      <c r="C177" s="33"/>
      <c r="D177" s="182" t="s">
        <v>186</v>
      </c>
      <c r="E177" s="33"/>
      <c r="F177" s="183" t="s">
        <v>2271</v>
      </c>
      <c r="G177" s="33"/>
      <c r="H177" s="33"/>
      <c r="I177" s="102"/>
      <c r="J177" s="33"/>
      <c r="K177" s="33"/>
      <c r="L177" s="34"/>
      <c r="M177" s="184"/>
      <c r="N177" s="185"/>
      <c r="O177" s="59"/>
      <c r="P177" s="59"/>
      <c r="Q177" s="59"/>
      <c r="R177" s="59"/>
      <c r="S177" s="59"/>
      <c r="T177" s="60"/>
      <c r="U177" s="33"/>
      <c r="V177" s="33"/>
      <c r="W177" s="33"/>
      <c r="X177" s="33"/>
      <c r="Y177" s="33"/>
      <c r="Z177" s="33"/>
      <c r="AA177" s="33"/>
      <c r="AB177" s="33"/>
      <c r="AC177" s="33"/>
      <c r="AD177" s="33"/>
      <c r="AE177" s="33"/>
      <c r="AT177" s="18" t="s">
        <v>186</v>
      </c>
      <c r="AU177" s="18" t="s">
        <v>91</v>
      </c>
    </row>
    <row r="178" spans="1:65" s="13" customFormat="1" ht="11.25">
      <c r="B178" s="186"/>
      <c r="D178" s="182" t="s">
        <v>187</v>
      </c>
      <c r="E178" s="187" t="s">
        <v>1</v>
      </c>
      <c r="F178" s="188" t="s">
        <v>2272</v>
      </c>
      <c r="H178" s="189">
        <v>333.065</v>
      </c>
      <c r="I178" s="190"/>
      <c r="L178" s="186"/>
      <c r="M178" s="191"/>
      <c r="N178" s="192"/>
      <c r="O178" s="192"/>
      <c r="P178" s="192"/>
      <c r="Q178" s="192"/>
      <c r="R178" s="192"/>
      <c r="S178" s="192"/>
      <c r="T178" s="193"/>
      <c r="AT178" s="187" t="s">
        <v>187</v>
      </c>
      <c r="AU178" s="187" t="s">
        <v>91</v>
      </c>
      <c r="AV178" s="13" t="s">
        <v>91</v>
      </c>
      <c r="AW178" s="13" t="s">
        <v>36</v>
      </c>
      <c r="AX178" s="13" t="s">
        <v>80</v>
      </c>
      <c r="AY178" s="187" t="s">
        <v>180</v>
      </c>
    </row>
    <row r="179" spans="1:65" s="14" customFormat="1" ht="11.25">
      <c r="B179" s="194"/>
      <c r="D179" s="182" t="s">
        <v>187</v>
      </c>
      <c r="E179" s="195" t="s">
        <v>1</v>
      </c>
      <c r="F179" s="196" t="s">
        <v>189</v>
      </c>
      <c r="H179" s="197">
        <v>333.065</v>
      </c>
      <c r="I179" s="198"/>
      <c r="L179" s="194"/>
      <c r="M179" s="199"/>
      <c r="N179" s="200"/>
      <c r="O179" s="200"/>
      <c r="P179" s="200"/>
      <c r="Q179" s="200"/>
      <c r="R179" s="200"/>
      <c r="S179" s="200"/>
      <c r="T179" s="201"/>
      <c r="AT179" s="195" t="s">
        <v>187</v>
      </c>
      <c r="AU179" s="195" t="s">
        <v>91</v>
      </c>
      <c r="AV179" s="14" t="s">
        <v>128</v>
      </c>
      <c r="AW179" s="14" t="s">
        <v>36</v>
      </c>
      <c r="AX179" s="14" t="s">
        <v>21</v>
      </c>
      <c r="AY179" s="195" t="s">
        <v>180</v>
      </c>
    </row>
    <row r="180" spans="1:65" s="2" customFormat="1" ht="24" customHeight="1">
      <c r="A180" s="33"/>
      <c r="B180" s="167"/>
      <c r="C180" s="168" t="s">
        <v>233</v>
      </c>
      <c r="D180" s="168" t="s">
        <v>182</v>
      </c>
      <c r="E180" s="169" t="s">
        <v>2273</v>
      </c>
      <c r="F180" s="170" t="s">
        <v>2274</v>
      </c>
      <c r="G180" s="171" t="s">
        <v>383</v>
      </c>
      <c r="H180" s="172">
        <v>100</v>
      </c>
      <c r="I180" s="173"/>
      <c r="J180" s="174">
        <f>ROUND(I180*H180,2)</f>
        <v>0</v>
      </c>
      <c r="K180" s="175"/>
      <c r="L180" s="34"/>
      <c r="M180" s="176" t="s">
        <v>1</v>
      </c>
      <c r="N180" s="177" t="s">
        <v>45</v>
      </c>
      <c r="O180" s="59"/>
      <c r="P180" s="178">
        <f>O180*H180</f>
        <v>0</v>
      </c>
      <c r="Q180" s="178">
        <v>0</v>
      </c>
      <c r="R180" s="178">
        <f>Q180*H180</f>
        <v>0</v>
      </c>
      <c r="S180" s="178">
        <v>0</v>
      </c>
      <c r="T180" s="179">
        <f>S180*H180</f>
        <v>0</v>
      </c>
      <c r="U180" s="33"/>
      <c r="V180" s="33"/>
      <c r="W180" s="33"/>
      <c r="X180" s="33"/>
      <c r="Y180" s="33"/>
      <c r="Z180" s="33"/>
      <c r="AA180" s="33"/>
      <c r="AB180" s="33"/>
      <c r="AC180" s="33"/>
      <c r="AD180" s="33"/>
      <c r="AE180" s="33"/>
      <c r="AR180" s="180" t="s">
        <v>128</v>
      </c>
      <c r="AT180" s="180" t="s">
        <v>182</v>
      </c>
      <c r="AU180" s="180" t="s">
        <v>91</v>
      </c>
      <c r="AY180" s="18" t="s">
        <v>180</v>
      </c>
      <c r="BE180" s="181">
        <f>IF(N180="základní",J180,0)</f>
        <v>0</v>
      </c>
      <c r="BF180" s="181">
        <f>IF(N180="snížená",J180,0)</f>
        <v>0</v>
      </c>
      <c r="BG180" s="181">
        <f>IF(N180="zákl. přenesená",J180,0)</f>
        <v>0</v>
      </c>
      <c r="BH180" s="181">
        <f>IF(N180="sníž. přenesená",J180,0)</f>
        <v>0</v>
      </c>
      <c r="BI180" s="181">
        <f>IF(N180="nulová",J180,0)</f>
        <v>0</v>
      </c>
      <c r="BJ180" s="18" t="s">
        <v>21</v>
      </c>
      <c r="BK180" s="181">
        <f>ROUND(I180*H180,2)</f>
        <v>0</v>
      </c>
      <c r="BL180" s="18" t="s">
        <v>128</v>
      </c>
      <c r="BM180" s="180" t="s">
        <v>237</v>
      </c>
    </row>
    <row r="181" spans="1:65" s="2" customFormat="1" ht="19.5">
      <c r="A181" s="33"/>
      <c r="B181" s="34"/>
      <c r="C181" s="33"/>
      <c r="D181" s="182" t="s">
        <v>186</v>
      </c>
      <c r="E181" s="33"/>
      <c r="F181" s="183" t="s">
        <v>2274</v>
      </c>
      <c r="G181" s="33"/>
      <c r="H181" s="33"/>
      <c r="I181" s="102"/>
      <c r="J181" s="33"/>
      <c r="K181" s="33"/>
      <c r="L181" s="34"/>
      <c r="M181" s="184"/>
      <c r="N181" s="185"/>
      <c r="O181" s="59"/>
      <c r="P181" s="59"/>
      <c r="Q181" s="59"/>
      <c r="R181" s="59"/>
      <c r="S181" s="59"/>
      <c r="T181" s="60"/>
      <c r="U181" s="33"/>
      <c r="V181" s="33"/>
      <c r="W181" s="33"/>
      <c r="X181" s="33"/>
      <c r="Y181" s="33"/>
      <c r="Z181" s="33"/>
      <c r="AA181" s="33"/>
      <c r="AB181" s="33"/>
      <c r="AC181" s="33"/>
      <c r="AD181" s="33"/>
      <c r="AE181" s="33"/>
      <c r="AT181" s="18" t="s">
        <v>186</v>
      </c>
      <c r="AU181" s="18" t="s">
        <v>91</v>
      </c>
    </row>
    <row r="182" spans="1:65" s="13" customFormat="1" ht="11.25">
      <c r="B182" s="186"/>
      <c r="D182" s="182" t="s">
        <v>187</v>
      </c>
      <c r="E182" s="187" t="s">
        <v>1</v>
      </c>
      <c r="F182" s="188" t="s">
        <v>2275</v>
      </c>
      <c r="H182" s="189">
        <v>100</v>
      </c>
      <c r="I182" s="190"/>
      <c r="L182" s="186"/>
      <c r="M182" s="191"/>
      <c r="N182" s="192"/>
      <c r="O182" s="192"/>
      <c r="P182" s="192"/>
      <c r="Q182" s="192"/>
      <c r="R182" s="192"/>
      <c r="S182" s="192"/>
      <c r="T182" s="193"/>
      <c r="AT182" s="187" t="s">
        <v>187</v>
      </c>
      <c r="AU182" s="187" t="s">
        <v>91</v>
      </c>
      <c r="AV182" s="13" t="s">
        <v>91</v>
      </c>
      <c r="AW182" s="13" t="s">
        <v>36</v>
      </c>
      <c r="AX182" s="13" t="s">
        <v>80</v>
      </c>
      <c r="AY182" s="187" t="s">
        <v>180</v>
      </c>
    </row>
    <row r="183" spans="1:65" s="14" customFormat="1" ht="11.25">
      <c r="B183" s="194"/>
      <c r="D183" s="182" t="s">
        <v>187</v>
      </c>
      <c r="E183" s="195" t="s">
        <v>1</v>
      </c>
      <c r="F183" s="196" t="s">
        <v>189</v>
      </c>
      <c r="H183" s="197">
        <v>100</v>
      </c>
      <c r="I183" s="198"/>
      <c r="L183" s="194"/>
      <c r="M183" s="199"/>
      <c r="N183" s="200"/>
      <c r="O183" s="200"/>
      <c r="P183" s="200"/>
      <c r="Q183" s="200"/>
      <c r="R183" s="200"/>
      <c r="S183" s="200"/>
      <c r="T183" s="201"/>
      <c r="AT183" s="195" t="s">
        <v>187</v>
      </c>
      <c r="AU183" s="195" t="s">
        <v>91</v>
      </c>
      <c r="AV183" s="14" t="s">
        <v>128</v>
      </c>
      <c r="AW183" s="14" t="s">
        <v>36</v>
      </c>
      <c r="AX183" s="14" t="s">
        <v>21</v>
      </c>
      <c r="AY183" s="195" t="s">
        <v>180</v>
      </c>
    </row>
    <row r="184" spans="1:65" s="2" customFormat="1" ht="16.5" customHeight="1">
      <c r="A184" s="33"/>
      <c r="B184" s="167"/>
      <c r="C184" s="168" t="s">
        <v>208</v>
      </c>
      <c r="D184" s="168" t="s">
        <v>182</v>
      </c>
      <c r="E184" s="169" t="s">
        <v>2276</v>
      </c>
      <c r="F184" s="170" t="s">
        <v>2277</v>
      </c>
      <c r="G184" s="171" t="s">
        <v>383</v>
      </c>
      <c r="H184" s="172">
        <v>333.065</v>
      </c>
      <c r="I184" s="173"/>
      <c r="J184" s="174">
        <f>ROUND(I184*H184,2)</f>
        <v>0</v>
      </c>
      <c r="K184" s="175"/>
      <c r="L184" s="34"/>
      <c r="M184" s="176" t="s">
        <v>1</v>
      </c>
      <c r="N184" s="177" t="s">
        <v>45</v>
      </c>
      <c r="O184" s="59"/>
      <c r="P184" s="178">
        <f>O184*H184</f>
        <v>0</v>
      </c>
      <c r="Q184" s="178">
        <v>0</v>
      </c>
      <c r="R184" s="178">
        <f>Q184*H184</f>
        <v>0</v>
      </c>
      <c r="S184" s="178">
        <v>0</v>
      </c>
      <c r="T184" s="179">
        <f>S184*H184</f>
        <v>0</v>
      </c>
      <c r="U184" s="33"/>
      <c r="V184" s="33"/>
      <c r="W184" s="33"/>
      <c r="X184" s="33"/>
      <c r="Y184" s="33"/>
      <c r="Z184" s="33"/>
      <c r="AA184" s="33"/>
      <c r="AB184" s="33"/>
      <c r="AC184" s="33"/>
      <c r="AD184" s="33"/>
      <c r="AE184" s="33"/>
      <c r="AR184" s="180" t="s">
        <v>128</v>
      </c>
      <c r="AT184" s="180" t="s">
        <v>182</v>
      </c>
      <c r="AU184" s="180" t="s">
        <v>91</v>
      </c>
      <c r="AY184" s="18" t="s">
        <v>180</v>
      </c>
      <c r="BE184" s="181">
        <f>IF(N184="základní",J184,0)</f>
        <v>0</v>
      </c>
      <c r="BF184" s="181">
        <f>IF(N184="snížená",J184,0)</f>
        <v>0</v>
      </c>
      <c r="BG184" s="181">
        <f>IF(N184="zákl. přenesená",J184,0)</f>
        <v>0</v>
      </c>
      <c r="BH184" s="181">
        <f>IF(N184="sníž. přenesená",J184,0)</f>
        <v>0</v>
      </c>
      <c r="BI184" s="181">
        <f>IF(N184="nulová",J184,0)</f>
        <v>0</v>
      </c>
      <c r="BJ184" s="18" t="s">
        <v>21</v>
      </c>
      <c r="BK184" s="181">
        <f>ROUND(I184*H184,2)</f>
        <v>0</v>
      </c>
      <c r="BL184" s="18" t="s">
        <v>128</v>
      </c>
      <c r="BM184" s="180" t="s">
        <v>241</v>
      </c>
    </row>
    <row r="185" spans="1:65" s="2" customFormat="1" ht="11.25">
      <c r="A185" s="33"/>
      <c r="B185" s="34"/>
      <c r="C185" s="33"/>
      <c r="D185" s="182" t="s">
        <v>186</v>
      </c>
      <c r="E185" s="33"/>
      <c r="F185" s="183" t="s">
        <v>2277</v>
      </c>
      <c r="G185" s="33"/>
      <c r="H185" s="33"/>
      <c r="I185" s="102"/>
      <c r="J185" s="33"/>
      <c r="K185" s="33"/>
      <c r="L185" s="34"/>
      <c r="M185" s="184"/>
      <c r="N185" s="185"/>
      <c r="O185" s="59"/>
      <c r="P185" s="59"/>
      <c r="Q185" s="59"/>
      <c r="R185" s="59"/>
      <c r="S185" s="59"/>
      <c r="T185" s="60"/>
      <c r="U185" s="33"/>
      <c r="V185" s="33"/>
      <c r="W185" s="33"/>
      <c r="X185" s="33"/>
      <c r="Y185" s="33"/>
      <c r="Z185" s="33"/>
      <c r="AA185" s="33"/>
      <c r="AB185" s="33"/>
      <c r="AC185" s="33"/>
      <c r="AD185" s="33"/>
      <c r="AE185" s="33"/>
      <c r="AT185" s="18" t="s">
        <v>186</v>
      </c>
      <c r="AU185" s="18" t="s">
        <v>91</v>
      </c>
    </row>
    <row r="186" spans="1:65" s="2" customFormat="1" ht="16.5" customHeight="1">
      <c r="A186" s="33"/>
      <c r="B186" s="167"/>
      <c r="C186" s="168" t="s">
        <v>243</v>
      </c>
      <c r="D186" s="168" t="s">
        <v>182</v>
      </c>
      <c r="E186" s="169" t="s">
        <v>2278</v>
      </c>
      <c r="F186" s="170" t="s">
        <v>2279</v>
      </c>
      <c r="G186" s="171" t="s">
        <v>185</v>
      </c>
      <c r="H186" s="172">
        <v>599.51700000000005</v>
      </c>
      <c r="I186" s="173"/>
      <c r="J186" s="174">
        <f>ROUND(I186*H186,2)</f>
        <v>0</v>
      </c>
      <c r="K186" s="175"/>
      <c r="L186" s="34"/>
      <c r="M186" s="176" t="s">
        <v>1</v>
      </c>
      <c r="N186" s="177" t="s">
        <v>45</v>
      </c>
      <c r="O186" s="59"/>
      <c r="P186" s="178">
        <f>O186*H186</f>
        <v>0</v>
      </c>
      <c r="Q186" s="178">
        <v>0</v>
      </c>
      <c r="R186" s="178">
        <f>Q186*H186</f>
        <v>0</v>
      </c>
      <c r="S186" s="178">
        <v>0</v>
      </c>
      <c r="T186" s="179">
        <f>S186*H186</f>
        <v>0</v>
      </c>
      <c r="U186" s="33"/>
      <c r="V186" s="33"/>
      <c r="W186" s="33"/>
      <c r="X186" s="33"/>
      <c r="Y186" s="33"/>
      <c r="Z186" s="33"/>
      <c r="AA186" s="33"/>
      <c r="AB186" s="33"/>
      <c r="AC186" s="33"/>
      <c r="AD186" s="33"/>
      <c r="AE186" s="33"/>
      <c r="AR186" s="180" t="s">
        <v>128</v>
      </c>
      <c r="AT186" s="180" t="s">
        <v>182</v>
      </c>
      <c r="AU186" s="180" t="s">
        <v>91</v>
      </c>
      <c r="AY186" s="18" t="s">
        <v>180</v>
      </c>
      <c r="BE186" s="181">
        <f>IF(N186="základní",J186,0)</f>
        <v>0</v>
      </c>
      <c r="BF186" s="181">
        <f>IF(N186="snížená",J186,0)</f>
        <v>0</v>
      </c>
      <c r="BG186" s="181">
        <f>IF(N186="zákl. přenesená",J186,0)</f>
        <v>0</v>
      </c>
      <c r="BH186" s="181">
        <f>IF(N186="sníž. přenesená",J186,0)</f>
        <v>0</v>
      </c>
      <c r="BI186" s="181">
        <f>IF(N186="nulová",J186,0)</f>
        <v>0</v>
      </c>
      <c r="BJ186" s="18" t="s">
        <v>21</v>
      </c>
      <c r="BK186" s="181">
        <f>ROUND(I186*H186,2)</f>
        <v>0</v>
      </c>
      <c r="BL186" s="18" t="s">
        <v>128</v>
      </c>
      <c r="BM186" s="180" t="s">
        <v>246</v>
      </c>
    </row>
    <row r="187" spans="1:65" s="2" customFormat="1" ht="11.25">
      <c r="A187" s="33"/>
      <c r="B187" s="34"/>
      <c r="C187" s="33"/>
      <c r="D187" s="182" t="s">
        <v>186</v>
      </c>
      <c r="E187" s="33"/>
      <c r="F187" s="183" t="s">
        <v>2279</v>
      </c>
      <c r="G187" s="33"/>
      <c r="H187" s="33"/>
      <c r="I187" s="102"/>
      <c r="J187" s="33"/>
      <c r="K187" s="33"/>
      <c r="L187" s="34"/>
      <c r="M187" s="184"/>
      <c r="N187" s="185"/>
      <c r="O187" s="59"/>
      <c r="P187" s="59"/>
      <c r="Q187" s="59"/>
      <c r="R187" s="59"/>
      <c r="S187" s="59"/>
      <c r="T187" s="60"/>
      <c r="U187" s="33"/>
      <c r="V187" s="33"/>
      <c r="W187" s="33"/>
      <c r="X187" s="33"/>
      <c r="Y187" s="33"/>
      <c r="Z187" s="33"/>
      <c r="AA187" s="33"/>
      <c r="AB187" s="33"/>
      <c r="AC187" s="33"/>
      <c r="AD187" s="33"/>
      <c r="AE187" s="33"/>
      <c r="AT187" s="18" t="s">
        <v>186</v>
      </c>
      <c r="AU187" s="18" t="s">
        <v>91</v>
      </c>
    </row>
    <row r="188" spans="1:65" s="13" customFormat="1" ht="11.25">
      <c r="B188" s="186"/>
      <c r="D188" s="182" t="s">
        <v>187</v>
      </c>
      <c r="E188" s="187" t="s">
        <v>1</v>
      </c>
      <c r="F188" s="188" t="s">
        <v>2280</v>
      </c>
      <c r="H188" s="189">
        <v>599.51700000000005</v>
      </c>
      <c r="I188" s="190"/>
      <c r="L188" s="186"/>
      <c r="M188" s="191"/>
      <c r="N188" s="192"/>
      <c r="O188" s="192"/>
      <c r="P188" s="192"/>
      <c r="Q188" s="192"/>
      <c r="R188" s="192"/>
      <c r="S188" s="192"/>
      <c r="T188" s="193"/>
      <c r="AT188" s="187" t="s">
        <v>187</v>
      </c>
      <c r="AU188" s="187" t="s">
        <v>91</v>
      </c>
      <c r="AV188" s="13" t="s">
        <v>91</v>
      </c>
      <c r="AW188" s="13" t="s">
        <v>36</v>
      </c>
      <c r="AX188" s="13" t="s">
        <v>80</v>
      </c>
      <c r="AY188" s="187" t="s">
        <v>180</v>
      </c>
    </row>
    <row r="189" spans="1:65" s="14" customFormat="1" ht="11.25">
      <c r="B189" s="194"/>
      <c r="D189" s="182" t="s">
        <v>187</v>
      </c>
      <c r="E189" s="195" t="s">
        <v>1</v>
      </c>
      <c r="F189" s="196" t="s">
        <v>189</v>
      </c>
      <c r="H189" s="197">
        <v>599.51700000000005</v>
      </c>
      <c r="I189" s="198"/>
      <c r="L189" s="194"/>
      <c r="M189" s="199"/>
      <c r="N189" s="200"/>
      <c r="O189" s="200"/>
      <c r="P189" s="200"/>
      <c r="Q189" s="200"/>
      <c r="R189" s="200"/>
      <c r="S189" s="200"/>
      <c r="T189" s="201"/>
      <c r="AT189" s="195" t="s">
        <v>187</v>
      </c>
      <c r="AU189" s="195" t="s">
        <v>91</v>
      </c>
      <c r="AV189" s="14" t="s">
        <v>128</v>
      </c>
      <c r="AW189" s="14" t="s">
        <v>36</v>
      </c>
      <c r="AX189" s="14" t="s">
        <v>21</v>
      </c>
      <c r="AY189" s="195" t="s">
        <v>180</v>
      </c>
    </row>
    <row r="190" spans="1:65" s="2" customFormat="1" ht="24" customHeight="1">
      <c r="A190" s="33"/>
      <c r="B190" s="167"/>
      <c r="C190" s="168" t="s">
        <v>214</v>
      </c>
      <c r="D190" s="168" t="s">
        <v>182</v>
      </c>
      <c r="E190" s="169" t="s">
        <v>2281</v>
      </c>
      <c r="F190" s="170" t="s">
        <v>2282</v>
      </c>
      <c r="G190" s="171" t="s">
        <v>383</v>
      </c>
      <c r="H190" s="172">
        <v>91.691999999999993</v>
      </c>
      <c r="I190" s="173"/>
      <c r="J190" s="174">
        <f>ROUND(I190*H190,2)</f>
        <v>0</v>
      </c>
      <c r="K190" s="175"/>
      <c r="L190" s="34"/>
      <c r="M190" s="176" t="s">
        <v>1</v>
      </c>
      <c r="N190" s="177" t="s">
        <v>45</v>
      </c>
      <c r="O190" s="59"/>
      <c r="P190" s="178">
        <f>O190*H190</f>
        <v>0</v>
      </c>
      <c r="Q190" s="178">
        <v>0</v>
      </c>
      <c r="R190" s="178">
        <f>Q190*H190</f>
        <v>0</v>
      </c>
      <c r="S190" s="178">
        <v>0</v>
      </c>
      <c r="T190" s="179">
        <f>S190*H190</f>
        <v>0</v>
      </c>
      <c r="U190" s="33"/>
      <c r="V190" s="33"/>
      <c r="W190" s="33"/>
      <c r="X190" s="33"/>
      <c r="Y190" s="33"/>
      <c r="Z190" s="33"/>
      <c r="AA190" s="33"/>
      <c r="AB190" s="33"/>
      <c r="AC190" s="33"/>
      <c r="AD190" s="33"/>
      <c r="AE190" s="33"/>
      <c r="AR190" s="180" t="s">
        <v>128</v>
      </c>
      <c r="AT190" s="180" t="s">
        <v>182</v>
      </c>
      <c r="AU190" s="180" t="s">
        <v>91</v>
      </c>
      <c r="AY190" s="18" t="s">
        <v>180</v>
      </c>
      <c r="BE190" s="181">
        <f>IF(N190="základní",J190,0)</f>
        <v>0</v>
      </c>
      <c r="BF190" s="181">
        <f>IF(N190="snížená",J190,0)</f>
        <v>0</v>
      </c>
      <c r="BG190" s="181">
        <f>IF(N190="zákl. přenesená",J190,0)</f>
        <v>0</v>
      </c>
      <c r="BH190" s="181">
        <f>IF(N190="sníž. přenesená",J190,0)</f>
        <v>0</v>
      </c>
      <c r="BI190" s="181">
        <f>IF(N190="nulová",J190,0)</f>
        <v>0</v>
      </c>
      <c r="BJ190" s="18" t="s">
        <v>21</v>
      </c>
      <c r="BK190" s="181">
        <f>ROUND(I190*H190,2)</f>
        <v>0</v>
      </c>
      <c r="BL190" s="18" t="s">
        <v>128</v>
      </c>
      <c r="BM190" s="180" t="s">
        <v>250</v>
      </c>
    </row>
    <row r="191" spans="1:65" s="2" customFormat="1" ht="11.25">
      <c r="A191" s="33"/>
      <c r="B191" s="34"/>
      <c r="C191" s="33"/>
      <c r="D191" s="182" t="s">
        <v>186</v>
      </c>
      <c r="E191" s="33"/>
      <c r="F191" s="183" t="s">
        <v>2282</v>
      </c>
      <c r="G191" s="33"/>
      <c r="H191" s="33"/>
      <c r="I191" s="102"/>
      <c r="J191" s="33"/>
      <c r="K191" s="33"/>
      <c r="L191" s="34"/>
      <c r="M191" s="184"/>
      <c r="N191" s="185"/>
      <c r="O191" s="59"/>
      <c r="P191" s="59"/>
      <c r="Q191" s="59"/>
      <c r="R191" s="59"/>
      <c r="S191" s="59"/>
      <c r="T191" s="60"/>
      <c r="U191" s="33"/>
      <c r="V191" s="33"/>
      <c r="W191" s="33"/>
      <c r="X191" s="33"/>
      <c r="Y191" s="33"/>
      <c r="Z191" s="33"/>
      <c r="AA191" s="33"/>
      <c r="AB191" s="33"/>
      <c r="AC191" s="33"/>
      <c r="AD191" s="33"/>
      <c r="AE191" s="33"/>
      <c r="AT191" s="18" t="s">
        <v>186</v>
      </c>
      <c r="AU191" s="18" t="s">
        <v>91</v>
      </c>
    </row>
    <row r="192" spans="1:65" s="15" customFormat="1" ht="11.25">
      <c r="B192" s="213"/>
      <c r="D192" s="182" t="s">
        <v>187</v>
      </c>
      <c r="E192" s="214" t="s">
        <v>1</v>
      </c>
      <c r="F192" s="215" t="s">
        <v>2283</v>
      </c>
      <c r="H192" s="214" t="s">
        <v>1</v>
      </c>
      <c r="I192" s="216"/>
      <c r="L192" s="213"/>
      <c r="M192" s="217"/>
      <c r="N192" s="218"/>
      <c r="O192" s="218"/>
      <c r="P192" s="218"/>
      <c r="Q192" s="218"/>
      <c r="R192" s="218"/>
      <c r="S192" s="218"/>
      <c r="T192" s="219"/>
      <c r="AT192" s="214" t="s">
        <v>187</v>
      </c>
      <c r="AU192" s="214" t="s">
        <v>91</v>
      </c>
      <c r="AV192" s="15" t="s">
        <v>21</v>
      </c>
      <c r="AW192" s="15" t="s">
        <v>36</v>
      </c>
      <c r="AX192" s="15" t="s">
        <v>80</v>
      </c>
      <c r="AY192" s="214" t="s">
        <v>180</v>
      </c>
    </row>
    <row r="193" spans="1:65" s="13" customFormat="1" ht="11.25">
      <c r="B193" s="186"/>
      <c r="D193" s="182" t="s">
        <v>187</v>
      </c>
      <c r="E193" s="187" t="s">
        <v>1</v>
      </c>
      <c r="F193" s="188" t="s">
        <v>2284</v>
      </c>
      <c r="H193" s="189">
        <v>91.691999999999993</v>
      </c>
      <c r="I193" s="190"/>
      <c r="L193" s="186"/>
      <c r="M193" s="191"/>
      <c r="N193" s="192"/>
      <c r="O193" s="192"/>
      <c r="P193" s="192"/>
      <c r="Q193" s="192"/>
      <c r="R193" s="192"/>
      <c r="S193" s="192"/>
      <c r="T193" s="193"/>
      <c r="AT193" s="187" t="s">
        <v>187</v>
      </c>
      <c r="AU193" s="187" t="s">
        <v>91</v>
      </c>
      <c r="AV193" s="13" t="s">
        <v>91</v>
      </c>
      <c r="AW193" s="13" t="s">
        <v>36</v>
      </c>
      <c r="AX193" s="13" t="s">
        <v>80</v>
      </c>
      <c r="AY193" s="187" t="s">
        <v>180</v>
      </c>
    </row>
    <row r="194" spans="1:65" s="14" customFormat="1" ht="11.25">
      <c r="B194" s="194"/>
      <c r="D194" s="182" t="s">
        <v>187</v>
      </c>
      <c r="E194" s="195" t="s">
        <v>1</v>
      </c>
      <c r="F194" s="196" t="s">
        <v>189</v>
      </c>
      <c r="H194" s="197">
        <v>91.691999999999993</v>
      </c>
      <c r="I194" s="198"/>
      <c r="L194" s="194"/>
      <c r="M194" s="199"/>
      <c r="N194" s="200"/>
      <c r="O194" s="200"/>
      <c r="P194" s="200"/>
      <c r="Q194" s="200"/>
      <c r="R194" s="200"/>
      <c r="S194" s="200"/>
      <c r="T194" s="201"/>
      <c r="AT194" s="195" t="s">
        <v>187</v>
      </c>
      <c r="AU194" s="195" t="s">
        <v>91</v>
      </c>
      <c r="AV194" s="14" t="s">
        <v>128</v>
      </c>
      <c r="AW194" s="14" t="s">
        <v>36</v>
      </c>
      <c r="AX194" s="14" t="s">
        <v>21</v>
      </c>
      <c r="AY194" s="195" t="s">
        <v>180</v>
      </c>
    </row>
    <row r="195" spans="1:65" s="2" customFormat="1" ht="16.5" customHeight="1">
      <c r="A195" s="33"/>
      <c r="B195" s="167"/>
      <c r="C195" s="168" t="s">
        <v>8</v>
      </c>
      <c r="D195" s="168" t="s">
        <v>182</v>
      </c>
      <c r="E195" s="169" t="s">
        <v>2285</v>
      </c>
      <c r="F195" s="170" t="s">
        <v>2286</v>
      </c>
      <c r="G195" s="171" t="s">
        <v>495</v>
      </c>
      <c r="H195" s="172">
        <v>5</v>
      </c>
      <c r="I195" s="173"/>
      <c r="J195" s="174">
        <f>ROUND(I195*H195,2)</f>
        <v>0</v>
      </c>
      <c r="K195" s="175"/>
      <c r="L195" s="34"/>
      <c r="M195" s="176" t="s">
        <v>1</v>
      </c>
      <c r="N195" s="177" t="s">
        <v>45</v>
      </c>
      <c r="O195" s="59"/>
      <c r="P195" s="178">
        <f>O195*H195</f>
        <v>0</v>
      </c>
      <c r="Q195" s="178">
        <v>0</v>
      </c>
      <c r="R195" s="178">
        <f>Q195*H195</f>
        <v>0</v>
      </c>
      <c r="S195" s="178">
        <v>0</v>
      </c>
      <c r="T195" s="179">
        <f>S195*H195</f>
        <v>0</v>
      </c>
      <c r="U195" s="33"/>
      <c r="V195" s="33"/>
      <c r="W195" s="33"/>
      <c r="X195" s="33"/>
      <c r="Y195" s="33"/>
      <c r="Z195" s="33"/>
      <c r="AA195" s="33"/>
      <c r="AB195" s="33"/>
      <c r="AC195" s="33"/>
      <c r="AD195" s="33"/>
      <c r="AE195" s="33"/>
      <c r="AR195" s="180" t="s">
        <v>128</v>
      </c>
      <c r="AT195" s="180" t="s">
        <v>182</v>
      </c>
      <c r="AU195" s="180" t="s">
        <v>91</v>
      </c>
      <c r="AY195" s="18" t="s">
        <v>180</v>
      </c>
      <c r="BE195" s="181">
        <f>IF(N195="základní",J195,0)</f>
        <v>0</v>
      </c>
      <c r="BF195" s="181">
        <f>IF(N195="snížená",J195,0)</f>
        <v>0</v>
      </c>
      <c r="BG195" s="181">
        <f>IF(N195="zákl. přenesená",J195,0)</f>
        <v>0</v>
      </c>
      <c r="BH195" s="181">
        <f>IF(N195="sníž. přenesená",J195,0)</f>
        <v>0</v>
      </c>
      <c r="BI195" s="181">
        <f>IF(N195="nulová",J195,0)</f>
        <v>0</v>
      </c>
      <c r="BJ195" s="18" t="s">
        <v>21</v>
      </c>
      <c r="BK195" s="181">
        <f>ROUND(I195*H195,2)</f>
        <v>0</v>
      </c>
      <c r="BL195" s="18" t="s">
        <v>128</v>
      </c>
      <c r="BM195" s="180" t="s">
        <v>251</v>
      </c>
    </row>
    <row r="196" spans="1:65" s="2" customFormat="1" ht="11.25">
      <c r="A196" s="33"/>
      <c r="B196" s="34"/>
      <c r="C196" s="33"/>
      <c r="D196" s="182" t="s">
        <v>186</v>
      </c>
      <c r="E196" s="33"/>
      <c r="F196" s="183" t="s">
        <v>2286</v>
      </c>
      <c r="G196" s="33"/>
      <c r="H196" s="33"/>
      <c r="I196" s="102"/>
      <c r="J196" s="33"/>
      <c r="K196" s="33"/>
      <c r="L196" s="34"/>
      <c r="M196" s="184"/>
      <c r="N196" s="185"/>
      <c r="O196" s="59"/>
      <c r="P196" s="59"/>
      <c r="Q196" s="59"/>
      <c r="R196" s="59"/>
      <c r="S196" s="59"/>
      <c r="T196" s="60"/>
      <c r="U196" s="33"/>
      <c r="V196" s="33"/>
      <c r="W196" s="33"/>
      <c r="X196" s="33"/>
      <c r="Y196" s="33"/>
      <c r="Z196" s="33"/>
      <c r="AA196" s="33"/>
      <c r="AB196" s="33"/>
      <c r="AC196" s="33"/>
      <c r="AD196" s="33"/>
      <c r="AE196" s="33"/>
      <c r="AT196" s="18" t="s">
        <v>186</v>
      </c>
      <c r="AU196" s="18" t="s">
        <v>91</v>
      </c>
    </row>
    <row r="197" spans="1:65" s="2" customFormat="1" ht="24" customHeight="1">
      <c r="A197" s="33"/>
      <c r="B197" s="167"/>
      <c r="C197" s="168" t="s">
        <v>220</v>
      </c>
      <c r="D197" s="168" t="s">
        <v>182</v>
      </c>
      <c r="E197" s="169" t="s">
        <v>2287</v>
      </c>
      <c r="F197" s="170" t="s">
        <v>2288</v>
      </c>
      <c r="G197" s="171" t="s">
        <v>199</v>
      </c>
      <c r="H197" s="172">
        <v>157.82</v>
      </c>
      <c r="I197" s="173"/>
      <c r="J197" s="174">
        <f>ROUND(I197*H197,2)</f>
        <v>0</v>
      </c>
      <c r="K197" s="175"/>
      <c r="L197" s="34"/>
      <c r="M197" s="176" t="s">
        <v>1</v>
      </c>
      <c r="N197" s="177" t="s">
        <v>45</v>
      </c>
      <c r="O197" s="59"/>
      <c r="P197" s="178">
        <f>O197*H197</f>
        <v>0</v>
      </c>
      <c r="Q197" s="178">
        <v>0</v>
      </c>
      <c r="R197" s="178">
        <f>Q197*H197</f>
        <v>0</v>
      </c>
      <c r="S197" s="178">
        <v>0</v>
      </c>
      <c r="T197" s="179">
        <f>S197*H197</f>
        <v>0</v>
      </c>
      <c r="U197" s="33"/>
      <c r="V197" s="33"/>
      <c r="W197" s="33"/>
      <c r="X197" s="33"/>
      <c r="Y197" s="33"/>
      <c r="Z197" s="33"/>
      <c r="AA197" s="33"/>
      <c r="AB197" s="33"/>
      <c r="AC197" s="33"/>
      <c r="AD197" s="33"/>
      <c r="AE197" s="33"/>
      <c r="AR197" s="180" t="s">
        <v>128</v>
      </c>
      <c r="AT197" s="180" t="s">
        <v>182</v>
      </c>
      <c r="AU197" s="180" t="s">
        <v>91</v>
      </c>
      <c r="AY197" s="18" t="s">
        <v>180</v>
      </c>
      <c r="BE197" s="181">
        <f>IF(N197="základní",J197,0)</f>
        <v>0</v>
      </c>
      <c r="BF197" s="181">
        <f>IF(N197="snížená",J197,0)</f>
        <v>0</v>
      </c>
      <c r="BG197" s="181">
        <f>IF(N197="zákl. přenesená",J197,0)</f>
        <v>0</v>
      </c>
      <c r="BH197" s="181">
        <f>IF(N197="sníž. přenesená",J197,0)</f>
        <v>0</v>
      </c>
      <c r="BI197" s="181">
        <f>IF(N197="nulová",J197,0)</f>
        <v>0</v>
      </c>
      <c r="BJ197" s="18" t="s">
        <v>21</v>
      </c>
      <c r="BK197" s="181">
        <f>ROUND(I197*H197,2)</f>
        <v>0</v>
      </c>
      <c r="BL197" s="18" t="s">
        <v>128</v>
      </c>
      <c r="BM197" s="180" t="s">
        <v>257</v>
      </c>
    </row>
    <row r="198" spans="1:65" s="2" customFormat="1" ht="11.25">
      <c r="A198" s="33"/>
      <c r="B198" s="34"/>
      <c r="C198" s="33"/>
      <c r="D198" s="182" t="s">
        <v>186</v>
      </c>
      <c r="E198" s="33"/>
      <c r="F198" s="183" t="s">
        <v>2288</v>
      </c>
      <c r="G198" s="33"/>
      <c r="H198" s="33"/>
      <c r="I198" s="102"/>
      <c r="J198" s="33"/>
      <c r="K198" s="33"/>
      <c r="L198" s="34"/>
      <c r="M198" s="184"/>
      <c r="N198" s="185"/>
      <c r="O198" s="59"/>
      <c r="P198" s="59"/>
      <c r="Q198" s="59"/>
      <c r="R198" s="59"/>
      <c r="S198" s="59"/>
      <c r="T198" s="60"/>
      <c r="U198" s="33"/>
      <c r="V198" s="33"/>
      <c r="W198" s="33"/>
      <c r="X198" s="33"/>
      <c r="Y198" s="33"/>
      <c r="Z198" s="33"/>
      <c r="AA198" s="33"/>
      <c r="AB198" s="33"/>
      <c r="AC198" s="33"/>
      <c r="AD198" s="33"/>
      <c r="AE198" s="33"/>
      <c r="AT198" s="18" t="s">
        <v>186</v>
      </c>
      <c r="AU198" s="18" t="s">
        <v>91</v>
      </c>
    </row>
    <row r="199" spans="1:65" s="15" customFormat="1" ht="11.25">
      <c r="B199" s="213"/>
      <c r="D199" s="182" t="s">
        <v>187</v>
      </c>
      <c r="E199" s="214" t="s">
        <v>1</v>
      </c>
      <c r="F199" s="215" t="s">
        <v>2283</v>
      </c>
      <c r="H199" s="214" t="s">
        <v>1</v>
      </c>
      <c r="I199" s="216"/>
      <c r="L199" s="213"/>
      <c r="M199" s="217"/>
      <c r="N199" s="218"/>
      <c r="O199" s="218"/>
      <c r="P199" s="218"/>
      <c r="Q199" s="218"/>
      <c r="R199" s="218"/>
      <c r="S199" s="218"/>
      <c r="T199" s="219"/>
      <c r="AT199" s="214" t="s">
        <v>187</v>
      </c>
      <c r="AU199" s="214" t="s">
        <v>91</v>
      </c>
      <c r="AV199" s="15" t="s">
        <v>21</v>
      </c>
      <c r="AW199" s="15" t="s">
        <v>36</v>
      </c>
      <c r="AX199" s="15" t="s">
        <v>80</v>
      </c>
      <c r="AY199" s="214" t="s">
        <v>180</v>
      </c>
    </row>
    <row r="200" spans="1:65" s="13" customFormat="1" ht="11.25">
      <c r="B200" s="186"/>
      <c r="D200" s="182" t="s">
        <v>187</v>
      </c>
      <c r="E200" s="187" t="s">
        <v>1</v>
      </c>
      <c r="F200" s="188" t="s">
        <v>2289</v>
      </c>
      <c r="H200" s="189">
        <v>157.82</v>
      </c>
      <c r="I200" s="190"/>
      <c r="L200" s="186"/>
      <c r="M200" s="191"/>
      <c r="N200" s="192"/>
      <c r="O200" s="192"/>
      <c r="P200" s="192"/>
      <c r="Q200" s="192"/>
      <c r="R200" s="192"/>
      <c r="S200" s="192"/>
      <c r="T200" s="193"/>
      <c r="AT200" s="187" t="s">
        <v>187</v>
      </c>
      <c r="AU200" s="187" t="s">
        <v>91</v>
      </c>
      <c r="AV200" s="13" t="s">
        <v>91</v>
      </c>
      <c r="AW200" s="13" t="s">
        <v>36</v>
      </c>
      <c r="AX200" s="13" t="s">
        <v>80</v>
      </c>
      <c r="AY200" s="187" t="s">
        <v>180</v>
      </c>
    </row>
    <row r="201" spans="1:65" s="14" customFormat="1" ht="11.25">
      <c r="B201" s="194"/>
      <c r="D201" s="182" t="s">
        <v>187</v>
      </c>
      <c r="E201" s="195" t="s">
        <v>1</v>
      </c>
      <c r="F201" s="196" t="s">
        <v>189</v>
      </c>
      <c r="H201" s="197">
        <v>157.82</v>
      </c>
      <c r="I201" s="198"/>
      <c r="L201" s="194"/>
      <c r="M201" s="199"/>
      <c r="N201" s="200"/>
      <c r="O201" s="200"/>
      <c r="P201" s="200"/>
      <c r="Q201" s="200"/>
      <c r="R201" s="200"/>
      <c r="S201" s="200"/>
      <c r="T201" s="201"/>
      <c r="AT201" s="195" t="s">
        <v>187</v>
      </c>
      <c r="AU201" s="195" t="s">
        <v>91</v>
      </c>
      <c r="AV201" s="14" t="s">
        <v>128</v>
      </c>
      <c r="AW201" s="14" t="s">
        <v>36</v>
      </c>
      <c r="AX201" s="14" t="s">
        <v>21</v>
      </c>
      <c r="AY201" s="195" t="s">
        <v>180</v>
      </c>
    </row>
    <row r="202" spans="1:65" s="2" customFormat="1" ht="16.5" customHeight="1">
      <c r="A202" s="33"/>
      <c r="B202" s="167"/>
      <c r="C202" s="202" t="s">
        <v>259</v>
      </c>
      <c r="D202" s="202" t="s">
        <v>190</v>
      </c>
      <c r="E202" s="203" t="s">
        <v>2290</v>
      </c>
      <c r="F202" s="204" t="s">
        <v>2291</v>
      </c>
      <c r="G202" s="205" t="s">
        <v>333</v>
      </c>
      <c r="H202" s="206">
        <v>3.9460000000000002</v>
      </c>
      <c r="I202" s="207"/>
      <c r="J202" s="208">
        <f>ROUND(I202*H202,2)</f>
        <v>0</v>
      </c>
      <c r="K202" s="209"/>
      <c r="L202" s="210"/>
      <c r="M202" s="211" t="s">
        <v>1</v>
      </c>
      <c r="N202" s="212" t="s">
        <v>45</v>
      </c>
      <c r="O202" s="59"/>
      <c r="P202" s="178">
        <f>O202*H202</f>
        <v>0</v>
      </c>
      <c r="Q202" s="178">
        <v>0</v>
      </c>
      <c r="R202" s="178">
        <f>Q202*H202</f>
        <v>0</v>
      </c>
      <c r="S202" s="178">
        <v>0</v>
      </c>
      <c r="T202" s="179">
        <f>S202*H202</f>
        <v>0</v>
      </c>
      <c r="U202" s="33"/>
      <c r="V202" s="33"/>
      <c r="W202" s="33"/>
      <c r="X202" s="33"/>
      <c r="Y202" s="33"/>
      <c r="Z202" s="33"/>
      <c r="AA202" s="33"/>
      <c r="AB202" s="33"/>
      <c r="AC202" s="33"/>
      <c r="AD202" s="33"/>
      <c r="AE202" s="33"/>
      <c r="AR202" s="180" t="s">
        <v>193</v>
      </c>
      <c r="AT202" s="180" t="s">
        <v>190</v>
      </c>
      <c r="AU202" s="180" t="s">
        <v>91</v>
      </c>
      <c r="AY202" s="18" t="s">
        <v>180</v>
      </c>
      <c r="BE202" s="181">
        <f>IF(N202="základní",J202,0)</f>
        <v>0</v>
      </c>
      <c r="BF202" s="181">
        <f>IF(N202="snížená",J202,0)</f>
        <v>0</v>
      </c>
      <c r="BG202" s="181">
        <f>IF(N202="zákl. přenesená",J202,0)</f>
        <v>0</v>
      </c>
      <c r="BH202" s="181">
        <f>IF(N202="sníž. přenesená",J202,0)</f>
        <v>0</v>
      </c>
      <c r="BI202" s="181">
        <f>IF(N202="nulová",J202,0)</f>
        <v>0</v>
      </c>
      <c r="BJ202" s="18" t="s">
        <v>21</v>
      </c>
      <c r="BK202" s="181">
        <f>ROUND(I202*H202,2)</f>
        <v>0</v>
      </c>
      <c r="BL202" s="18" t="s">
        <v>128</v>
      </c>
      <c r="BM202" s="180" t="s">
        <v>262</v>
      </c>
    </row>
    <row r="203" spans="1:65" s="2" customFormat="1" ht="11.25">
      <c r="A203" s="33"/>
      <c r="B203" s="34"/>
      <c r="C203" s="33"/>
      <c r="D203" s="182" t="s">
        <v>186</v>
      </c>
      <c r="E203" s="33"/>
      <c r="F203" s="183" t="s">
        <v>2291</v>
      </c>
      <c r="G203" s="33"/>
      <c r="H203" s="33"/>
      <c r="I203" s="102"/>
      <c r="J203" s="33"/>
      <c r="K203" s="33"/>
      <c r="L203" s="34"/>
      <c r="M203" s="184"/>
      <c r="N203" s="185"/>
      <c r="O203" s="59"/>
      <c r="P203" s="59"/>
      <c r="Q203" s="59"/>
      <c r="R203" s="59"/>
      <c r="S203" s="59"/>
      <c r="T203" s="60"/>
      <c r="U203" s="33"/>
      <c r="V203" s="33"/>
      <c r="W203" s="33"/>
      <c r="X203" s="33"/>
      <c r="Y203" s="33"/>
      <c r="Z203" s="33"/>
      <c r="AA203" s="33"/>
      <c r="AB203" s="33"/>
      <c r="AC203" s="33"/>
      <c r="AD203" s="33"/>
      <c r="AE203" s="33"/>
      <c r="AT203" s="18" t="s">
        <v>186</v>
      </c>
      <c r="AU203" s="18" t="s">
        <v>91</v>
      </c>
    </row>
    <row r="204" spans="1:65" s="2" customFormat="1" ht="24" customHeight="1">
      <c r="A204" s="33"/>
      <c r="B204" s="167"/>
      <c r="C204" s="168" t="s">
        <v>226</v>
      </c>
      <c r="D204" s="168" t="s">
        <v>182</v>
      </c>
      <c r="E204" s="169" t="s">
        <v>2292</v>
      </c>
      <c r="F204" s="170" t="s">
        <v>2293</v>
      </c>
      <c r="G204" s="171" t="s">
        <v>199</v>
      </c>
      <c r="H204" s="172">
        <v>157.82</v>
      </c>
      <c r="I204" s="173"/>
      <c r="J204" s="174">
        <f>ROUND(I204*H204,2)</f>
        <v>0</v>
      </c>
      <c r="K204" s="175"/>
      <c r="L204" s="34"/>
      <c r="M204" s="176" t="s">
        <v>1</v>
      </c>
      <c r="N204" s="177" t="s">
        <v>45</v>
      </c>
      <c r="O204" s="59"/>
      <c r="P204" s="178">
        <f>O204*H204</f>
        <v>0</v>
      </c>
      <c r="Q204" s="178">
        <v>0</v>
      </c>
      <c r="R204" s="178">
        <f>Q204*H204</f>
        <v>0</v>
      </c>
      <c r="S204" s="178">
        <v>0</v>
      </c>
      <c r="T204" s="179">
        <f>S204*H204</f>
        <v>0</v>
      </c>
      <c r="U204" s="33"/>
      <c r="V204" s="33"/>
      <c r="W204" s="33"/>
      <c r="X204" s="33"/>
      <c r="Y204" s="33"/>
      <c r="Z204" s="33"/>
      <c r="AA204" s="33"/>
      <c r="AB204" s="33"/>
      <c r="AC204" s="33"/>
      <c r="AD204" s="33"/>
      <c r="AE204" s="33"/>
      <c r="AR204" s="180" t="s">
        <v>128</v>
      </c>
      <c r="AT204" s="180" t="s">
        <v>182</v>
      </c>
      <c r="AU204" s="180" t="s">
        <v>91</v>
      </c>
      <c r="AY204" s="18" t="s">
        <v>180</v>
      </c>
      <c r="BE204" s="181">
        <f>IF(N204="základní",J204,0)</f>
        <v>0</v>
      </c>
      <c r="BF204" s="181">
        <f>IF(N204="snížená",J204,0)</f>
        <v>0</v>
      </c>
      <c r="BG204" s="181">
        <f>IF(N204="zákl. přenesená",J204,0)</f>
        <v>0</v>
      </c>
      <c r="BH204" s="181">
        <f>IF(N204="sníž. přenesená",J204,0)</f>
        <v>0</v>
      </c>
      <c r="BI204" s="181">
        <f>IF(N204="nulová",J204,0)</f>
        <v>0</v>
      </c>
      <c r="BJ204" s="18" t="s">
        <v>21</v>
      </c>
      <c r="BK204" s="181">
        <f>ROUND(I204*H204,2)</f>
        <v>0</v>
      </c>
      <c r="BL204" s="18" t="s">
        <v>128</v>
      </c>
      <c r="BM204" s="180" t="s">
        <v>265</v>
      </c>
    </row>
    <row r="205" spans="1:65" s="2" customFormat="1" ht="19.5">
      <c r="A205" s="33"/>
      <c r="B205" s="34"/>
      <c r="C205" s="33"/>
      <c r="D205" s="182" t="s">
        <v>186</v>
      </c>
      <c r="E205" s="33"/>
      <c r="F205" s="183" t="s">
        <v>2293</v>
      </c>
      <c r="G205" s="33"/>
      <c r="H205" s="33"/>
      <c r="I205" s="102"/>
      <c r="J205" s="33"/>
      <c r="K205" s="33"/>
      <c r="L205" s="34"/>
      <c r="M205" s="184"/>
      <c r="N205" s="185"/>
      <c r="O205" s="59"/>
      <c r="P205" s="59"/>
      <c r="Q205" s="59"/>
      <c r="R205" s="59"/>
      <c r="S205" s="59"/>
      <c r="T205" s="60"/>
      <c r="U205" s="33"/>
      <c r="V205" s="33"/>
      <c r="W205" s="33"/>
      <c r="X205" s="33"/>
      <c r="Y205" s="33"/>
      <c r="Z205" s="33"/>
      <c r="AA205" s="33"/>
      <c r="AB205" s="33"/>
      <c r="AC205" s="33"/>
      <c r="AD205" s="33"/>
      <c r="AE205" s="33"/>
      <c r="AT205" s="18" t="s">
        <v>186</v>
      </c>
      <c r="AU205" s="18" t="s">
        <v>91</v>
      </c>
    </row>
    <row r="206" spans="1:65" s="15" customFormat="1" ht="11.25">
      <c r="B206" s="213"/>
      <c r="D206" s="182" t="s">
        <v>187</v>
      </c>
      <c r="E206" s="214" t="s">
        <v>1</v>
      </c>
      <c r="F206" s="215" t="s">
        <v>2283</v>
      </c>
      <c r="H206" s="214" t="s">
        <v>1</v>
      </c>
      <c r="I206" s="216"/>
      <c r="L206" s="213"/>
      <c r="M206" s="217"/>
      <c r="N206" s="218"/>
      <c r="O206" s="218"/>
      <c r="P206" s="218"/>
      <c r="Q206" s="218"/>
      <c r="R206" s="218"/>
      <c r="S206" s="218"/>
      <c r="T206" s="219"/>
      <c r="AT206" s="214" t="s">
        <v>187</v>
      </c>
      <c r="AU206" s="214" t="s">
        <v>91</v>
      </c>
      <c r="AV206" s="15" t="s">
        <v>21</v>
      </c>
      <c r="AW206" s="15" t="s">
        <v>36</v>
      </c>
      <c r="AX206" s="15" t="s">
        <v>80</v>
      </c>
      <c r="AY206" s="214" t="s">
        <v>180</v>
      </c>
    </row>
    <row r="207" spans="1:65" s="13" customFormat="1" ht="11.25">
      <c r="B207" s="186"/>
      <c r="D207" s="182" t="s">
        <v>187</v>
      </c>
      <c r="E207" s="187" t="s">
        <v>1</v>
      </c>
      <c r="F207" s="188" t="s">
        <v>2294</v>
      </c>
      <c r="H207" s="189">
        <v>157.82</v>
      </c>
      <c r="I207" s="190"/>
      <c r="L207" s="186"/>
      <c r="M207" s="191"/>
      <c r="N207" s="192"/>
      <c r="O207" s="192"/>
      <c r="P207" s="192"/>
      <c r="Q207" s="192"/>
      <c r="R207" s="192"/>
      <c r="S207" s="192"/>
      <c r="T207" s="193"/>
      <c r="AT207" s="187" t="s">
        <v>187</v>
      </c>
      <c r="AU207" s="187" t="s">
        <v>91</v>
      </c>
      <c r="AV207" s="13" t="s">
        <v>91</v>
      </c>
      <c r="AW207" s="13" t="s">
        <v>36</v>
      </c>
      <c r="AX207" s="13" t="s">
        <v>80</v>
      </c>
      <c r="AY207" s="187" t="s">
        <v>180</v>
      </c>
    </row>
    <row r="208" spans="1:65" s="14" customFormat="1" ht="11.25">
      <c r="B208" s="194"/>
      <c r="D208" s="182" t="s">
        <v>187</v>
      </c>
      <c r="E208" s="195" t="s">
        <v>1</v>
      </c>
      <c r="F208" s="196" t="s">
        <v>189</v>
      </c>
      <c r="H208" s="197">
        <v>157.82</v>
      </c>
      <c r="I208" s="198"/>
      <c r="L208" s="194"/>
      <c r="M208" s="199"/>
      <c r="N208" s="200"/>
      <c r="O208" s="200"/>
      <c r="P208" s="200"/>
      <c r="Q208" s="200"/>
      <c r="R208" s="200"/>
      <c r="S208" s="200"/>
      <c r="T208" s="201"/>
      <c r="AT208" s="195" t="s">
        <v>187</v>
      </c>
      <c r="AU208" s="195" t="s">
        <v>91</v>
      </c>
      <c r="AV208" s="14" t="s">
        <v>128</v>
      </c>
      <c r="AW208" s="14" t="s">
        <v>36</v>
      </c>
      <c r="AX208" s="14" t="s">
        <v>21</v>
      </c>
      <c r="AY208" s="195" t="s">
        <v>180</v>
      </c>
    </row>
    <row r="209" spans="1:65" s="2" customFormat="1" ht="24" customHeight="1">
      <c r="A209" s="33"/>
      <c r="B209" s="167"/>
      <c r="C209" s="168" t="s">
        <v>267</v>
      </c>
      <c r="D209" s="168" t="s">
        <v>182</v>
      </c>
      <c r="E209" s="169" t="s">
        <v>2295</v>
      </c>
      <c r="F209" s="170" t="s">
        <v>2296</v>
      </c>
      <c r="G209" s="171" t="s">
        <v>199</v>
      </c>
      <c r="H209" s="172">
        <v>766.52</v>
      </c>
      <c r="I209" s="173"/>
      <c r="J209" s="174">
        <f>ROUND(I209*H209,2)</f>
        <v>0</v>
      </c>
      <c r="K209" s="175"/>
      <c r="L209" s="34"/>
      <c r="M209" s="176" t="s">
        <v>1</v>
      </c>
      <c r="N209" s="177" t="s">
        <v>45</v>
      </c>
      <c r="O209" s="59"/>
      <c r="P209" s="178">
        <f>O209*H209</f>
        <v>0</v>
      </c>
      <c r="Q209" s="178">
        <v>0</v>
      </c>
      <c r="R209" s="178">
        <f>Q209*H209</f>
        <v>0</v>
      </c>
      <c r="S209" s="178">
        <v>0</v>
      </c>
      <c r="T209" s="179">
        <f>S209*H209</f>
        <v>0</v>
      </c>
      <c r="U209" s="33"/>
      <c r="V209" s="33"/>
      <c r="W209" s="33"/>
      <c r="X209" s="33"/>
      <c r="Y209" s="33"/>
      <c r="Z209" s="33"/>
      <c r="AA209" s="33"/>
      <c r="AB209" s="33"/>
      <c r="AC209" s="33"/>
      <c r="AD209" s="33"/>
      <c r="AE209" s="33"/>
      <c r="AR209" s="180" t="s">
        <v>128</v>
      </c>
      <c r="AT209" s="180" t="s">
        <v>182</v>
      </c>
      <c r="AU209" s="180" t="s">
        <v>91</v>
      </c>
      <c r="AY209" s="18" t="s">
        <v>180</v>
      </c>
      <c r="BE209" s="181">
        <f>IF(N209="základní",J209,0)</f>
        <v>0</v>
      </c>
      <c r="BF209" s="181">
        <f>IF(N209="snížená",J209,0)</f>
        <v>0</v>
      </c>
      <c r="BG209" s="181">
        <f>IF(N209="zákl. přenesená",J209,0)</f>
        <v>0</v>
      </c>
      <c r="BH209" s="181">
        <f>IF(N209="sníž. přenesená",J209,0)</f>
        <v>0</v>
      </c>
      <c r="BI209" s="181">
        <f>IF(N209="nulová",J209,0)</f>
        <v>0</v>
      </c>
      <c r="BJ209" s="18" t="s">
        <v>21</v>
      </c>
      <c r="BK209" s="181">
        <f>ROUND(I209*H209,2)</f>
        <v>0</v>
      </c>
      <c r="BL209" s="18" t="s">
        <v>128</v>
      </c>
      <c r="BM209" s="180" t="s">
        <v>270</v>
      </c>
    </row>
    <row r="210" spans="1:65" s="2" customFormat="1" ht="19.5">
      <c r="A210" s="33"/>
      <c r="B210" s="34"/>
      <c r="C210" s="33"/>
      <c r="D210" s="182" t="s">
        <v>186</v>
      </c>
      <c r="E210" s="33"/>
      <c r="F210" s="183" t="s">
        <v>2296</v>
      </c>
      <c r="G210" s="33"/>
      <c r="H210" s="33"/>
      <c r="I210" s="102"/>
      <c r="J210" s="33"/>
      <c r="K210" s="33"/>
      <c r="L210" s="34"/>
      <c r="M210" s="184"/>
      <c r="N210" s="185"/>
      <c r="O210" s="59"/>
      <c r="P210" s="59"/>
      <c r="Q210" s="59"/>
      <c r="R210" s="59"/>
      <c r="S210" s="59"/>
      <c r="T210" s="60"/>
      <c r="U210" s="33"/>
      <c r="V210" s="33"/>
      <c r="W210" s="33"/>
      <c r="X210" s="33"/>
      <c r="Y210" s="33"/>
      <c r="Z210" s="33"/>
      <c r="AA210" s="33"/>
      <c r="AB210" s="33"/>
      <c r="AC210" s="33"/>
      <c r="AD210" s="33"/>
      <c r="AE210" s="33"/>
      <c r="AT210" s="18" t="s">
        <v>186</v>
      </c>
      <c r="AU210" s="18" t="s">
        <v>91</v>
      </c>
    </row>
    <row r="211" spans="1:65" s="13" customFormat="1" ht="33.75">
      <c r="B211" s="186"/>
      <c r="D211" s="182" t="s">
        <v>187</v>
      </c>
      <c r="E211" s="187" t="s">
        <v>1</v>
      </c>
      <c r="F211" s="188" t="s">
        <v>2297</v>
      </c>
      <c r="H211" s="189">
        <v>442.392</v>
      </c>
      <c r="I211" s="190"/>
      <c r="L211" s="186"/>
      <c r="M211" s="191"/>
      <c r="N211" s="192"/>
      <c r="O211" s="192"/>
      <c r="P211" s="192"/>
      <c r="Q211" s="192"/>
      <c r="R211" s="192"/>
      <c r="S211" s="192"/>
      <c r="T211" s="193"/>
      <c r="AT211" s="187" t="s">
        <v>187</v>
      </c>
      <c r="AU211" s="187" t="s">
        <v>91</v>
      </c>
      <c r="AV211" s="13" t="s">
        <v>91</v>
      </c>
      <c r="AW211" s="13" t="s">
        <v>36</v>
      </c>
      <c r="AX211" s="13" t="s">
        <v>80</v>
      </c>
      <c r="AY211" s="187" t="s">
        <v>180</v>
      </c>
    </row>
    <row r="212" spans="1:65" s="13" customFormat="1" ht="11.25">
      <c r="B212" s="186"/>
      <c r="D212" s="182" t="s">
        <v>187</v>
      </c>
      <c r="E212" s="187" t="s">
        <v>1</v>
      </c>
      <c r="F212" s="188" t="s">
        <v>2298</v>
      </c>
      <c r="H212" s="189">
        <v>201.833</v>
      </c>
      <c r="I212" s="190"/>
      <c r="L212" s="186"/>
      <c r="M212" s="191"/>
      <c r="N212" s="192"/>
      <c r="O212" s="192"/>
      <c r="P212" s="192"/>
      <c r="Q212" s="192"/>
      <c r="R212" s="192"/>
      <c r="S212" s="192"/>
      <c r="T212" s="193"/>
      <c r="AT212" s="187" t="s">
        <v>187</v>
      </c>
      <c r="AU212" s="187" t="s">
        <v>91</v>
      </c>
      <c r="AV212" s="13" t="s">
        <v>91</v>
      </c>
      <c r="AW212" s="13" t="s">
        <v>36</v>
      </c>
      <c r="AX212" s="13" t="s">
        <v>80</v>
      </c>
      <c r="AY212" s="187" t="s">
        <v>180</v>
      </c>
    </row>
    <row r="213" spans="1:65" s="13" customFormat="1" ht="11.25">
      <c r="B213" s="186"/>
      <c r="D213" s="182" t="s">
        <v>187</v>
      </c>
      <c r="E213" s="187" t="s">
        <v>1</v>
      </c>
      <c r="F213" s="188" t="s">
        <v>2299</v>
      </c>
      <c r="H213" s="189">
        <v>122.295</v>
      </c>
      <c r="I213" s="190"/>
      <c r="L213" s="186"/>
      <c r="M213" s="191"/>
      <c r="N213" s="192"/>
      <c r="O213" s="192"/>
      <c r="P213" s="192"/>
      <c r="Q213" s="192"/>
      <c r="R213" s="192"/>
      <c r="S213" s="192"/>
      <c r="T213" s="193"/>
      <c r="AT213" s="187" t="s">
        <v>187</v>
      </c>
      <c r="AU213" s="187" t="s">
        <v>91</v>
      </c>
      <c r="AV213" s="13" t="s">
        <v>91</v>
      </c>
      <c r="AW213" s="13" t="s">
        <v>36</v>
      </c>
      <c r="AX213" s="13" t="s">
        <v>80</v>
      </c>
      <c r="AY213" s="187" t="s">
        <v>180</v>
      </c>
    </row>
    <row r="214" spans="1:65" s="14" customFormat="1" ht="11.25">
      <c r="B214" s="194"/>
      <c r="D214" s="182" t="s">
        <v>187</v>
      </c>
      <c r="E214" s="195" t="s">
        <v>1</v>
      </c>
      <c r="F214" s="196" t="s">
        <v>189</v>
      </c>
      <c r="H214" s="197">
        <v>766.52</v>
      </c>
      <c r="I214" s="198"/>
      <c r="L214" s="194"/>
      <c r="M214" s="199"/>
      <c r="N214" s="200"/>
      <c r="O214" s="200"/>
      <c r="P214" s="200"/>
      <c r="Q214" s="200"/>
      <c r="R214" s="200"/>
      <c r="S214" s="200"/>
      <c r="T214" s="201"/>
      <c r="AT214" s="195" t="s">
        <v>187</v>
      </c>
      <c r="AU214" s="195" t="s">
        <v>91</v>
      </c>
      <c r="AV214" s="14" t="s">
        <v>128</v>
      </c>
      <c r="AW214" s="14" t="s">
        <v>36</v>
      </c>
      <c r="AX214" s="14" t="s">
        <v>21</v>
      </c>
      <c r="AY214" s="195" t="s">
        <v>180</v>
      </c>
    </row>
    <row r="215" spans="1:65" s="2" customFormat="1" ht="24" customHeight="1">
      <c r="A215" s="33"/>
      <c r="B215" s="167"/>
      <c r="C215" s="168" t="s">
        <v>231</v>
      </c>
      <c r="D215" s="168" t="s">
        <v>182</v>
      </c>
      <c r="E215" s="169" t="s">
        <v>2300</v>
      </c>
      <c r="F215" s="170" t="s">
        <v>2301</v>
      </c>
      <c r="G215" s="171" t="s">
        <v>199</v>
      </c>
      <c r="H215" s="172">
        <v>157.82</v>
      </c>
      <c r="I215" s="173"/>
      <c r="J215" s="174">
        <f>ROUND(I215*H215,2)</f>
        <v>0</v>
      </c>
      <c r="K215" s="175"/>
      <c r="L215" s="34"/>
      <c r="M215" s="176" t="s">
        <v>1</v>
      </c>
      <c r="N215" s="177" t="s">
        <v>45</v>
      </c>
      <c r="O215" s="59"/>
      <c r="P215" s="178">
        <f>O215*H215</f>
        <v>0</v>
      </c>
      <c r="Q215" s="178">
        <v>0</v>
      </c>
      <c r="R215" s="178">
        <f>Q215*H215</f>
        <v>0</v>
      </c>
      <c r="S215" s="178">
        <v>0</v>
      </c>
      <c r="T215" s="179">
        <f>S215*H215</f>
        <v>0</v>
      </c>
      <c r="U215" s="33"/>
      <c r="V215" s="33"/>
      <c r="W215" s="33"/>
      <c r="X215" s="33"/>
      <c r="Y215" s="33"/>
      <c r="Z215" s="33"/>
      <c r="AA215" s="33"/>
      <c r="AB215" s="33"/>
      <c r="AC215" s="33"/>
      <c r="AD215" s="33"/>
      <c r="AE215" s="33"/>
      <c r="AR215" s="180" t="s">
        <v>128</v>
      </c>
      <c r="AT215" s="180" t="s">
        <v>182</v>
      </c>
      <c r="AU215" s="180" t="s">
        <v>91</v>
      </c>
      <c r="AY215" s="18" t="s">
        <v>180</v>
      </c>
      <c r="BE215" s="181">
        <f>IF(N215="základní",J215,0)</f>
        <v>0</v>
      </c>
      <c r="BF215" s="181">
        <f>IF(N215="snížená",J215,0)</f>
        <v>0</v>
      </c>
      <c r="BG215" s="181">
        <f>IF(N215="zákl. přenesená",J215,0)</f>
        <v>0</v>
      </c>
      <c r="BH215" s="181">
        <f>IF(N215="sníž. přenesená",J215,0)</f>
        <v>0</v>
      </c>
      <c r="BI215" s="181">
        <f>IF(N215="nulová",J215,0)</f>
        <v>0</v>
      </c>
      <c r="BJ215" s="18" t="s">
        <v>21</v>
      </c>
      <c r="BK215" s="181">
        <f>ROUND(I215*H215,2)</f>
        <v>0</v>
      </c>
      <c r="BL215" s="18" t="s">
        <v>128</v>
      </c>
      <c r="BM215" s="180" t="s">
        <v>274</v>
      </c>
    </row>
    <row r="216" spans="1:65" s="2" customFormat="1" ht="19.5">
      <c r="A216" s="33"/>
      <c r="B216" s="34"/>
      <c r="C216" s="33"/>
      <c r="D216" s="182" t="s">
        <v>186</v>
      </c>
      <c r="E216" s="33"/>
      <c r="F216" s="183" t="s">
        <v>2301</v>
      </c>
      <c r="G216" s="33"/>
      <c r="H216" s="33"/>
      <c r="I216" s="102"/>
      <c r="J216" s="33"/>
      <c r="K216" s="33"/>
      <c r="L216" s="34"/>
      <c r="M216" s="184"/>
      <c r="N216" s="185"/>
      <c r="O216" s="59"/>
      <c r="P216" s="59"/>
      <c r="Q216" s="59"/>
      <c r="R216" s="59"/>
      <c r="S216" s="59"/>
      <c r="T216" s="60"/>
      <c r="U216" s="33"/>
      <c r="V216" s="33"/>
      <c r="W216" s="33"/>
      <c r="X216" s="33"/>
      <c r="Y216" s="33"/>
      <c r="Z216" s="33"/>
      <c r="AA216" s="33"/>
      <c r="AB216" s="33"/>
      <c r="AC216" s="33"/>
      <c r="AD216" s="33"/>
      <c r="AE216" s="33"/>
      <c r="AT216" s="18" t="s">
        <v>186</v>
      </c>
      <c r="AU216" s="18" t="s">
        <v>91</v>
      </c>
    </row>
    <row r="217" spans="1:65" s="15" customFormat="1" ht="11.25">
      <c r="B217" s="213"/>
      <c r="D217" s="182" t="s">
        <v>187</v>
      </c>
      <c r="E217" s="214" t="s">
        <v>1</v>
      </c>
      <c r="F217" s="215" t="s">
        <v>2283</v>
      </c>
      <c r="H217" s="214" t="s">
        <v>1</v>
      </c>
      <c r="I217" s="216"/>
      <c r="L217" s="213"/>
      <c r="M217" s="217"/>
      <c r="N217" s="218"/>
      <c r="O217" s="218"/>
      <c r="P217" s="218"/>
      <c r="Q217" s="218"/>
      <c r="R217" s="218"/>
      <c r="S217" s="218"/>
      <c r="T217" s="219"/>
      <c r="AT217" s="214" t="s">
        <v>187</v>
      </c>
      <c r="AU217" s="214" t="s">
        <v>91</v>
      </c>
      <c r="AV217" s="15" t="s">
        <v>21</v>
      </c>
      <c r="AW217" s="15" t="s">
        <v>36</v>
      </c>
      <c r="AX217" s="15" t="s">
        <v>80</v>
      </c>
      <c r="AY217" s="214" t="s">
        <v>180</v>
      </c>
    </row>
    <row r="218" spans="1:65" s="13" customFormat="1" ht="11.25">
      <c r="B218" s="186"/>
      <c r="D218" s="182" t="s">
        <v>187</v>
      </c>
      <c r="E218" s="187" t="s">
        <v>1</v>
      </c>
      <c r="F218" s="188" t="s">
        <v>2289</v>
      </c>
      <c r="H218" s="189">
        <v>157.82</v>
      </c>
      <c r="I218" s="190"/>
      <c r="L218" s="186"/>
      <c r="M218" s="191"/>
      <c r="N218" s="192"/>
      <c r="O218" s="192"/>
      <c r="P218" s="192"/>
      <c r="Q218" s="192"/>
      <c r="R218" s="192"/>
      <c r="S218" s="192"/>
      <c r="T218" s="193"/>
      <c r="AT218" s="187" t="s">
        <v>187</v>
      </c>
      <c r="AU218" s="187" t="s">
        <v>91</v>
      </c>
      <c r="AV218" s="13" t="s">
        <v>91</v>
      </c>
      <c r="AW218" s="13" t="s">
        <v>36</v>
      </c>
      <c r="AX218" s="13" t="s">
        <v>80</v>
      </c>
      <c r="AY218" s="187" t="s">
        <v>180</v>
      </c>
    </row>
    <row r="219" spans="1:65" s="14" customFormat="1" ht="11.25">
      <c r="B219" s="194"/>
      <c r="D219" s="182" t="s">
        <v>187</v>
      </c>
      <c r="E219" s="195" t="s">
        <v>1</v>
      </c>
      <c r="F219" s="196" t="s">
        <v>189</v>
      </c>
      <c r="H219" s="197">
        <v>157.82</v>
      </c>
      <c r="I219" s="198"/>
      <c r="L219" s="194"/>
      <c r="M219" s="199"/>
      <c r="N219" s="200"/>
      <c r="O219" s="200"/>
      <c r="P219" s="200"/>
      <c r="Q219" s="200"/>
      <c r="R219" s="200"/>
      <c r="S219" s="200"/>
      <c r="T219" s="201"/>
      <c r="AT219" s="195" t="s">
        <v>187</v>
      </c>
      <c r="AU219" s="195" t="s">
        <v>91</v>
      </c>
      <c r="AV219" s="14" t="s">
        <v>128</v>
      </c>
      <c r="AW219" s="14" t="s">
        <v>36</v>
      </c>
      <c r="AX219" s="14" t="s">
        <v>21</v>
      </c>
      <c r="AY219" s="195" t="s">
        <v>180</v>
      </c>
    </row>
    <row r="220" spans="1:65" s="2" customFormat="1" ht="24" customHeight="1">
      <c r="A220" s="33"/>
      <c r="B220" s="167"/>
      <c r="C220" s="168" t="s">
        <v>7</v>
      </c>
      <c r="D220" s="168" t="s">
        <v>182</v>
      </c>
      <c r="E220" s="169" t="s">
        <v>2302</v>
      </c>
      <c r="F220" s="170" t="s">
        <v>2303</v>
      </c>
      <c r="G220" s="171" t="s">
        <v>495</v>
      </c>
      <c r="H220" s="172">
        <v>5</v>
      </c>
      <c r="I220" s="173"/>
      <c r="J220" s="174">
        <f>ROUND(I220*H220,2)</f>
        <v>0</v>
      </c>
      <c r="K220" s="175"/>
      <c r="L220" s="34"/>
      <c r="M220" s="176" t="s">
        <v>1</v>
      </c>
      <c r="N220" s="177" t="s">
        <v>45</v>
      </c>
      <c r="O220" s="59"/>
      <c r="P220" s="178">
        <f>O220*H220</f>
        <v>0</v>
      </c>
      <c r="Q220" s="178">
        <v>0</v>
      </c>
      <c r="R220" s="178">
        <f>Q220*H220</f>
        <v>0</v>
      </c>
      <c r="S220" s="178">
        <v>0</v>
      </c>
      <c r="T220" s="179">
        <f>S220*H220</f>
        <v>0</v>
      </c>
      <c r="U220" s="33"/>
      <c r="V220" s="33"/>
      <c r="W220" s="33"/>
      <c r="X220" s="33"/>
      <c r="Y220" s="33"/>
      <c r="Z220" s="33"/>
      <c r="AA220" s="33"/>
      <c r="AB220" s="33"/>
      <c r="AC220" s="33"/>
      <c r="AD220" s="33"/>
      <c r="AE220" s="33"/>
      <c r="AR220" s="180" t="s">
        <v>128</v>
      </c>
      <c r="AT220" s="180" t="s">
        <v>182</v>
      </c>
      <c r="AU220" s="180" t="s">
        <v>91</v>
      </c>
      <c r="AY220" s="18" t="s">
        <v>180</v>
      </c>
      <c r="BE220" s="181">
        <f>IF(N220="základní",J220,0)</f>
        <v>0</v>
      </c>
      <c r="BF220" s="181">
        <f>IF(N220="snížená",J220,0)</f>
        <v>0</v>
      </c>
      <c r="BG220" s="181">
        <f>IF(N220="zákl. přenesená",J220,0)</f>
        <v>0</v>
      </c>
      <c r="BH220" s="181">
        <f>IF(N220="sníž. přenesená",J220,0)</f>
        <v>0</v>
      </c>
      <c r="BI220" s="181">
        <f>IF(N220="nulová",J220,0)</f>
        <v>0</v>
      </c>
      <c r="BJ220" s="18" t="s">
        <v>21</v>
      </c>
      <c r="BK220" s="181">
        <f>ROUND(I220*H220,2)</f>
        <v>0</v>
      </c>
      <c r="BL220" s="18" t="s">
        <v>128</v>
      </c>
      <c r="BM220" s="180" t="s">
        <v>277</v>
      </c>
    </row>
    <row r="221" spans="1:65" s="2" customFormat="1" ht="19.5">
      <c r="A221" s="33"/>
      <c r="B221" s="34"/>
      <c r="C221" s="33"/>
      <c r="D221" s="182" t="s">
        <v>186</v>
      </c>
      <c r="E221" s="33"/>
      <c r="F221" s="183" t="s">
        <v>2303</v>
      </c>
      <c r="G221" s="33"/>
      <c r="H221" s="33"/>
      <c r="I221" s="102"/>
      <c r="J221" s="33"/>
      <c r="K221" s="33"/>
      <c r="L221" s="34"/>
      <c r="M221" s="184"/>
      <c r="N221" s="185"/>
      <c r="O221" s="59"/>
      <c r="P221" s="59"/>
      <c r="Q221" s="59"/>
      <c r="R221" s="59"/>
      <c r="S221" s="59"/>
      <c r="T221" s="60"/>
      <c r="U221" s="33"/>
      <c r="V221" s="33"/>
      <c r="W221" s="33"/>
      <c r="X221" s="33"/>
      <c r="Y221" s="33"/>
      <c r="Z221" s="33"/>
      <c r="AA221" s="33"/>
      <c r="AB221" s="33"/>
      <c r="AC221" s="33"/>
      <c r="AD221" s="33"/>
      <c r="AE221" s="33"/>
      <c r="AT221" s="18" t="s">
        <v>186</v>
      </c>
      <c r="AU221" s="18" t="s">
        <v>91</v>
      </c>
    </row>
    <row r="222" spans="1:65" s="2" customFormat="1" ht="24" customHeight="1">
      <c r="A222" s="33"/>
      <c r="B222" s="167"/>
      <c r="C222" s="168" t="s">
        <v>237</v>
      </c>
      <c r="D222" s="168" t="s">
        <v>182</v>
      </c>
      <c r="E222" s="169" t="s">
        <v>2304</v>
      </c>
      <c r="F222" s="170" t="s">
        <v>2305</v>
      </c>
      <c r="G222" s="171" t="s">
        <v>495</v>
      </c>
      <c r="H222" s="172">
        <v>12</v>
      </c>
      <c r="I222" s="173"/>
      <c r="J222" s="174">
        <f>ROUND(I222*H222,2)</f>
        <v>0</v>
      </c>
      <c r="K222" s="175"/>
      <c r="L222" s="34"/>
      <c r="M222" s="176" t="s">
        <v>1</v>
      </c>
      <c r="N222" s="177" t="s">
        <v>45</v>
      </c>
      <c r="O222" s="59"/>
      <c r="P222" s="178">
        <f>O222*H222</f>
        <v>0</v>
      </c>
      <c r="Q222" s="178">
        <v>0</v>
      </c>
      <c r="R222" s="178">
        <f>Q222*H222</f>
        <v>0</v>
      </c>
      <c r="S222" s="178">
        <v>0</v>
      </c>
      <c r="T222" s="179">
        <f>S222*H222</f>
        <v>0</v>
      </c>
      <c r="U222" s="33"/>
      <c r="V222" s="33"/>
      <c r="W222" s="33"/>
      <c r="X222" s="33"/>
      <c r="Y222" s="33"/>
      <c r="Z222" s="33"/>
      <c r="AA222" s="33"/>
      <c r="AB222" s="33"/>
      <c r="AC222" s="33"/>
      <c r="AD222" s="33"/>
      <c r="AE222" s="33"/>
      <c r="AR222" s="180" t="s">
        <v>128</v>
      </c>
      <c r="AT222" s="180" t="s">
        <v>182</v>
      </c>
      <c r="AU222" s="180" t="s">
        <v>91</v>
      </c>
      <c r="AY222" s="18" t="s">
        <v>180</v>
      </c>
      <c r="BE222" s="181">
        <f>IF(N222="základní",J222,0)</f>
        <v>0</v>
      </c>
      <c r="BF222" s="181">
        <f>IF(N222="snížená",J222,0)</f>
        <v>0</v>
      </c>
      <c r="BG222" s="181">
        <f>IF(N222="zákl. přenesená",J222,0)</f>
        <v>0</v>
      </c>
      <c r="BH222" s="181">
        <f>IF(N222="sníž. přenesená",J222,0)</f>
        <v>0</v>
      </c>
      <c r="BI222" s="181">
        <f>IF(N222="nulová",J222,0)</f>
        <v>0</v>
      </c>
      <c r="BJ222" s="18" t="s">
        <v>21</v>
      </c>
      <c r="BK222" s="181">
        <f>ROUND(I222*H222,2)</f>
        <v>0</v>
      </c>
      <c r="BL222" s="18" t="s">
        <v>128</v>
      </c>
      <c r="BM222" s="180" t="s">
        <v>281</v>
      </c>
    </row>
    <row r="223" spans="1:65" s="2" customFormat="1" ht="19.5">
      <c r="A223" s="33"/>
      <c r="B223" s="34"/>
      <c r="C223" s="33"/>
      <c r="D223" s="182" t="s">
        <v>186</v>
      </c>
      <c r="E223" s="33"/>
      <c r="F223" s="183" t="s">
        <v>2305</v>
      </c>
      <c r="G223" s="33"/>
      <c r="H223" s="33"/>
      <c r="I223" s="102"/>
      <c r="J223" s="33"/>
      <c r="K223" s="33"/>
      <c r="L223" s="34"/>
      <c r="M223" s="184"/>
      <c r="N223" s="185"/>
      <c r="O223" s="59"/>
      <c r="P223" s="59"/>
      <c r="Q223" s="59"/>
      <c r="R223" s="59"/>
      <c r="S223" s="59"/>
      <c r="T223" s="60"/>
      <c r="U223" s="33"/>
      <c r="V223" s="33"/>
      <c r="W223" s="33"/>
      <c r="X223" s="33"/>
      <c r="Y223" s="33"/>
      <c r="Z223" s="33"/>
      <c r="AA223" s="33"/>
      <c r="AB223" s="33"/>
      <c r="AC223" s="33"/>
      <c r="AD223" s="33"/>
      <c r="AE223" s="33"/>
      <c r="AT223" s="18" t="s">
        <v>186</v>
      </c>
      <c r="AU223" s="18" t="s">
        <v>91</v>
      </c>
    </row>
    <row r="224" spans="1:65" s="2" customFormat="1" ht="24" customHeight="1">
      <c r="A224" s="33"/>
      <c r="B224" s="167"/>
      <c r="C224" s="168" t="s">
        <v>296</v>
      </c>
      <c r="D224" s="168" t="s">
        <v>182</v>
      </c>
      <c r="E224" s="169" t="s">
        <v>2306</v>
      </c>
      <c r="F224" s="170" t="s">
        <v>2307</v>
      </c>
      <c r="G224" s="171" t="s">
        <v>495</v>
      </c>
      <c r="H224" s="172">
        <v>12</v>
      </c>
      <c r="I224" s="173"/>
      <c r="J224" s="174">
        <f>ROUND(I224*H224,2)</f>
        <v>0</v>
      </c>
      <c r="K224" s="175"/>
      <c r="L224" s="34"/>
      <c r="M224" s="176" t="s">
        <v>1</v>
      </c>
      <c r="N224" s="177" t="s">
        <v>45</v>
      </c>
      <c r="O224" s="59"/>
      <c r="P224" s="178">
        <f>O224*H224</f>
        <v>0</v>
      </c>
      <c r="Q224" s="178">
        <v>0</v>
      </c>
      <c r="R224" s="178">
        <f>Q224*H224</f>
        <v>0</v>
      </c>
      <c r="S224" s="178">
        <v>0</v>
      </c>
      <c r="T224" s="179">
        <f>S224*H224</f>
        <v>0</v>
      </c>
      <c r="U224" s="33"/>
      <c r="V224" s="33"/>
      <c r="W224" s="33"/>
      <c r="X224" s="33"/>
      <c r="Y224" s="33"/>
      <c r="Z224" s="33"/>
      <c r="AA224" s="33"/>
      <c r="AB224" s="33"/>
      <c r="AC224" s="33"/>
      <c r="AD224" s="33"/>
      <c r="AE224" s="33"/>
      <c r="AR224" s="180" t="s">
        <v>128</v>
      </c>
      <c r="AT224" s="180" t="s">
        <v>182</v>
      </c>
      <c r="AU224" s="180" t="s">
        <v>91</v>
      </c>
      <c r="AY224" s="18" t="s">
        <v>180</v>
      </c>
      <c r="BE224" s="181">
        <f>IF(N224="základní",J224,0)</f>
        <v>0</v>
      </c>
      <c r="BF224" s="181">
        <f>IF(N224="snížená",J224,0)</f>
        <v>0</v>
      </c>
      <c r="BG224" s="181">
        <f>IF(N224="zákl. přenesená",J224,0)</f>
        <v>0</v>
      </c>
      <c r="BH224" s="181">
        <f>IF(N224="sníž. přenesená",J224,0)</f>
        <v>0</v>
      </c>
      <c r="BI224" s="181">
        <f>IF(N224="nulová",J224,0)</f>
        <v>0</v>
      </c>
      <c r="BJ224" s="18" t="s">
        <v>21</v>
      </c>
      <c r="BK224" s="181">
        <f>ROUND(I224*H224,2)</f>
        <v>0</v>
      </c>
      <c r="BL224" s="18" t="s">
        <v>128</v>
      </c>
      <c r="BM224" s="180" t="s">
        <v>285</v>
      </c>
    </row>
    <row r="225" spans="1:65" s="2" customFormat="1" ht="19.5">
      <c r="A225" s="33"/>
      <c r="B225" s="34"/>
      <c r="C225" s="33"/>
      <c r="D225" s="182" t="s">
        <v>186</v>
      </c>
      <c r="E225" s="33"/>
      <c r="F225" s="183" t="s">
        <v>2307</v>
      </c>
      <c r="G225" s="33"/>
      <c r="H225" s="33"/>
      <c r="I225" s="102"/>
      <c r="J225" s="33"/>
      <c r="K225" s="33"/>
      <c r="L225" s="34"/>
      <c r="M225" s="184"/>
      <c r="N225" s="185"/>
      <c r="O225" s="59"/>
      <c r="P225" s="59"/>
      <c r="Q225" s="59"/>
      <c r="R225" s="59"/>
      <c r="S225" s="59"/>
      <c r="T225" s="60"/>
      <c r="U225" s="33"/>
      <c r="V225" s="33"/>
      <c r="W225" s="33"/>
      <c r="X225" s="33"/>
      <c r="Y225" s="33"/>
      <c r="Z225" s="33"/>
      <c r="AA225" s="33"/>
      <c r="AB225" s="33"/>
      <c r="AC225" s="33"/>
      <c r="AD225" s="33"/>
      <c r="AE225" s="33"/>
      <c r="AT225" s="18" t="s">
        <v>186</v>
      </c>
      <c r="AU225" s="18" t="s">
        <v>91</v>
      </c>
    </row>
    <row r="226" spans="1:65" s="2" customFormat="1" ht="24" customHeight="1">
      <c r="A226" s="33"/>
      <c r="B226" s="167"/>
      <c r="C226" s="168" t="s">
        <v>241</v>
      </c>
      <c r="D226" s="168" t="s">
        <v>182</v>
      </c>
      <c r="E226" s="169" t="s">
        <v>2308</v>
      </c>
      <c r="F226" s="170" t="s">
        <v>2309</v>
      </c>
      <c r="G226" s="171" t="s">
        <v>495</v>
      </c>
      <c r="H226" s="172">
        <v>5</v>
      </c>
      <c r="I226" s="173"/>
      <c r="J226" s="174">
        <f>ROUND(I226*H226,2)</f>
        <v>0</v>
      </c>
      <c r="K226" s="175"/>
      <c r="L226" s="34"/>
      <c r="M226" s="176" t="s">
        <v>1</v>
      </c>
      <c r="N226" s="177" t="s">
        <v>45</v>
      </c>
      <c r="O226" s="59"/>
      <c r="P226" s="178">
        <f>O226*H226</f>
        <v>0</v>
      </c>
      <c r="Q226" s="178">
        <v>0</v>
      </c>
      <c r="R226" s="178">
        <f>Q226*H226</f>
        <v>0</v>
      </c>
      <c r="S226" s="178">
        <v>0</v>
      </c>
      <c r="T226" s="179">
        <f>S226*H226</f>
        <v>0</v>
      </c>
      <c r="U226" s="33"/>
      <c r="V226" s="33"/>
      <c r="W226" s="33"/>
      <c r="X226" s="33"/>
      <c r="Y226" s="33"/>
      <c r="Z226" s="33"/>
      <c r="AA226" s="33"/>
      <c r="AB226" s="33"/>
      <c r="AC226" s="33"/>
      <c r="AD226" s="33"/>
      <c r="AE226" s="33"/>
      <c r="AR226" s="180" t="s">
        <v>128</v>
      </c>
      <c r="AT226" s="180" t="s">
        <v>182</v>
      </c>
      <c r="AU226" s="180" t="s">
        <v>91</v>
      </c>
      <c r="AY226" s="18" t="s">
        <v>180</v>
      </c>
      <c r="BE226" s="181">
        <f>IF(N226="základní",J226,0)</f>
        <v>0</v>
      </c>
      <c r="BF226" s="181">
        <f>IF(N226="snížená",J226,0)</f>
        <v>0</v>
      </c>
      <c r="BG226" s="181">
        <f>IF(N226="zákl. přenesená",J226,0)</f>
        <v>0</v>
      </c>
      <c r="BH226" s="181">
        <f>IF(N226="sníž. přenesená",J226,0)</f>
        <v>0</v>
      </c>
      <c r="BI226" s="181">
        <f>IF(N226="nulová",J226,0)</f>
        <v>0</v>
      </c>
      <c r="BJ226" s="18" t="s">
        <v>21</v>
      </c>
      <c r="BK226" s="181">
        <f>ROUND(I226*H226,2)</f>
        <v>0</v>
      </c>
      <c r="BL226" s="18" t="s">
        <v>128</v>
      </c>
      <c r="BM226" s="180" t="s">
        <v>290</v>
      </c>
    </row>
    <row r="227" spans="1:65" s="2" customFormat="1" ht="19.5">
      <c r="A227" s="33"/>
      <c r="B227" s="34"/>
      <c r="C227" s="33"/>
      <c r="D227" s="182" t="s">
        <v>186</v>
      </c>
      <c r="E227" s="33"/>
      <c r="F227" s="183" t="s">
        <v>2309</v>
      </c>
      <c r="G227" s="33"/>
      <c r="H227" s="33"/>
      <c r="I227" s="102"/>
      <c r="J227" s="33"/>
      <c r="K227" s="33"/>
      <c r="L227" s="34"/>
      <c r="M227" s="184"/>
      <c r="N227" s="185"/>
      <c r="O227" s="59"/>
      <c r="P227" s="59"/>
      <c r="Q227" s="59"/>
      <c r="R227" s="59"/>
      <c r="S227" s="59"/>
      <c r="T227" s="60"/>
      <c r="U227" s="33"/>
      <c r="V227" s="33"/>
      <c r="W227" s="33"/>
      <c r="X227" s="33"/>
      <c r="Y227" s="33"/>
      <c r="Z227" s="33"/>
      <c r="AA227" s="33"/>
      <c r="AB227" s="33"/>
      <c r="AC227" s="33"/>
      <c r="AD227" s="33"/>
      <c r="AE227" s="33"/>
      <c r="AT227" s="18" t="s">
        <v>186</v>
      </c>
      <c r="AU227" s="18" t="s">
        <v>91</v>
      </c>
    </row>
    <row r="228" spans="1:65" s="2" customFormat="1" ht="16.5" customHeight="1">
      <c r="A228" s="33"/>
      <c r="B228" s="167"/>
      <c r="C228" s="202" t="s">
        <v>306</v>
      </c>
      <c r="D228" s="202" t="s">
        <v>190</v>
      </c>
      <c r="E228" s="203" t="s">
        <v>2310</v>
      </c>
      <c r="F228" s="204" t="s">
        <v>2311</v>
      </c>
      <c r="G228" s="205" t="s">
        <v>495</v>
      </c>
      <c r="H228" s="206">
        <v>5</v>
      </c>
      <c r="I228" s="207"/>
      <c r="J228" s="208">
        <f>ROUND(I228*H228,2)</f>
        <v>0</v>
      </c>
      <c r="K228" s="209"/>
      <c r="L228" s="210"/>
      <c r="M228" s="211" t="s">
        <v>1</v>
      </c>
      <c r="N228" s="212" t="s">
        <v>45</v>
      </c>
      <c r="O228" s="59"/>
      <c r="P228" s="178">
        <f>O228*H228</f>
        <v>0</v>
      </c>
      <c r="Q228" s="178">
        <v>0</v>
      </c>
      <c r="R228" s="178">
        <f>Q228*H228</f>
        <v>0</v>
      </c>
      <c r="S228" s="178">
        <v>0</v>
      </c>
      <c r="T228" s="179">
        <f>S228*H228</f>
        <v>0</v>
      </c>
      <c r="U228" s="33"/>
      <c r="V228" s="33"/>
      <c r="W228" s="33"/>
      <c r="X228" s="33"/>
      <c r="Y228" s="33"/>
      <c r="Z228" s="33"/>
      <c r="AA228" s="33"/>
      <c r="AB228" s="33"/>
      <c r="AC228" s="33"/>
      <c r="AD228" s="33"/>
      <c r="AE228" s="33"/>
      <c r="AR228" s="180" t="s">
        <v>193</v>
      </c>
      <c r="AT228" s="180" t="s">
        <v>190</v>
      </c>
      <c r="AU228" s="180" t="s">
        <v>91</v>
      </c>
      <c r="AY228" s="18" t="s">
        <v>180</v>
      </c>
      <c r="BE228" s="181">
        <f>IF(N228="základní",J228,0)</f>
        <v>0</v>
      </c>
      <c r="BF228" s="181">
        <f>IF(N228="snížená",J228,0)</f>
        <v>0</v>
      </c>
      <c r="BG228" s="181">
        <f>IF(N228="zákl. přenesená",J228,0)</f>
        <v>0</v>
      </c>
      <c r="BH228" s="181">
        <f>IF(N228="sníž. přenesená",J228,0)</f>
        <v>0</v>
      </c>
      <c r="BI228" s="181">
        <f>IF(N228="nulová",J228,0)</f>
        <v>0</v>
      </c>
      <c r="BJ228" s="18" t="s">
        <v>21</v>
      </c>
      <c r="BK228" s="181">
        <f>ROUND(I228*H228,2)</f>
        <v>0</v>
      </c>
      <c r="BL228" s="18" t="s">
        <v>128</v>
      </c>
      <c r="BM228" s="180" t="s">
        <v>294</v>
      </c>
    </row>
    <row r="229" spans="1:65" s="2" customFormat="1" ht="11.25">
      <c r="A229" s="33"/>
      <c r="B229" s="34"/>
      <c r="C229" s="33"/>
      <c r="D229" s="182" t="s">
        <v>186</v>
      </c>
      <c r="E229" s="33"/>
      <c r="F229" s="183" t="s">
        <v>2311</v>
      </c>
      <c r="G229" s="33"/>
      <c r="H229" s="33"/>
      <c r="I229" s="102"/>
      <c r="J229" s="33"/>
      <c r="K229" s="33"/>
      <c r="L229" s="34"/>
      <c r="M229" s="184"/>
      <c r="N229" s="185"/>
      <c r="O229" s="59"/>
      <c r="P229" s="59"/>
      <c r="Q229" s="59"/>
      <c r="R229" s="59"/>
      <c r="S229" s="59"/>
      <c r="T229" s="60"/>
      <c r="U229" s="33"/>
      <c r="V229" s="33"/>
      <c r="W229" s="33"/>
      <c r="X229" s="33"/>
      <c r="Y229" s="33"/>
      <c r="Z229" s="33"/>
      <c r="AA229" s="33"/>
      <c r="AB229" s="33"/>
      <c r="AC229" s="33"/>
      <c r="AD229" s="33"/>
      <c r="AE229" s="33"/>
      <c r="AT229" s="18" t="s">
        <v>186</v>
      </c>
      <c r="AU229" s="18" t="s">
        <v>91</v>
      </c>
    </row>
    <row r="230" spans="1:65" s="12" customFormat="1" ht="22.9" customHeight="1">
      <c r="B230" s="154"/>
      <c r="D230" s="155" t="s">
        <v>79</v>
      </c>
      <c r="E230" s="165" t="s">
        <v>91</v>
      </c>
      <c r="F230" s="165" t="s">
        <v>2312</v>
      </c>
      <c r="I230" s="157"/>
      <c r="J230" s="166">
        <f>BK230</f>
        <v>0</v>
      </c>
      <c r="L230" s="154"/>
      <c r="M230" s="159"/>
      <c r="N230" s="160"/>
      <c r="O230" s="160"/>
      <c r="P230" s="161">
        <f>SUM(P231:P266)</f>
        <v>0</v>
      </c>
      <c r="Q230" s="160"/>
      <c r="R230" s="161">
        <f>SUM(R231:R266)</f>
        <v>0</v>
      </c>
      <c r="S230" s="160"/>
      <c r="T230" s="162">
        <f>SUM(T231:T266)</f>
        <v>0</v>
      </c>
      <c r="AR230" s="155" t="s">
        <v>21</v>
      </c>
      <c r="AT230" s="163" t="s">
        <v>79</v>
      </c>
      <c r="AU230" s="163" t="s">
        <v>21</v>
      </c>
      <c r="AY230" s="155" t="s">
        <v>180</v>
      </c>
      <c r="BK230" s="164">
        <f>SUM(BK231:BK266)</f>
        <v>0</v>
      </c>
    </row>
    <row r="231" spans="1:65" s="2" customFormat="1" ht="24" customHeight="1">
      <c r="A231" s="33"/>
      <c r="B231" s="167"/>
      <c r="C231" s="168" t="s">
        <v>246</v>
      </c>
      <c r="D231" s="168" t="s">
        <v>182</v>
      </c>
      <c r="E231" s="169" t="s">
        <v>2313</v>
      </c>
      <c r="F231" s="170" t="s">
        <v>2314</v>
      </c>
      <c r="G231" s="171" t="s">
        <v>199</v>
      </c>
      <c r="H231" s="172">
        <v>100</v>
      </c>
      <c r="I231" s="173"/>
      <c r="J231" s="174">
        <f>ROUND(I231*H231,2)</f>
        <v>0</v>
      </c>
      <c r="K231" s="175"/>
      <c r="L231" s="34"/>
      <c r="M231" s="176" t="s">
        <v>1</v>
      </c>
      <c r="N231" s="177" t="s">
        <v>45</v>
      </c>
      <c r="O231" s="59"/>
      <c r="P231" s="178">
        <f>O231*H231</f>
        <v>0</v>
      </c>
      <c r="Q231" s="178">
        <v>0</v>
      </c>
      <c r="R231" s="178">
        <f>Q231*H231</f>
        <v>0</v>
      </c>
      <c r="S231" s="178">
        <v>0</v>
      </c>
      <c r="T231" s="179">
        <f>S231*H231</f>
        <v>0</v>
      </c>
      <c r="U231" s="33"/>
      <c r="V231" s="33"/>
      <c r="W231" s="33"/>
      <c r="X231" s="33"/>
      <c r="Y231" s="33"/>
      <c r="Z231" s="33"/>
      <c r="AA231" s="33"/>
      <c r="AB231" s="33"/>
      <c r="AC231" s="33"/>
      <c r="AD231" s="33"/>
      <c r="AE231" s="33"/>
      <c r="AR231" s="180" t="s">
        <v>128</v>
      </c>
      <c r="AT231" s="180" t="s">
        <v>182</v>
      </c>
      <c r="AU231" s="180" t="s">
        <v>91</v>
      </c>
      <c r="AY231" s="18" t="s">
        <v>180</v>
      </c>
      <c r="BE231" s="181">
        <f>IF(N231="základní",J231,0)</f>
        <v>0</v>
      </c>
      <c r="BF231" s="181">
        <f>IF(N231="snížená",J231,0)</f>
        <v>0</v>
      </c>
      <c r="BG231" s="181">
        <f>IF(N231="zákl. přenesená",J231,0)</f>
        <v>0</v>
      </c>
      <c r="BH231" s="181">
        <f>IF(N231="sníž. přenesená",J231,0)</f>
        <v>0</v>
      </c>
      <c r="BI231" s="181">
        <f>IF(N231="nulová",J231,0)</f>
        <v>0</v>
      </c>
      <c r="BJ231" s="18" t="s">
        <v>21</v>
      </c>
      <c r="BK231" s="181">
        <f>ROUND(I231*H231,2)</f>
        <v>0</v>
      </c>
      <c r="BL231" s="18" t="s">
        <v>128</v>
      </c>
      <c r="BM231" s="180" t="s">
        <v>299</v>
      </c>
    </row>
    <row r="232" spans="1:65" s="2" customFormat="1" ht="19.5">
      <c r="A232" s="33"/>
      <c r="B232" s="34"/>
      <c r="C232" s="33"/>
      <c r="D232" s="182" t="s">
        <v>186</v>
      </c>
      <c r="E232" s="33"/>
      <c r="F232" s="183" t="s">
        <v>2314</v>
      </c>
      <c r="G232" s="33"/>
      <c r="H232" s="33"/>
      <c r="I232" s="102"/>
      <c r="J232" s="33"/>
      <c r="K232" s="33"/>
      <c r="L232" s="34"/>
      <c r="M232" s="184"/>
      <c r="N232" s="185"/>
      <c r="O232" s="59"/>
      <c r="P232" s="59"/>
      <c r="Q232" s="59"/>
      <c r="R232" s="59"/>
      <c r="S232" s="59"/>
      <c r="T232" s="60"/>
      <c r="U232" s="33"/>
      <c r="V232" s="33"/>
      <c r="W232" s="33"/>
      <c r="X232" s="33"/>
      <c r="Y232" s="33"/>
      <c r="Z232" s="33"/>
      <c r="AA232" s="33"/>
      <c r="AB232" s="33"/>
      <c r="AC232" s="33"/>
      <c r="AD232" s="33"/>
      <c r="AE232" s="33"/>
      <c r="AT232" s="18" t="s">
        <v>186</v>
      </c>
      <c r="AU232" s="18" t="s">
        <v>91</v>
      </c>
    </row>
    <row r="233" spans="1:65" s="2" customFormat="1" ht="16.5" customHeight="1">
      <c r="A233" s="33"/>
      <c r="B233" s="167"/>
      <c r="C233" s="168" t="s">
        <v>316</v>
      </c>
      <c r="D233" s="168" t="s">
        <v>182</v>
      </c>
      <c r="E233" s="169" t="s">
        <v>2315</v>
      </c>
      <c r="F233" s="170" t="s">
        <v>2316</v>
      </c>
      <c r="G233" s="171" t="s">
        <v>383</v>
      </c>
      <c r="H233" s="172">
        <v>48.875</v>
      </c>
      <c r="I233" s="173"/>
      <c r="J233" s="174">
        <f>ROUND(I233*H233,2)</f>
        <v>0</v>
      </c>
      <c r="K233" s="175"/>
      <c r="L233" s="34"/>
      <c r="M233" s="176" t="s">
        <v>1</v>
      </c>
      <c r="N233" s="177" t="s">
        <v>45</v>
      </c>
      <c r="O233" s="59"/>
      <c r="P233" s="178">
        <f>O233*H233</f>
        <v>0</v>
      </c>
      <c r="Q233" s="178">
        <v>0</v>
      </c>
      <c r="R233" s="178">
        <f>Q233*H233</f>
        <v>0</v>
      </c>
      <c r="S233" s="178">
        <v>0</v>
      </c>
      <c r="T233" s="179">
        <f>S233*H233</f>
        <v>0</v>
      </c>
      <c r="U233" s="33"/>
      <c r="V233" s="33"/>
      <c r="W233" s="33"/>
      <c r="X233" s="33"/>
      <c r="Y233" s="33"/>
      <c r="Z233" s="33"/>
      <c r="AA233" s="33"/>
      <c r="AB233" s="33"/>
      <c r="AC233" s="33"/>
      <c r="AD233" s="33"/>
      <c r="AE233" s="33"/>
      <c r="AR233" s="180" t="s">
        <v>128</v>
      </c>
      <c r="AT233" s="180" t="s">
        <v>182</v>
      </c>
      <c r="AU233" s="180" t="s">
        <v>91</v>
      </c>
      <c r="AY233" s="18" t="s">
        <v>180</v>
      </c>
      <c r="BE233" s="181">
        <f>IF(N233="základní",J233,0)</f>
        <v>0</v>
      </c>
      <c r="BF233" s="181">
        <f>IF(N233="snížená",J233,0)</f>
        <v>0</v>
      </c>
      <c r="BG233" s="181">
        <f>IF(N233="zákl. přenesená",J233,0)</f>
        <v>0</v>
      </c>
      <c r="BH233" s="181">
        <f>IF(N233="sníž. přenesená",J233,0)</f>
        <v>0</v>
      </c>
      <c r="BI233" s="181">
        <f>IF(N233="nulová",J233,0)</f>
        <v>0</v>
      </c>
      <c r="BJ233" s="18" t="s">
        <v>21</v>
      </c>
      <c r="BK233" s="181">
        <f>ROUND(I233*H233,2)</f>
        <v>0</v>
      </c>
      <c r="BL233" s="18" t="s">
        <v>128</v>
      </c>
      <c r="BM233" s="180" t="s">
        <v>303</v>
      </c>
    </row>
    <row r="234" spans="1:65" s="2" customFormat="1" ht="11.25">
      <c r="A234" s="33"/>
      <c r="B234" s="34"/>
      <c r="C234" s="33"/>
      <c r="D234" s="182" t="s">
        <v>186</v>
      </c>
      <c r="E234" s="33"/>
      <c r="F234" s="183" t="s">
        <v>2316</v>
      </c>
      <c r="G234" s="33"/>
      <c r="H234" s="33"/>
      <c r="I234" s="102"/>
      <c r="J234" s="33"/>
      <c r="K234" s="33"/>
      <c r="L234" s="34"/>
      <c r="M234" s="184"/>
      <c r="N234" s="185"/>
      <c r="O234" s="59"/>
      <c r="P234" s="59"/>
      <c r="Q234" s="59"/>
      <c r="R234" s="59"/>
      <c r="S234" s="59"/>
      <c r="T234" s="60"/>
      <c r="U234" s="33"/>
      <c r="V234" s="33"/>
      <c r="W234" s="33"/>
      <c r="X234" s="33"/>
      <c r="Y234" s="33"/>
      <c r="Z234" s="33"/>
      <c r="AA234" s="33"/>
      <c r="AB234" s="33"/>
      <c r="AC234" s="33"/>
      <c r="AD234" s="33"/>
      <c r="AE234" s="33"/>
      <c r="AT234" s="18" t="s">
        <v>186</v>
      </c>
      <c r="AU234" s="18" t="s">
        <v>91</v>
      </c>
    </row>
    <row r="235" spans="1:65" s="13" customFormat="1" ht="11.25">
      <c r="B235" s="186"/>
      <c r="D235" s="182" t="s">
        <v>187</v>
      </c>
      <c r="E235" s="187" t="s">
        <v>1</v>
      </c>
      <c r="F235" s="188" t="s">
        <v>2317</v>
      </c>
      <c r="H235" s="189">
        <v>30.75</v>
      </c>
      <c r="I235" s="190"/>
      <c r="L235" s="186"/>
      <c r="M235" s="191"/>
      <c r="N235" s="192"/>
      <c r="O235" s="192"/>
      <c r="P235" s="192"/>
      <c r="Q235" s="192"/>
      <c r="R235" s="192"/>
      <c r="S235" s="192"/>
      <c r="T235" s="193"/>
      <c r="AT235" s="187" t="s">
        <v>187</v>
      </c>
      <c r="AU235" s="187" t="s">
        <v>91</v>
      </c>
      <c r="AV235" s="13" t="s">
        <v>91</v>
      </c>
      <c r="AW235" s="13" t="s">
        <v>36</v>
      </c>
      <c r="AX235" s="13" t="s">
        <v>80</v>
      </c>
      <c r="AY235" s="187" t="s">
        <v>180</v>
      </c>
    </row>
    <row r="236" spans="1:65" s="13" customFormat="1" ht="11.25">
      <c r="B236" s="186"/>
      <c r="D236" s="182" t="s">
        <v>187</v>
      </c>
      <c r="E236" s="187" t="s">
        <v>1</v>
      </c>
      <c r="F236" s="188" t="s">
        <v>2318</v>
      </c>
      <c r="H236" s="189">
        <v>3.5</v>
      </c>
      <c r="I236" s="190"/>
      <c r="L236" s="186"/>
      <c r="M236" s="191"/>
      <c r="N236" s="192"/>
      <c r="O236" s="192"/>
      <c r="P236" s="192"/>
      <c r="Q236" s="192"/>
      <c r="R236" s="192"/>
      <c r="S236" s="192"/>
      <c r="T236" s="193"/>
      <c r="AT236" s="187" t="s">
        <v>187</v>
      </c>
      <c r="AU236" s="187" t="s">
        <v>91</v>
      </c>
      <c r="AV236" s="13" t="s">
        <v>91</v>
      </c>
      <c r="AW236" s="13" t="s">
        <v>36</v>
      </c>
      <c r="AX236" s="13" t="s">
        <v>80</v>
      </c>
      <c r="AY236" s="187" t="s">
        <v>180</v>
      </c>
    </row>
    <row r="237" spans="1:65" s="13" customFormat="1" ht="11.25">
      <c r="B237" s="186"/>
      <c r="D237" s="182" t="s">
        <v>187</v>
      </c>
      <c r="E237" s="187" t="s">
        <v>1</v>
      </c>
      <c r="F237" s="188" t="s">
        <v>2319</v>
      </c>
      <c r="H237" s="189">
        <v>9.2249999999999996</v>
      </c>
      <c r="I237" s="190"/>
      <c r="L237" s="186"/>
      <c r="M237" s="191"/>
      <c r="N237" s="192"/>
      <c r="O237" s="192"/>
      <c r="P237" s="192"/>
      <c r="Q237" s="192"/>
      <c r="R237" s="192"/>
      <c r="S237" s="192"/>
      <c r="T237" s="193"/>
      <c r="AT237" s="187" t="s">
        <v>187</v>
      </c>
      <c r="AU237" s="187" t="s">
        <v>91</v>
      </c>
      <c r="AV237" s="13" t="s">
        <v>91</v>
      </c>
      <c r="AW237" s="13" t="s">
        <v>36</v>
      </c>
      <c r="AX237" s="13" t="s">
        <v>80</v>
      </c>
      <c r="AY237" s="187" t="s">
        <v>180</v>
      </c>
    </row>
    <row r="238" spans="1:65" s="13" customFormat="1" ht="11.25">
      <c r="B238" s="186"/>
      <c r="D238" s="182" t="s">
        <v>187</v>
      </c>
      <c r="E238" s="187" t="s">
        <v>1</v>
      </c>
      <c r="F238" s="188" t="s">
        <v>2320</v>
      </c>
      <c r="H238" s="189">
        <v>3.6</v>
      </c>
      <c r="I238" s="190"/>
      <c r="L238" s="186"/>
      <c r="M238" s="191"/>
      <c r="N238" s="192"/>
      <c r="O238" s="192"/>
      <c r="P238" s="192"/>
      <c r="Q238" s="192"/>
      <c r="R238" s="192"/>
      <c r="S238" s="192"/>
      <c r="T238" s="193"/>
      <c r="AT238" s="187" t="s">
        <v>187</v>
      </c>
      <c r="AU238" s="187" t="s">
        <v>91</v>
      </c>
      <c r="AV238" s="13" t="s">
        <v>91</v>
      </c>
      <c r="AW238" s="13" t="s">
        <v>36</v>
      </c>
      <c r="AX238" s="13" t="s">
        <v>80</v>
      </c>
      <c r="AY238" s="187" t="s">
        <v>180</v>
      </c>
    </row>
    <row r="239" spans="1:65" s="13" customFormat="1" ht="11.25">
      <c r="B239" s="186"/>
      <c r="D239" s="182" t="s">
        <v>187</v>
      </c>
      <c r="E239" s="187" t="s">
        <v>1</v>
      </c>
      <c r="F239" s="188" t="s">
        <v>2321</v>
      </c>
      <c r="H239" s="189">
        <v>1.3</v>
      </c>
      <c r="I239" s="190"/>
      <c r="L239" s="186"/>
      <c r="M239" s="191"/>
      <c r="N239" s="192"/>
      <c r="O239" s="192"/>
      <c r="P239" s="192"/>
      <c r="Q239" s="192"/>
      <c r="R239" s="192"/>
      <c r="S239" s="192"/>
      <c r="T239" s="193"/>
      <c r="AT239" s="187" t="s">
        <v>187</v>
      </c>
      <c r="AU239" s="187" t="s">
        <v>91</v>
      </c>
      <c r="AV239" s="13" t="s">
        <v>91</v>
      </c>
      <c r="AW239" s="13" t="s">
        <v>36</v>
      </c>
      <c r="AX239" s="13" t="s">
        <v>80</v>
      </c>
      <c r="AY239" s="187" t="s">
        <v>180</v>
      </c>
    </row>
    <row r="240" spans="1:65" s="13" customFormat="1" ht="11.25">
      <c r="B240" s="186"/>
      <c r="D240" s="182" t="s">
        <v>187</v>
      </c>
      <c r="E240" s="187" t="s">
        <v>1</v>
      </c>
      <c r="F240" s="188" t="s">
        <v>2322</v>
      </c>
      <c r="H240" s="189">
        <v>0.5</v>
      </c>
      <c r="I240" s="190"/>
      <c r="L240" s="186"/>
      <c r="M240" s="191"/>
      <c r="N240" s="192"/>
      <c r="O240" s="192"/>
      <c r="P240" s="192"/>
      <c r="Q240" s="192"/>
      <c r="R240" s="192"/>
      <c r="S240" s="192"/>
      <c r="T240" s="193"/>
      <c r="AT240" s="187" t="s">
        <v>187</v>
      </c>
      <c r="AU240" s="187" t="s">
        <v>91</v>
      </c>
      <c r="AV240" s="13" t="s">
        <v>91</v>
      </c>
      <c r="AW240" s="13" t="s">
        <v>36</v>
      </c>
      <c r="AX240" s="13" t="s">
        <v>80</v>
      </c>
      <c r="AY240" s="187" t="s">
        <v>180</v>
      </c>
    </row>
    <row r="241" spans="1:65" s="14" customFormat="1" ht="11.25">
      <c r="B241" s="194"/>
      <c r="D241" s="182" t="s">
        <v>187</v>
      </c>
      <c r="E241" s="195" t="s">
        <v>1</v>
      </c>
      <c r="F241" s="196" t="s">
        <v>189</v>
      </c>
      <c r="H241" s="197">
        <v>48.875</v>
      </c>
      <c r="I241" s="198"/>
      <c r="L241" s="194"/>
      <c r="M241" s="199"/>
      <c r="N241" s="200"/>
      <c r="O241" s="200"/>
      <c r="P241" s="200"/>
      <c r="Q241" s="200"/>
      <c r="R241" s="200"/>
      <c r="S241" s="200"/>
      <c r="T241" s="201"/>
      <c r="AT241" s="195" t="s">
        <v>187</v>
      </c>
      <c r="AU241" s="195" t="s">
        <v>91</v>
      </c>
      <c r="AV241" s="14" t="s">
        <v>128</v>
      </c>
      <c r="AW241" s="14" t="s">
        <v>36</v>
      </c>
      <c r="AX241" s="14" t="s">
        <v>21</v>
      </c>
      <c r="AY241" s="195" t="s">
        <v>180</v>
      </c>
    </row>
    <row r="242" spans="1:65" s="2" customFormat="1" ht="16.5" customHeight="1">
      <c r="A242" s="33"/>
      <c r="B242" s="167"/>
      <c r="C242" s="168" t="s">
        <v>250</v>
      </c>
      <c r="D242" s="168" t="s">
        <v>182</v>
      </c>
      <c r="E242" s="169" t="s">
        <v>2323</v>
      </c>
      <c r="F242" s="170" t="s">
        <v>2324</v>
      </c>
      <c r="G242" s="171" t="s">
        <v>383</v>
      </c>
      <c r="H242" s="172">
        <v>1.75</v>
      </c>
      <c r="I242" s="173"/>
      <c r="J242" s="174">
        <f>ROUND(I242*H242,2)</f>
        <v>0</v>
      </c>
      <c r="K242" s="175"/>
      <c r="L242" s="34"/>
      <c r="M242" s="176" t="s">
        <v>1</v>
      </c>
      <c r="N242" s="177" t="s">
        <v>45</v>
      </c>
      <c r="O242" s="59"/>
      <c r="P242" s="178">
        <f>O242*H242</f>
        <v>0</v>
      </c>
      <c r="Q242" s="178">
        <v>0</v>
      </c>
      <c r="R242" s="178">
        <f>Q242*H242</f>
        <v>0</v>
      </c>
      <c r="S242" s="178">
        <v>0</v>
      </c>
      <c r="T242" s="179">
        <f>S242*H242</f>
        <v>0</v>
      </c>
      <c r="U242" s="33"/>
      <c r="V242" s="33"/>
      <c r="W242" s="33"/>
      <c r="X242" s="33"/>
      <c r="Y242" s="33"/>
      <c r="Z242" s="33"/>
      <c r="AA242" s="33"/>
      <c r="AB242" s="33"/>
      <c r="AC242" s="33"/>
      <c r="AD242" s="33"/>
      <c r="AE242" s="33"/>
      <c r="AR242" s="180" t="s">
        <v>128</v>
      </c>
      <c r="AT242" s="180" t="s">
        <v>182</v>
      </c>
      <c r="AU242" s="180" t="s">
        <v>91</v>
      </c>
      <c r="AY242" s="18" t="s">
        <v>180</v>
      </c>
      <c r="BE242" s="181">
        <f>IF(N242="základní",J242,0)</f>
        <v>0</v>
      </c>
      <c r="BF242" s="181">
        <f>IF(N242="snížená",J242,0)</f>
        <v>0</v>
      </c>
      <c r="BG242" s="181">
        <f>IF(N242="zákl. přenesená",J242,0)</f>
        <v>0</v>
      </c>
      <c r="BH242" s="181">
        <f>IF(N242="sníž. přenesená",J242,0)</f>
        <v>0</v>
      </c>
      <c r="BI242" s="181">
        <f>IF(N242="nulová",J242,0)</f>
        <v>0</v>
      </c>
      <c r="BJ242" s="18" t="s">
        <v>21</v>
      </c>
      <c r="BK242" s="181">
        <f>ROUND(I242*H242,2)</f>
        <v>0</v>
      </c>
      <c r="BL242" s="18" t="s">
        <v>128</v>
      </c>
      <c r="BM242" s="180" t="s">
        <v>309</v>
      </c>
    </row>
    <row r="243" spans="1:65" s="2" customFormat="1" ht="11.25">
      <c r="A243" s="33"/>
      <c r="B243" s="34"/>
      <c r="C243" s="33"/>
      <c r="D243" s="182" t="s">
        <v>186</v>
      </c>
      <c r="E243" s="33"/>
      <c r="F243" s="183" t="s">
        <v>2324</v>
      </c>
      <c r="G243" s="33"/>
      <c r="H243" s="33"/>
      <c r="I243" s="102"/>
      <c r="J243" s="33"/>
      <c r="K243" s="33"/>
      <c r="L243" s="34"/>
      <c r="M243" s="184"/>
      <c r="N243" s="185"/>
      <c r="O243" s="59"/>
      <c r="P243" s="59"/>
      <c r="Q243" s="59"/>
      <c r="R243" s="59"/>
      <c r="S243" s="59"/>
      <c r="T243" s="60"/>
      <c r="U243" s="33"/>
      <c r="V243" s="33"/>
      <c r="W243" s="33"/>
      <c r="X243" s="33"/>
      <c r="Y243" s="33"/>
      <c r="Z243" s="33"/>
      <c r="AA243" s="33"/>
      <c r="AB243" s="33"/>
      <c r="AC243" s="33"/>
      <c r="AD243" s="33"/>
      <c r="AE243" s="33"/>
      <c r="AT243" s="18" t="s">
        <v>186</v>
      </c>
      <c r="AU243" s="18" t="s">
        <v>91</v>
      </c>
    </row>
    <row r="244" spans="1:65" s="13" customFormat="1" ht="11.25">
      <c r="B244" s="186"/>
      <c r="D244" s="182" t="s">
        <v>187</v>
      </c>
      <c r="E244" s="187" t="s">
        <v>1</v>
      </c>
      <c r="F244" s="188" t="s">
        <v>2325</v>
      </c>
      <c r="H244" s="189">
        <v>1.75</v>
      </c>
      <c r="I244" s="190"/>
      <c r="L244" s="186"/>
      <c r="M244" s="191"/>
      <c r="N244" s="192"/>
      <c r="O244" s="192"/>
      <c r="P244" s="192"/>
      <c r="Q244" s="192"/>
      <c r="R244" s="192"/>
      <c r="S244" s="192"/>
      <c r="T244" s="193"/>
      <c r="AT244" s="187" t="s">
        <v>187</v>
      </c>
      <c r="AU244" s="187" t="s">
        <v>91</v>
      </c>
      <c r="AV244" s="13" t="s">
        <v>91</v>
      </c>
      <c r="AW244" s="13" t="s">
        <v>36</v>
      </c>
      <c r="AX244" s="13" t="s">
        <v>80</v>
      </c>
      <c r="AY244" s="187" t="s">
        <v>180</v>
      </c>
    </row>
    <row r="245" spans="1:65" s="14" customFormat="1" ht="11.25">
      <c r="B245" s="194"/>
      <c r="D245" s="182" t="s">
        <v>187</v>
      </c>
      <c r="E245" s="195" t="s">
        <v>1</v>
      </c>
      <c r="F245" s="196" t="s">
        <v>189</v>
      </c>
      <c r="H245" s="197">
        <v>1.75</v>
      </c>
      <c r="I245" s="198"/>
      <c r="L245" s="194"/>
      <c r="M245" s="199"/>
      <c r="N245" s="200"/>
      <c r="O245" s="200"/>
      <c r="P245" s="200"/>
      <c r="Q245" s="200"/>
      <c r="R245" s="200"/>
      <c r="S245" s="200"/>
      <c r="T245" s="201"/>
      <c r="AT245" s="195" t="s">
        <v>187</v>
      </c>
      <c r="AU245" s="195" t="s">
        <v>91</v>
      </c>
      <c r="AV245" s="14" t="s">
        <v>128</v>
      </c>
      <c r="AW245" s="14" t="s">
        <v>36</v>
      </c>
      <c r="AX245" s="14" t="s">
        <v>21</v>
      </c>
      <c r="AY245" s="195" t="s">
        <v>180</v>
      </c>
    </row>
    <row r="246" spans="1:65" s="2" customFormat="1" ht="16.5" customHeight="1">
      <c r="A246" s="33"/>
      <c r="B246" s="167"/>
      <c r="C246" s="168" t="s">
        <v>323</v>
      </c>
      <c r="D246" s="168" t="s">
        <v>182</v>
      </c>
      <c r="E246" s="169" t="s">
        <v>2326</v>
      </c>
      <c r="F246" s="170" t="s">
        <v>2327</v>
      </c>
      <c r="G246" s="171" t="s">
        <v>383</v>
      </c>
      <c r="H246" s="172">
        <v>26.664000000000001</v>
      </c>
      <c r="I246" s="173"/>
      <c r="J246" s="174">
        <f>ROUND(I246*H246,2)</f>
        <v>0</v>
      </c>
      <c r="K246" s="175"/>
      <c r="L246" s="34"/>
      <c r="M246" s="176" t="s">
        <v>1</v>
      </c>
      <c r="N246" s="177" t="s">
        <v>45</v>
      </c>
      <c r="O246" s="59"/>
      <c r="P246" s="178">
        <f>O246*H246</f>
        <v>0</v>
      </c>
      <c r="Q246" s="178">
        <v>0</v>
      </c>
      <c r="R246" s="178">
        <f>Q246*H246</f>
        <v>0</v>
      </c>
      <c r="S246" s="178">
        <v>0</v>
      </c>
      <c r="T246" s="179">
        <f>S246*H246</f>
        <v>0</v>
      </c>
      <c r="U246" s="33"/>
      <c r="V246" s="33"/>
      <c r="W246" s="33"/>
      <c r="X246" s="33"/>
      <c r="Y246" s="33"/>
      <c r="Z246" s="33"/>
      <c r="AA246" s="33"/>
      <c r="AB246" s="33"/>
      <c r="AC246" s="33"/>
      <c r="AD246" s="33"/>
      <c r="AE246" s="33"/>
      <c r="AR246" s="180" t="s">
        <v>128</v>
      </c>
      <c r="AT246" s="180" t="s">
        <v>182</v>
      </c>
      <c r="AU246" s="180" t="s">
        <v>91</v>
      </c>
      <c r="AY246" s="18" t="s">
        <v>180</v>
      </c>
      <c r="BE246" s="181">
        <f>IF(N246="základní",J246,0)</f>
        <v>0</v>
      </c>
      <c r="BF246" s="181">
        <f>IF(N246="snížená",J246,0)</f>
        <v>0</v>
      </c>
      <c r="BG246" s="181">
        <f>IF(N246="zákl. přenesená",J246,0)</f>
        <v>0</v>
      </c>
      <c r="BH246" s="181">
        <f>IF(N246="sníž. přenesená",J246,0)</f>
        <v>0</v>
      </c>
      <c r="BI246" s="181">
        <f>IF(N246="nulová",J246,0)</f>
        <v>0</v>
      </c>
      <c r="BJ246" s="18" t="s">
        <v>21</v>
      </c>
      <c r="BK246" s="181">
        <f>ROUND(I246*H246,2)</f>
        <v>0</v>
      </c>
      <c r="BL246" s="18" t="s">
        <v>128</v>
      </c>
      <c r="BM246" s="180" t="s">
        <v>314</v>
      </c>
    </row>
    <row r="247" spans="1:65" s="2" customFormat="1" ht="11.25">
      <c r="A247" s="33"/>
      <c r="B247" s="34"/>
      <c r="C247" s="33"/>
      <c r="D247" s="182" t="s">
        <v>186</v>
      </c>
      <c r="E247" s="33"/>
      <c r="F247" s="183" t="s">
        <v>2327</v>
      </c>
      <c r="G247" s="33"/>
      <c r="H247" s="33"/>
      <c r="I247" s="102"/>
      <c r="J247" s="33"/>
      <c r="K247" s="33"/>
      <c r="L247" s="34"/>
      <c r="M247" s="184"/>
      <c r="N247" s="185"/>
      <c r="O247" s="59"/>
      <c r="P247" s="59"/>
      <c r="Q247" s="59"/>
      <c r="R247" s="59"/>
      <c r="S247" s="59"/>
      <c r="T247" s="60"/>
      <c r="U247" s="33"/>
      <c r="V247" s="33"/>
      <c r="W247" s="33"/>
      <c r="X247" s="33"/>
      <c r="Y247" s="33"/>
      <c r="Z247" s="33"/>
      <c r="AA247" s="33"/>
      <c r="AB247" s="33"/>
      <c r="AC247" s="33"/>
      <c r="AD247" s="33"/>
      <c r="AE247" s="33"/>
      <c r="AT247" s="18" t="s">
        <v>186</v>
      </c>
      <c r="AU247" s="18" t="s">
        <v>91</v>
      </c>
    </row>
    <row r="248" spans="1:65" s="13" customFormat="1" ht="11.25">
      <c r="B248" s="186"/>
      <c r="D248" s="182" t="s">
        <v>187</v>
      </c>
      <c r="E248" s="187" t="s">
        <v>1</v>
      </c>
      <c r="F248" s="188" t="s">
        <v>2328</v>
      </c>
      <c r="H248" s="189">
        <v>8.3780000000000001</v>
      </c>
      <c r="I248" s="190"/>
      <c r="L248" s="186"/>
      <c r="M248" s="191"/>
      <c r="N248" s="192"/>
      <c r="O248" s="192"/>
      <c r="P248" s="192"/>
      <c r="Q248" s="192"/>
      <c r="R248" s="192"/>
      <c r="S248" s="192"/>
      <c r="T248" s="193"/>
      <c r="AT248" s="187" t="s">
        <v>187</v>
      </c>
      <c r="AU248" s="187" t="s">
        <v>91</v>
      </c>
      <c r="AV248" s="13" t="s">
        <v>91</v>
      </c>
      <c r="AW248" s="13" t="s">
        <v>36</v>
      </c>
      <c r="AX248" s="13" t="s">
        <v>80</v>
      </c>
      <c r="AY248" s="187" t="s">
        <v>180</v>
      </c>
    </row>
    <row r="249" spans="1:65" s="13" customFormat="1" ht="11.25">
      <c r="B249" s="186"/>
      <c r="D249" s="182" t="s">
        <v>187</v>
      </c>
      <c r="E249" s="187" t="s">
        <v>1</v>
      </c>
      <c r="F249" s="188" t="s">
        <v>2329</v>
      </c>
      <c r="H249" s="189">
        <v>6.056</v>
      </c>
      <c r="I249" s="190"/>
      <c r="L249" s="186"/>
      <c r="M249" s="191"/>
      <c r="N249" s="192"/>
      <c r="O249" s="192"/>
      <c r="P249" s="192"/>
      <c r="Q249" s="192"/>
      <c r="R249" s="192"/>
      <c r="S249" s="192"/>
      <c r="T249" s="193"/>
      <c r="AT249" s="187" t="s">
        <v>187</v>
      </c>
      <c r="AU249" s="187" t="s">
        <v>91</v>
      </c>
      <c r="AV249" s="13" t="s">
        <v>91</v>
      </c>
      <c r="AW249" s="13" t="s">
        <v>36</v>
      </c>
      <c r="AX249" s="13" t="s">
        <v>80</v>
      </c>
      <c r="AY249" s="187" t="s">
        <v>180</v>
      </c>
    </row>
    <row r="250" spans="1:65" s="13" customFormat="1" ht="11.25">
      <c r="B250" s="186"/>
      <c r="D250" s="182" t="s">
        <v>187</v>
      </c>
      <c r="E250" s="187" t="s">
        <v>1</v>
      </c>
      <c r="F250" s="188" t="s">
        <v>2330</v>
      </c>
      <c r="H250" s="189">
        <v>12.23</v>
      </c>
      <c r="I250" s="190"/>
      <c r="L250" s="186"/>
      <c r="M250" s="191"/>
      <c r="N250" s="192"/>
      <c r="O250" s="192"/>
      <c r="P250" s="192"/>
      <c r="Q250" s="192"/>
      <c r="R250" s="192"/>
      <c r="S250" s="192"/>
      <c r="T250" s="193"/>
      <c r="AT250" s="187" t="s">
        <v>187</v>
      </c>
      <c r="AU250" s="187" t="s">
        <v>91</v>
      </c>
      <c r="AV250" s="13" t="s">
        <v>91</v>
      </c>
      <c r="AW250" s="13" t="s">
        <v>36</v>
      </c>
      <c r="AX250" s="13" t="s">
        <v>80</v>
      </c>
      <c r="AY250" s="187" t="s">
        <v>180</v>
      </c>
    </row>
    <row r="251" spans="1:65" s="14" customFormat="1" ht="11.25">
      <c r="B251" s="194"/>
      <c r="D251" s="182" t="s">
        <v>187</v>
      </c>
      <c r="E251" s="195" t="s">
        <v>1</v>
      </c>
      <c r="F251" s="196" t="s">
        <v>189</v>
      </c>
      <c r="H251" s="197">
        <v>26.664000000000001</v>
      </c>
      <c r="I251" s="198"/>
      <c r="L251" s="194"/>
      <c r="M251" s="199"/>
      <c r="N251" s="200"/>
      <c r="O251" s="200"/>
      <c r="P251" s="200"/>
      <c r="Q251" s="200"/>
      <c r="R251" s="200"/>
      <c r="S251" s="200"/>
      <c r="T251" s="201"/>
      <c r="AT251" s="195" t="s">
        <v>187</v>
      </c>
      <c r="AU251" s="195" t="s">
        <v>91</v>
      </c>
      <c r="AV251" s="14" t="s">
        <v>128</v>
      </c>
      <c r="AW251" s="14" t="s">
        <v>36</v>
      </c>
      <c r="AX251" s="14" t="s">
        <v>21</v>
      </c>
      <c r="AY251" s="195" t="s">
        <v>180</v>
      </c>
    </row>
    <row r="252" spans="1:65" s="2" customFormat="1" ht="16.5" customHeight="1">
      <c r="A252" s="33"/>
      <c r="B252" s="167"/>
      <c r="C252" s="168" t="s">
        <v>251</v>
      </c>
      <c r="D252" s="168" t="s">
        <v>182</v>
      </c>
      <c r="E252" s="169" t="s">
        <v>2331</v>
      </c>
      <c r="F252" s="170" t="s">
        <v>2332</v>
      </c>
      <c r="G252" s="171" t="s">
        <v>199</v>
      </c>
      <c r="H252" s="172">
        <v>78.06</v>
      </c>
      <c r="I252" s="173"/>
      <c r="J252" s="174">
        <f>ROUND(I252*H252,2)</f>
        <v>0</v>
      </c>
      <c r="K252" s="175"/>
      <c r="L252" s="34"/>
      <c r="M252" s="176" t="s">
        <v>1</v>
      </c>
      <c r="N252" s="177" t="s">
        <v>45</v>
      </c>
      <c r="O252" s="59"/>
      <c r="P252" s="178">
        <f>O252*H252</f>
        <v>0</v>
      </c>
      <c r="Q252" s="178">
        <v>0</v>
      </c>
      <c r="R252" s="178">
        <f>Q252*H252</f>
        <v>0</v>
      </c>
      <c r="S252" s="178">
        <v>0</v>
      </c>
      <c r="T252" s="179">
        <f>S252*H252</f>
        <v>0</v>
      </c>
      <c r="U252" s="33"/>
      <c r="V252" s="33"/>
      <c r="W252" s="33"/>
      <c r="X252" s="33"/>
      <c r="Y252" s="33"/>
      <c r="Z252" s="33"/>
      <c r="AA252" s="33"/>
      <c r="AB252" s="33"/>
      <c r="AC252" s="33"/>
      <c r="AD252" s="33"/>
      <c r="AE252" s="33"/>
      <c r="AR252" s="180" t="s">
        <v>128</v>
      </c>
      <c r="AT252" s="180" t="s">
        <v>182</v>
      </c>
      <c r="AU252" s="180" t="s">
        <v>91</v>
      </c>
      <c r="AY252" s="18" t="s">
        <v>180</v>
      </c>
      <c r="BE252" s="181">
        <f>IF(N252="základní",J252,0)</f>
        <v>0</v>
      </c>
      <c r="BF252" s="181">
        <f>IF(N252="snížená",J252,0)</f>
        <v>0</v>
      </c>
      <c r="BG252" s="181">
        <f>IF(N252="zákl. přenesená",J252,0)</f>
        <v>0</v>
      </c>
      <c r="BH252" s="181">
        <f>IF(N252="sníž. přenesená",J252,0)</f>
        <v>0</v>
      </c>
      <c r="BI252" s="181">
        <f>IF(N252="nulová",J252,0)</f>
        <v>0</v>
      </c>
      <c r="BJ252" s="18" t="s">
        <v>21</v>
      </c>
      <c r="BK252" s="181">
        <f>ROUND(I252*H252,2)</f>
        <v>0</v>
      </c>
      <c r="BL252" s="18" t="s">
        <v>128</v>
      </c>
      <c r="BM252" s="180" t="s">
        <v>319</v>
      </c>
    </row>
    <row r="253" spans="1:65" s="2" customFormat="1" ht="11.25">
      <c r="A253" s="33"/>
      <c r="B253" s="34"/>
      <c r="C253" s="33"/>
      <c r="D253" s="182" t="s">
        <v>186</v>
      </c>
      <c r="E253" s="33"/>
      <c r="F253" s="183" t="s">
        <v>2332</v>
      </c>
      <c r="G253" s="33"/>
      <c r="H253" s="33"/>
      <c r="I253" s="102"/>
      <c r="J253" s="33"/>
      <c r="K253" s="33"/>
      <c r="L253" s="34"/>
      <c r="M253" s="184"/>
      <c r="N253" s="185"/>
      <c r="O253" s="59"/>
      <c r="P253" s="59"/>
      <c r="Q253" s="59"/>
      <c r="R253" s="59"/>
      <c r="S253" s="59"/>
      <c r="T253" s="60"/>
      <c r="U253" s="33"/>
      <c r="V253" s="33"/>
      <c r="W253" s="33"/>
      <c r="X253" s="33"/>
      <c r="Y253" s="33"/>
      <c r="Z253" s="33"/>
      <c r="AA253" s="33"/>
      <c r="AB253" s="33"/>
      <c r="AC253" s="33"/>
      <c r="AD253" s="33"/>
      <c r="AE253" s="33"/>
      <c r="AT253" s="18" t="s">
        <v>186</v>
      </c>
      <c r="AU253" s="18" t="s">
        <v>91</v>
      </c>
    </row>
    <row r="254" spans="1:65" s="13" customFormat="1" ht="11.25">
      <c r="B254" s="186"/>
      <c r="D254" s="182" t="s">
        <v>187</v>
      </c>
      <c r="E254" s="187" t="s">
        <v>1</v>
      </c>
      <c r="F254" s="188" t="s">
        <v>2333</v>
      </c>
      <c r="H254" s="189">
        <v>39.9</v>
      </c>
      <c r="I254" s="190"/>
      <c r="L254" s="186"/>
      <c r="M254" s="191"/>
      <c r="N254" s="192"/>
      <c r="O254" s="192"/>
      <c r="P254" s="192"/>
      <c r="Q254" s="192"/>
      <c r="R254" s="192"/>
      <c r="S254" s="192"/>
      <c r="T254" s="193"/>
      <c r="AT254" s="187" t="s">
        <v>187</v>
      </c>
      <c r="AU254" s="187" t="s">
        <v>91</v>
      </c>
      <c r="AV254" s="13" t="s">
        <v>91</v>
      </c>
      <c r="AW254" s="13" t="s">
        <v>36</v>
      </c>
      <c r="AX254" s="13" t="s">
        <v>80</v>
      </c>
      <c r="AY254" s="187" t="s">
        <v>180</v>
      </c>
    </row>
    <row r="255" spans="1:65" s="13" customFormat="1" ht="11.25">
      <c r="B255" s="186"/>
      <c r="D255" s="182" t="s">
        <v>187</v>
      </c>
      <c r="E255" s="187" t="s">
        <v>1</v>
      </c>
      <c r="F255" s="188" t="s">
        <v>2334</v>
      </c>
      <c r="H255" s="189">
        <v>4.5</v>
      </c>
      <c r="I255" s="190"/>
      <c r="L255" s="186"/>
      <c r="M255" s="191"/>
      <c r="N255" s="192"/>
      <c r="O255" s="192"/>
      <c r="P255" s="192"/>
      <c r="Q255" s="192"/>
      <c r="R255" s="192"/>
      <c r="S255" s="192"/>
      <c r="T255" s="193"/>
      <c r="AT255" s="187" t="s">
        <v>187</v>
      </c>
      <c r="AU255" s="187" t="s">
        <v>91</v>
      </c>
      <c r="AV255" s="13" t="s">
        <v>91</v>
      </c>
      <c r="AW255" s="13" t="s">
        <v>36</v>
      </c>
      <c r="AX255" s="13" t="s">
        <v>80</v>
      </c>
      <c r="AY255" s="187" t="s">
        <v>180</v>
      </c>
    </row>
    <row r="256" spans="1:65" s="13" customFormat="1" ht="11.25">
      <c r="B256" s="186"/>
      <c r="D256" s="182" t="s">
        <v>187</v>
      </c>
      <c r="E256" s="187" t="s">
        <v>1</v>
      </c>
      <c r="F256" s="188" t="s">
        <v>2335</v>
      </c>
      <c r="H256" s="189">
        <v>17.556000000000001</v>
      </c>
      <c r="I256" s="190"/>
      <c r="L256" s="186"/>
      <c r="M256" s="191"/>
      <c r="N256" s="192"/>
      <c r="O256" s="192"/>
      <c r="P256" s="192"/>
      <c r="Q256" s="192"/>
      <c r="R256" s="192"/>
      <c r="S256" s="192"/>
      <c r="T256" s="193"/>
      <c r="AT256" s="187" t="s">
        <v>187</v>
      </c>
      <c r="AU256" s="187" t="s">
        <v>91</v>
      </c>
      <c r="AV256" s="13" t="s">
        <v>91</v>
      </c>
      <c r="AW256" s="13" t="s">
        <v>36</v>
      </c>
      <c r="AX256" s="13" t="s">
        <v>80</v>
      </c>
      <c r="AY256" s="187" t="s">
        <v>180</v>
      </c>
    </row>
    <row r="257" spans="1:65" s="13" customFormat="1" ht="11.25">
      <c r="B257" s="186"/>
      <c r="D257" s="182" t="s">
        <v>187</v>
      </c>
      <c r="E257" s="187" t="s">
        <v>1</v>
      </c>
      <c r="F257" s="188" t="s">
        <v>2336</v>
      </c>
      <c r="H257" s="189">
        <v>7.2160000000000002</v>
      </c>
      <c r="I257" s="190"/>
      <c r="L257" s="186"/>
      <c r="M257" s="191"/>
      <c r="N257" s="192"/>
      <c r="O257" s="192"/>
      <c r="P257" s="192"/>
      <c r="Q257" s="192"/>
      <c r="R257" s="192"/>
      <c r="S257" s="192"/>
      <c r="T257" s="193"/>
      <c r="AT257" s="187" t="s">
        <v>187</v>
      </c>
      <c r="AU257" s="187" t="s">
        <v>91</v>
      </c>
      <c r="AV257" s="13" t="s">
        <v>91</v>
      </c>
      <c r="AW257" s="13" t="s">
        <v>36</v>
      </c>
      <c r="AX257" s="13" t="s">
        <v>80</v>
      </c>
      <c r="AY257" s="187" t="s">
        <v>180</v>
      </c>
    </row>
    <row r="258" spans="1:65" s="13" customFormat="1" ht="11.25">
      <c r="B258" s="186"/>
      <c r="D258" s="182" t="s">
        <v>187</v>
      </c>
      <c r="E258" s="187" t="s">
        <v>1</v>
      </c>
      <c r="F258" s="188" t="s">
        <v>2337</v>
      </c>
      <c r="H258" s="189">
        <v>2.7280000000000002</v>
      </c>
      <c r="I258" s="190"/>
      <c r="L258" s="186"/>
      <c r="M258" s="191"/>
      <c r="N258" s="192"/>
      <c r="O258" s="192"/>
      <c r="P258" s="192"/>
      <c r="Q258" s="192"/>
      <c r="R258" s="192"/>
      <c r="S258" s="192"/>
      <c r="T258" s="193"/>
      <c r="AT258" s="187" t="s">
        <v>187</v>
      </c>
      <c r="AU258" s="187" t="s">
        <v>91</v>
      </c>
      <c r="AV258" s="13" t="s">
        <v>91</v>
      </c>
      <c r="AW258" s="13" t="s">
        <v>36</v>
      </c>
      <c r="AX258" s="13" t="s">
        <v>80</v>
      </c>
      <c r="AY258" s="187" t="s">
        <v>180</v>
      </c>
    </row>
    <row r="259" spans="1:65" s="13" customFormat="1" ht="11.25">
      <c r="B259" s="186"/>
      <c r="D259" s="182" t="s">
        <v>187</v>
      </c>
      <c r="E259" s="187" t="s">
        <v>1</v>
      </c>
      <c r="F259" s="188" t="s">
        <v>2338</v>
      </c>
      <c r="H259" s="189">
        <v>6.16</v>
      </c>
      <c r="I259" s="190"/>
      <c r="L259" s="186"/>
      <c r="M259" s="191"/>
      <c r="N259" s="192"/>
      <c r="O259" s="192"/>
      <c r="P259" s="192"/>
      <c r="Q259" s="192"/>
      <c r="R259" s="192"/>
      <c r="S259" s="192"/>
      <c r="T259" s="193"/>
      <c r="AT259" s="187" t="s">
        <v>187</v>
      </c>
      <c r="AU259" s="187" t="s">
        <v>91</v>
      </c>
      <c r="AV259" s="13" t="s">
        <v>91</v>
      </c>
      <c r="AW259" s="13" t="s">
        <v>36</v>
      </c>
      <c r="AX259" s="13" t="s">
        <v>80</v>
      </c>
      <c r="AY259" s="187" t="s">
        <v>180</v>
      </c>
    </row>
    <row r="260" spans="1:65" s="14" customFormat="1" ht="11.25">
      <c r="B260" s="194"/>
      <c r="D260" s="182" t="s">
        <v>187</v>
      </c>
      <c r="E260" s="195" t="s">
        <v>1</v>
      </c>
      <c r="F260" s="196" t="s">
        <v>189</v>
      </c>
      <c r="H260" s="197">
        <v>78.059999999999988</v>
      </c>
      <c r="I260" s="198"/>
      <c r="L260" s="194"/>
      <c r="M260" s="199"/>
      <c r="N260" s="200"/>
      <c r="O260" s="200"/>
      <c r="P260" s="200"/>
      <c r="Q260" s="200"/>
      <c r="R260" s="200"/>
      <c r="S260" s="200"/>
      <c r="T260" s="201"/>
      <c r="AT260" s="195" t="s">
        <v>187</v>
      </c>
      <c r="AU260" s="195" t="s">
        <v>91</v>
      </c>
      <c r="AV260" s="14" t="s">
        <v>128</v>
      </c>
      <c r="AW260" s="14" t="s">
        <v>36</v>
      </c>
      <c r="AX260" s="14" t="s">
        <v>21</v>
      </c>
      <c r="AY260" s="195" t="s">
        <v>180</v>
      </c>
    </row>
    <row r="261" spans="1:65" s="2" customFormat="1" ht="16.5" customHeight="1">
      <c r="A261" s="33"/>
      <c r="B261" s="167"/>
      <c r="C261" s="168" t="s">
        <v>330</v>
      </c>
      <c r="D261" s="168" t="s">
        <v>182</v>
      </c>
      <c r="E261" s="169" t="s">
        <v>2339</v>
      </c>
      <c r="F261" s="170" t="s">
        <v>2340</v>
      </c>
      <c r="G261" s="171" t="s">
        <v>199</v>
      </c>
      <c r="H261" s="172">
        <v>78.06</v>
      </c>
      <c r="I261" s="173"/>
      <c r="J261" s="174">
        <f>ROUND(I261*H261,2)</f>
        <v>0</v>
      </c>
      <c r="K261" s="175"/>
      <c r="L261" s="34"/>
      <c r="M261" s="176" t="s">
        <v>1</v>
      </c>
      <c r="N261" s="177" t="s">
        <v>45</v>
      </c>
      <c r="O261" s="59"/>
      <c r="P261" s="178">
        <f>O261*H261</f>
        <v>0</v>
      </c>
      <c r="Q261" s="178">
        <v>0</v>
      </c>
      <c r="R261" s="178">
        <f>Q261*H261</f>
        <v>0</v>
      </c>
      <c r="S261" s="178">
        <v>0</v>
      </c>
      <c r="T261" s="179">
        <f>S261*H261</f>
        <v>0</v>
      </c>
      <c r="U261" s="33"/>
      <c r="V261" s="33"/>
      <c r="W261" s="33"/>
      <c r="X261" s="33"/>
      <c r="Y261" s="33"/>
      <c r="Z261" s="33"/>
      <c r="AA261" s="33"/>
      <c r="AB261" s="33"/>
      <c r="AC261" s="33"/>
      <c r="AD261" s="33"/>
      <c r="AE261" s="33"/>
      <c r="AR261" s="180" t="s">
        <v>128</v>
      </c>
      <c r="AT261" s="180" t="s">
        <v>182</v>
      </c>
      <c r="AU261" s="180" t="s">
        <v>91</v>
      </c>
      <c r="AY261" s="18" t="s">
        <v>180</v>
      </c>
      <c r="BE261" s="181">
        <f>IF(N261="základní",J261,0)</f>
        <v>0</v>
      </c>
      <c r="BF261" s="181">
        <f>IF(N261="snížená",J261,0)</f>
        <v>0</v>
      </c>
      <c r="BG261" s="181">
        <f>IF(N261="zákl. přenesená",J261,0)</f>
        <v>0</v>
      </c>
      <c r="BH261" s="181">
        <f>IF(N261="sníž. přenesená",J261,0)</f>
        <v>0</v>
      </c>
      <c r="BI261" s="181">
        <f>IF(N261="nulová",J261,0)</f>
        <v>0</v>
      </c>
      <c r="BJ261" s="18" t="s">
        <v>21</v>
      </c>
      <c r="BK261" s="181">
        <f>ROUND(I261*H261,2)</f>
        <v>0</v>
      </c>
      <c r="BL261" s="18" t="s">
        <v>128</v>
      </c>
      <c r="BM261" s="180" t="s">
        <v>322</v>
      </c>
    </row>
    <row r="262" spans="1:65" s="2" customFormat="1" ht="11.25">
      <c r="A262" s="33"/>
      <c r="B262" s="34"/>
      <c r="C262" s="33"/>
      <c r="D262" s="182" t="s">
        <v>186</v>
      </c>
      <c r="E262" s="33"/>
      <c r="F262" s="183" t="s">
        <v>2340</v>
      </c>
      <c r="G262" s="33"/>
      <c r="H262" s="33"/>
      <c r="I262" s="102"/>
      <c r="J262" s="33"/>
      <c r="K262" s="33"/>
      <c r="L262" s="34"/>
      <c r="M262" s="184"/>
      <c r="N262" s="185"/>
      <c r="O262" s="59"/>
      <c r="P262" s="59"/>
      <c r="Q262" s="59"/>
      <c r="R262" s="59"/>
      <c r="S262" s="59"/>
      <c r="T262" s="60"/>
      <c r="U262" s="33"/>
      <c r="V262" s="33"/>
      <c r="W262" s="33"/>
      <c r="X262" s="33"/>
      <c r="Y262" s="33"/>
      <c r="Z262" s="33"/>
      <c r="AA262" s="33"/>
      <c r="AB262" s="33"/>
      <c r="AC262" s="33"/>
      <c r="AD262" s="33"/>
      <c r="AE262" s="33"/>
      <c r="AT262" s="18" t="s">
        <v>186</v>
      </c>
      <c r="AU262" s="18" t="s">
        <v>91</v>
      </c>
    </row>
    <row r="263" spans="1:65" s="2" customFormat="1" ht="16.5" customHeight="1">
      <c r="A263" s="33"/>
      <c r="B263" s="167"/>
      <c r="C263" s="168" t="s">
        <v>257</v>
      </c>
      <c r="D263" s="168" t="s">
        <v>182</v>
      </c>
      <c r="E263" s="169" t="s">
        <v>2341</v>
      </c>
      <c r="F263" s="170" t="s">
        <v>2342</v>
      </c>
      <c r="G263" s="171" t="s">
        <v>185</v>
      </c>
      <c r="H263" s="172">
        <v>0.52800000000000002</v>
      </c>
      <c r="I263" s="173"/>
      <c r="J263" s="174">
        <f>ROUND(I263*H263,2)</f>
        <v>0</v>
      </c>
      <c r="K263" s="175"/>
      <c r="L263" s="34"/>
      <c r="M263" s="176" t="s">
        <v>1</v>
      </c>
      <c r="N263" s="177" t="s">
        <v>45</v>
      </c>
      <c r="O263" s="59"/>
      <c r="P263" s="178">
        <f>O263*H263</f>
        <v>0</v>
      </c>
      <c r="Q263" s="178">
        <v>0</v>
      </c>
      <c r="R263" s="178">
        <f>Q263*H263</f>
        <v>0</v>
      </c>
      <c r="S263" s="178">
        <v>0</v>
      </c>
      <c r="T263" s="179">
        <f>S263*H263</f>
        <v>0</v>
      </c>
      <c r="U263" s="33"/>
      <c r="V263" s="33"/>
      <c r="W263" s="33"/>
      <c r="X263" s="33"/>
      <c r="Y263" s="33"/>
      <c r="Z263" s="33"/>
      <c r="AA263" s="33"/>
      <c r="AB263" s="33"/>
      <c r="AC263" s="33"/>
      <c r="AD263" s="33"/>
      <c r="AE263" s="33"/>
      <c r="AR263" s="180" t="s">
        <v>128</v>
      </c>
      <c r="AT263" s="180" t="s">
        <v>182</v>
      </c>
      <c r="AU263" s="180" t="s">
        <v>91</v>
      </c>
      <c r="AY263" s="18" t="s">
        <v>180</v>
      </c>
      <c r="BE263" s="181">
        <f>IF(N263="základní",J263,0)</f>
        <v>0</v>
      </c>
      <c r="BF263" s="181">
        <f>IF(N263="snížená",J263,0)</f>
        <v>0</v>
      </c>
      <c r="BG263" s="181">
        <f>IF(N263="zákl. přenesená",J263,0)</f>
        <v>0</v>
      </c>
      <c r="BH263" s="181">
        <f>IF(N263="sníž. přenesená",J263,0)</f>
        <v>0</v>
      </c>
      <c r="BI263" s="181">
        <f>IF(N263="nulová",J263,0)</f>
        <v>0</v>
      </c>
      <c r="BJ263" s="18" t="s">
        <v>21</v>
      </c>
      <c r="BK263" s="181">
        <f>ROUND(I263*H263,2)</f>
        <v>0</v>
      </c>
      <c r="BL263" s="18" t="s">
        <v>128</v>
      </c>
      <c r="BM263" s="180" t="s">
        <v>326</v>
      </c>
    </row>
    <row r="264" spans="1:65" s="2" customFormat="1" ht="11.25">
      <c r="A264" s="33"/>
      <c r="B264" s="34"/>
      <c r="C264" s="33"/>
      <c r="D264" s="182" t="s">
        <v>186</v>
      </c>
      <c r="E264" s="33"/>
      <c r="F264" s="183" t="s">
        <v>2342</v>
      </c>
      <c r="G264" s="33"/>
      <c r="H264" s="33"/>
      <c r="I264" s="102"/>
      <c r="J264" s="33"/>
      <c r="K264" s="33"/>
      <c r="L264" s="34"/>
      <c r="M264" s="184"/>
      <c r="N264" s="185"/>
      <c r="O264" s="59"/>
      <c r="P264" s="59"/>
      <c r="Q264" s="59"/>
      <c r="R264" s="59"/>
      <c r="S264" s="59"/>
      <c r="T264" s="60"/>
      <c r="U264" s="33"/>
      <c r="V264" s="33"/>
      <c r="W264" s="33"/>
      <c r="X264" s="33"/>
      <c r="Y264" s="33"/>
      <c r="Z264" s="33"/>
      <c r="AA264" s="33"/>
      <c r="AB264" s="33"/>
      <c r="AC264" s="33"/>
      <c r="AD264" s="33"/>
      <c r="AE264" s="33"/>
      <c r="AT264" s="18" t="s">
        <v>186</v>
      </c>
      <c r="AU264" s="18" t="s">
        <v>91</v>
      </c>
    </row>
    <row r="265" spans="1:65" s="13" customFormat="1" ht="11.25">
      <c r="B265" s="186"/>
      <c r="D265" s="182" t="s">
        <v>187</v>
      </c>
      <c r="E265" s="187" t="s">
        <v>1</v>
      </c>
      <c r="F265" s="188" t="s">
        <v>2343</v>
      </c>
      <c r="H265" s="189">
        <v>0.52800000000000002</v>
      </c>
      <c r="I265" s="190"/>
      <c r="L265" s="186"/>
      <c r="M265" s="191"/>
      <c r="N265" s="192"/>
      <c r="O265" s="192"/>
      <c r="P265" s="192"/>
      <c r="Q265" s="192"/>
      <c r="R265" s="192"/>
      <c r="S265" s="192"/>
      <c r="T265" s="193"/>
      <c r="AT265" s="187" t="s">
        <v>187</v>
      </c>
      <c r="AU265" s="187" t="s">
        <v>91</v>
      </c>
      <c r="AV265" s="13" t="s">
        <v>91</v>
      </c>
      <c r="AW265" s="13" t="s">
        <v>36</v>
      </c>
      <c r="AX265" s="13" t="s">
        <v>80</v>
      </c>
      <c r="AY265" s="187" t="s">
        <v>180</v>
      </c>
    </row>
    <row r="266" spans="1:65" s="14" customFormat="1" ht="11.25">
      <c r="B266" s="194"/>
      <c r="D266" s="182" t="s">
        <v>187</v>
      </c>
      <c r="E266" s="195" t="s">
        <v>1</v>
      </c>
      <c r="F266" s="196" t="s">
        <v>189</v>
      </c>
      <c r="H266" s="197">
        <v>0.52800000000000002</v>
      </c>
      <c r="I266" s="198"/>
      <c r="L266" s="194"/>
      <c r="M266" s="199"/>
      <c r="N266" s="200"/>
      <c r="O266" s="200"/>
      <c r="P266" s="200"/>
      <c r="Q266" s="200"/>
      <c r="R266" s="200"/>
      <c r="S266" s="200"/>
      <c r="T266" s="201"/>
      <c r="AT266" s="195" t="s">
        <v>187</v>
      </c>
      <c r="AU266" s="195" t="s">
        <v>91</v>
      </c>
      <c r="AV266" s="14" t="s">
        <v>128</v>
      </c>
      <c r="AW266" s="14" t="s">
        <v>36</v>
      </c>
      <c r="AX266" s="14" t="s">
        <v>21</v>
      </c>
      <c r="AY266" s="195" t="s">
        <v>180</v>
      </c>
    </row>
    <row r="267" spans="1:65" s="12" customFormat="1" ht="22.9" customHeight="1">
      <c r="B267" s="154"/>
      <c r="D267" s="155" t="s">
        <v>79</v>
      </c>
      <c r="E267" s="165" t="s">
        <v>118</v>
      </c>
      <c r="F267" s="165" t="s">
        <v>181</v>
      </c>
      <c r="I267" s="157"/>
      <c r="J267" s="166">
        <f>BK267</f>
        <v>0</v>
      </c>
      <c r="L267" s="154"/>
      <c r="M267" s="159"/>
      <c r="N267" s="160"/>
      <c r="O267" s="160"/>
      <c r="P267" s="161">
        <f>SUM(P268:P275)</f>
        <v>0</v>
      </c>
      <c r="Q267" s="160"/>
      <c r="R267" s="161">
        <f>SUM(R268:R275)</f>
        <v>0</v>
      </c>
      <c r="S267" s="160"/>
      <c r="T267" s="162">
        <f>SUM(T268:T275)</f>
        <v>0</v>
      </c>
      <c r="AR267" s="155" t="s">
        <v>21</v>
      </c>
      <c r="AT267" s="163" t="s">
        <v>79</v>
      </c>
      <c r="AU267" s="163" t="s">
        <v>21</v>
      </c>
      <c r="AY267" s="155" t="s">
        <v>180</v>
      </c>
      <c r="BK267" s="164">
        <f>SUM(BK268:BK275)</f>
        <v>0</v>
      </c>
    </row>
    <row r="268" spans="1:65" s="2" customFormat="1" ht="24" customHeight="1">
      <c r="A268" s="33"/>
      <c r="B268" s="167"/>
      <c r="C268" s="168" t="s">
        <v>342</v>
      </c>
      <c r="D268" s="168" t="s">
        <v>182</v>
      </c>
      <c r="E268" s="169" t="s">
        <v>2344</v>
      </c>
      <c r="F268" s="170" t="s">
        <v>2345</v>
      </c>
      <c r="G268" s="171" t="s">
        <v>199</v>
      </c>
      <c r="H268" s="172">
        <v>38.5</v>
      </c>
      <c r="I268" s="173"/>
      <c r="J268" s="174">
        <f>ROUND(I268*H268,2)</f>
        <v>0</v>
      </c>
      <c r="K268" s="175"/>
      <c r="L268" s="34"/>
      <c r="M268" s="176" t="s">
        <v>1</v>
      </c>
      <c r="N268" s="177" t="s">
        <v>45</v>
      </c>
      <c r="O268" s="59"/>
      <c r="P268" s="178">
        <f>O268*H268</f>
        <v>0</v>
      </c>
      <c r="Q268" s="178">
        <v>0</v>
      </c>
      <c r="R268" s="178">
        <f>Q268*H268</f>
        <v>0</v>
      </c>
      <c r="S268" s="178">
        <v>0</v>
      </c>
      <c r="T268" s="179">
        <f>S268*H268</f>
        <v>0</v>
      </c>
      <c r="U268" s="33"/>
      <c r="V268" s="33"/>
      <c r="W268" s="33"/>
      <c r="X268" s="33"/>
      <c r="Y268" s="33"/>
      <c r="Z268" s="33"/>
      <c r="AA268" s="33"/>
      <c r="AB268" s="33"/>
      <c r="AC268" s="33"/>
      <c r="AD268" s="33"/>
      <c r="AE268" s="33"/>
      <c r="AR268" s="180" t="s">
        <v>128</v>
      </c>
      <c r="AT268" s="180" t="s">
        <v>182</v>
      </c>
      <c r="AU268" s="180" t="s">
        <v>91</v>
      </c>
      <c r="AY268" s="18" t="s">
        <v>180</v>
      </c>
      <c r="BE268" s="181">
        <f>IF(N268="základní",J268,0)</f>
        <v>0</v>
      </c>
      <c r="BF268" s="181">
        <f>IF(N268="snížená",J268,0)</f>
        <v>0</v>
      </c>
      <c r="BG268" s="181">
        <f>IF(N268="zákl. přenesená",J268,0)</f>
        <v>0</v>
      </c>
      <c r="BH268" s="181">
        <f>IF(N268="sníž. přenesená",J268,0)</f>
        <v>0</v>
      </c>
      <c r="BI268" s="181">
        <f>IF(N268="nulová",J268,0)</f>
        <v>0</v>
      </c>
      <c r="BJ268" s="18" t="s">
        <v>21</v>
      </c>
      <c r="BK268" s="181">
        <f>ROUND(I268*H268,2)</f>
        <v>0</v>
      </c>
      <c r="BL268" s="18" t="s">
        <v>128</v>
      </c>
      <c r="BM268" s="180" t="s">
        <v>329</v>
      </c>
    </row>
    <row r="269" spans="1:65" s="2" customFormat="1" ht="19.5">
      <c r="A269" s="33"/>
      <c r="B269" s="34"/>
      <c r="C269" s="33"/>
      <c r="D269" s="182" t="s">
        <v>186</v>
      </c>
      <c r="E269" s="33"/>
      <c r="F269" s="183" t="s">
        <v>2345</v>
      </c>
      <c r="G269" s="33"/>
      <c r="H269" s="33"/>
      <c r="I269" s="102"/>
      <c r="J269" s="33"/>
      <c r="K269" s="33"/>
      <c r="L269" s="34"/>
      <c r="M269" s="184"/>
      <c r="N269" s="185"/>
      <c r="O269" s="59"/>
      <c r="P269" s="59"/>
      <c r="Q269" s="59"/>
      <c r="R269" s="59"/>
      <c r="S269" s="59"/>
      <c r="T269" s="60"/>
      <c r="U269" s="33"/>
      <c r="V269" s="33"/>
      <c r="W269" s="33"/>
      <c r="X269" s="33"/>
      <c r="Y269" s="33"/>
      <c r="Z269" s="33"/>
      <c r="AA269" s="33"/>
      <c r="AB269" s="33"/>
      <c r="AC269" s="33"/>
      <c r="AD269" s="33"/>
      <c r="AE269" s="33"/>
      <c r="AT269" s="18" t="s">
        <v>186</v>
      </c>
      <c r="AU269" s="18" t="s">
        <v>91</v>
      </c>
    </row>
    <row r="270" spans="1:65" s="13" customFormat="1" ht="11.25">
      <c r="B270" s="186"/>
      <c r="D270" s="182" t="s">
        <v>187</v>
      </c>
      <c r="E270" s="187" t="s">
        <v>1</v>
      </c>
      <c r="F270" s="188" t="s">
        <v>2346</v>
      </c>
      <c r="H270" s="189">
        <v>21.6</v>
      </c>
      <c r="I270" s="190"/>
      <c r="L270" s="186"/>
      <c r="M270" s="191"/>
      <c r="N270" s="192"/>
      <c r="O270" s="192"/>
      <c r="P270" s="192"/>
      <c r="Q270" s="192"/>
      <c r="R270" s="192"/>
      <c r="S270" s="192"/>
      <c r="T270" s="193"/>
      <c r="AT270" s="187" t="s">
        <v>187</v>
      </c>
      <c r="AU270" s="187" t="s">
        <v>91</v>
      </c>
      <c r="AV270" s="13" t="s">
        <v>91</v>
      </c>
      <c r="AW270" s="13" t="s">
        <v>36</v>
      </c>
      <c r="AX270" s="13" t="s">
        <v>80</v>
      </c>
      <c r="AY270" s="187" t="s">
        <v>180</v>
      </c>
    </row>
    <row r="271" spans="1:65" s="13" customFormat="1" ht="11.25">
      <c r="B271" s="186"/>
      <c r="D271" s="182" t="s">
        <v>187</v>
      </c>
      <c r="E271" s="187" t="s">
        <v>1</v>
      </c>
      <c r="F271" s="188" t="s">
        <v>2347</v>
      </c>
      <c r="H271" s="189">
        <v>5.6</v>
      </c>
      <c r="I271" s="190"/>
      <c r="L271" s="186"/>
      <c r="M271" s="191"/>
      <c r="N271" s="192"/>
      <c r="O271" s="192"/>
      <c r="P271" s="192"/>
      <c r="Q271" s="192"/>
      <c r="R271" s="192"/>
      <c r="S271" s="192"/>
      <c r="T271" s="193"/>
      <c r="AT271" s="187" t="s">
        <v>187</v>
      </c>
      <c r="AU271" s="187" t="s">
        <v>91</v>
      </c>
      <c r="AV271" s="13" t="s">
        <v>91</v>
      </c>
      <c r="AW271" s="13" t="s">
        <v>36</v>
      </c>
      <c r="AX271" s="13" t="s">
        <v>80</v>
      </c>
      <c r="AY271" s="187" t="s">
        <v>180</v>
      </c>
    </row>
    <row r="272" spans="1:65" s="13" customFormat="1" ht="11.25">
      <c r="B272" s="186"/>
      <c r="D272" s="182" t="s">
        <v>187</v>
      </c>
      <c r="E272" s="187" t="s">
        <v>1</v>
      </c>
      <c r="F272" s="188" t="s">
        <v>2348</v>
      </c>
      <c r="H272" s="189">
        <v>7.38</v>
      </c>
      <c r="I272" s="190"/>
      <c r="L272" s="186"/>
      <c r="M272" s="191"/>
      <c r="N272" s="192"/>
      <c r="O272" s="192"/>
      <c r="P272" s="192"/>
      <c r="Q272" s="192"/>
      <c r="R272" s="192"/>
      <c r="S272" s="192"/>
      <c r="T272" s="193"/>
      <c r="AT272" s="187" t="s">
        <v>187</v>
      </c>
      <c r="AU272" s="187" t="s">
        <v>91</v>
      </c>
      <c r="AV272" s="13" t="s">
        <v>91</v>
      </c>
      <c r="AW272" s="13" t="s">
        <v>36</v>
      </c>
      <c r="AX272" s="13" t="s">
        <v>80</v>
      </c>
      <c r="AY272" s="187" t="s">
        <v>180</v>
      </c>
    </row>
    <row r="273" spans="1:65" s="13" customFormat="1" ht="11.25">
      <c r="B273" s="186"/>
      <c r="D273" s="182" t="s">
        <v>187</v>
      </c>
      <c r="E273" s="187" t="s">
        <v>1</v>
      </c>
      <c r="F273" s="188" t="s">
        <v>2349</v>
      </c>
      <c r="H273" s="189">
        <v>1.92</v>
      </c>
      <c r="I273" s="190"/>
      <c r="L273" s="186"/>
      <c r="M273" s="191"/>
      <c r="N273" s="192"/>
      <c r="O273" s="192"/>
      <c r="P273" s="192"/>
      <c r="Q273" s="192"/>
      <c r="R273" s="192"/>
      <c r="S273" s="192"/>
      <c r="T273" s="193"/>
      <c r="AT273" s="187" t="s">
        <v>187</v>
      </c>
      <c r="AU273" s="187" t="s">
        <v>91</v>
      </c>
      <c r="AV273" s="13" t="s">
        <v>91</v>
      </c>
      <c r="AW273" s="13" t="s">
        <v>36</v>
      </c>
      <c r="AX273" s="13" t="s">
        <v>80</v>
      </c>
      <c r="AY273" s="187" t="s">
        <v>180</v>
      </c>
    </row>
    <row r="274" spans="1:65" s="13" customFormat="1" ht="11.25">
      <c r="B274" s="186"/>
      <c r="D274" s="182" t="s">
        <v>187</v>
      </c>
      <c r="E274" s="187" t="s">
        <v>1</v>
      </c>
      <c r="F274" s="188" t="s">
        <v>2350</v>
      </c>
      <c r="H274" s="189">
        <v>2</v>
      </c>
      <c r="I274" s="190"/>
      <c r="L274" s="186"/>
      <c r="M274" s="191"/>
      <c r="N274" s="192"/>
      <c r="O274" s="192"/>
      <c r="P274" s="192"/>
      <c r="Q274" s="192"/>
      <c r="R274" s="192"/>
      <c r="S274" s="192"/>
      <c r="T274" s="193"/>
      <c r="AT274" s="187" t="s">
        <v>187</v>
      </c>
      <c r="AU274" s="187" t="s">
        <v>91</v>
      </c>
      <c r="AV274" s="13" t="s">
        <v>91</v>
      </c>
      <c r="AW274" s="13" t="s">
        <v>36</v>
      </c>
      <c r="AX274" s="13" t="s">
        <v>80</v>
      </c>
      <c r="AY274" s="187" t="s">
        <v>180</v>
      </c>
    </row>
    <row r="275" spans="1:65" s="14" customFormat="1" ht="11.25">
      <c r="B275" s="194"/>
      <c r="D275" s="182" t="s">
        <v>187</v>
      </c>
      <c r="E275" s="195" t="s">
        <v>1</v>
      </c>
      <c r="F275" s="196" t="s">
        <v>189</v>
      </c>
      <c r="H275" s="197">
        <v>38.500000000000007</v>
      </c>
      <c r="I275" s="198"/>
      <c r="L275" s="194"/>
      <c r="M275" s="199"/>
      <c r="N275" s="200"/>
      <c r="O275" s="200"/>
      <c r="P275" s="200"/>
      <c r="Q275" s="200"/>
      <c r="R275" s="200"/>
      <c r="S275" s="200"/>
      <c r="T275" s="201"/>
      <c r="AT275" s="195" t="s">
        <v>187</v>
      </c>
      <c r="AU275" s="195" t="s">
        <v>91</v>
      </c>
      <c r="AV275" s="14" t="s">
        <v>128</v>
      </c>
      <c r="AW275" s="14" t="s">
        <v>36</v>
      </c>
      <c r="AX275" s="14" t="s">
        <v>21</v>
      </c>
      <c r="AY275" s="195" t="s">
        <v>180</v>
      </c>
    </row>
    <row r="276" spans="1:65" s="12" customFormat="1" ht="22.9" customHeight="1">
      <c r="B276" s="154"/>
      <c r="D276" s="155" t="s">
        <v>79</v>
      </c>
      <c r="E276" s="165" t="s">
        <v>128</v>
      </c>
      <c r="F276" s="165" t="s">
        <v>1752</v>
      </c>
      <c r="I276" s="157"/>
      <c r="J276" s="166">
        <f>BK276</f>
        <v>0</v>
      </c>
      <c r="L276" s="154"/>
      <c r="M276" s="159"/>
      <c r="N276" s="160"/>
      <c r="O276" s="160"/>
      <c r="P276" s="161">
        <f>SUM(P277:P290)</f>
        <v>0</v>
      </c>
      <c r="Q276" s="160"/>
      <c r="R276" s="161">
        <f>SUM(R277:R290)</f>
        <v>0</v>
      </c>
      <c r="S276" s="160"/>
      <c r="T276" s="162">
        <f>SUM(T277:T290)</f>
        <v>0</v>
      </c>
      <c r="AR276" s="155" t="s">
        <v>21</v>
      </c>
      <c r="AT276" s="163" t="s">
        <v>79</v>
      </c>
      <c r="AU276" s="163" t="s">
        <v>21</v>
      </c>
      <c r="AY276" s="155" t="s">
        <v>180</v>
      </c>
      <c r="BK276" s="164">
        <f>SUM(BK277:BK290)</f>
        <v>0</v>
      </c>
    </row>
    <row r="277" spans="1:65" s="2" customFormat="1" ht="16.5" customHeight="1">
      <c r="A277" s="33"/>
      <c r="B277" s="167"/>
      <c r="C277" s="168" t="s">
        <v>262</v>
      </c>
      <c r="D277" s="168" t="s">
        <v>182</v>
      </c>
      <c r="E277" s="169" t="s">
        <v>2351</v>
      </c>
      <c r="F277" s="170" t="s">
        <v>2352</v>
      </c>
      <c r="G277" s="171" t="s">
        <v>495</v>
      </c>
      <c r="H277" s="172">
        <v>50</v>
      </c>
      <c r="I277" s="173"/>
      <c r="J277" s="174">
        <f>ROUND(I277*H277,2)</f>
        <v>0</v>
      </c>
      <c r="K277" s="175"/>
      <c r="L277" s="34"/>
      <c r="M277" s="176" t="s">
        <v>1</v>
      </c>
      <c r="N277" s="177" t="s">
        <v>45</v>
      </c>
      <c r="O277" s="59"/>
      <c r="P277" s="178">
        <f>O277*H277</f>
        <v>0</v>
      </c>
      <c r="Q277" s="178">
        <v>0</v>
      </c>
      <c r="R277" s="178">
        <f>Q277*H277</f>
        <v>0</v>
      </c>
      <c r="S277" s="178">
        <v>0</v>
      </c>
      <c r="T277" s="179">
        <f>S277*H277</f>
        <v>0</v>
      </c>
      <c r="U277" s="33"/>
      <c r="V277" s="33"/>
      <c r="W277" s="33"/>
      <c r="X277" s="33"/>
      <c r="Y277" s="33"/>
      <c r="Z277" s="33"/>
      <c r="AA277" s="33"/>
      <c r="AB277" s="33"/>
      <c r="AC277" s="33"/>
      <c r="AD277" s="33"/>
      <c r="AE277" s="33"/>
      <c r="AR277" s="180" t="s">
        <v>128</v>
      </c>
      <c r="AT277" s="180" t="s">
        <v>182</v>
      </c>
      <c r="AU277" s="180" t="s">
        <v>91</v>
      </c>
      <c r="AY277" s="18" t="s">
        <v>180</v>
      </c>
      <c r="BE277" s="181">
        <f>IF(N277="základní",J277,0)</f>
        <v>0</v>
      </c>
      <c r="BF277" s="181">
        <f>IF(N277="snížená",J277,0)</f>
        <v>0</v>
      </c>
      <c r="BG277" s="181">
        <f>IF(N277="zákl. přenesená",J277,0)</f>
        <v>0</v>
      </c>
      <c r="BH277" s="181">
        <f>IF(N277="sníž. přenesená",J277,0)</f>
        <v>0</v>
      </c>
      <c r="BI277" s="181">
        <f>IF(N277="nulová",J277,0)</f>
        <v>0</v>
      </c>
      <c r="BJ277" s="18" t="s">
        <v>21</v>
      </c>
      <c r="BK277" s="181">
        <f>ROUND(I277*H277,2)</f>
        <v>0</v>
      </c>
      <c r="BL277" s="18" t="s">
        <v>128</v>
      </c>
      <c r="BM277" s="180" t="s">
        <v>334</v>
      </c>
    </row>
    <row r="278" spans="1:65" s="2" customFormat="1" ht="11.25">
      <c r="A278" s="33"/>
      <c r="B278" s="34"/>
      <c r="C278" s="33"/>
      <c r="D278" s="182" t="s">
        <v>186</v>
      </c>
      <c r="E278" s="33"/>
      <c r="F278" s="183" t="s">
        <v>2352</v>
      </c>
      <c r="G278" s="33"/>
      <c r="H278" s="33"/>
      <c r="I278" s="102"/>
      <c r="J278" s="33"/>
      <c r="K278" s="33"/>
      <c r="L278" s="34"/>
      <c r="M278" s="184"/>
      <c r="N278" s="185"/>
      <c r="O278" s="59"/>
      <c r="P278" s="59"/>
      <c r="Q278" s="59"/>
      <c r="R278" s="59"/>
      <c r="S278" s="59"/>
      <c r="T278" s="60"/>
      <c r="U278" s="33"/>
      <c r="V278" s="33"/>
      <c r="W278" s="33"/>
      <c r="X278" s="33"/>
      <c r="Y278" s="33"/>
      <c r="Z278" s="33"/>
      <c r="AA278" s="33"/>
      <c r="AB278" s="33"/>
      <c r="AC278" s="33"/>
      <c r="AD278" s="33"/>
      <c r="AE278" s="33"/>
      <c r="AT278" s="18" t="s">
        <v>186</v>
      </c>
      <c r="AU278" s="18" t="s">
        <v>91</v>
      </c>
    </row>
    <row r="279" spans="1:65" s="15" customFormat="1" ht="11.25">
      <c r="B279" s="213"/>
      <c r="D279" s="182" t="s">
        <v>187</v>
      </c>
      <c r="E279" s="214" t="s">
        <v>1</v>
      </c>
      <c r="F279" s="215" t="s">
        <v>2353</v>
      </c>
      <c r="H279" s="214" t="s">
        <v>1</v>
      </c>
      <c r="I279" s="216"/>
      <c r="L279" s="213"/>
      <c r="M279" s="217"/>
      <c r="N279" s="218"/>
      <c r="O279" s="218"/>
      <c r="P279" s="218"/>
      <c r="Q279" s="218"/>
      <c r="R279" s="218"/>
      <c r="S279" s="218"/>
      <c r="T279" s="219"/>
      <c r="AT279" s="214" t="s">
        <v>187</v>
      </c>
      <c r="AU279" s="214" t="s">
        <v>91</v>
      </c>
      <c r="AV279" s="15" t="s">
        <v>21</v>
      </c>
      <c r="AW279" s="15" t="s">
        <v>36</v>
      </c>
      <c r="AX279" s="15" t="s">
        <v>80</v>
      </c>
      <c r="AY279" s="214" t="s">
        <v>180</v>
      </c>
    </row>
    <row r="280" spans="1:65" s="13" customFormat="1" ht="11.25">
      <c r="B280" s="186"/>
      <c r="D280" s="182" t="s">
        <v>187</v>
      </c>
      <c r="E280" s="187" t="s">
        <v>1</v>
      </c>
      <c r="F280" s="188" t="s">
        <v>2354</v>
      </c>
      <c r="H280" s="189">
        <v>30</v>
      </c>
      <c r="I280" s="190"/>
      <c r="L280" s="186"/>
      <c r="M280" s="191"/>
      <c r="N280" s="192"/>
      <c r="O280" s="192"/>
      <c r="P280" s="192"/>
      <c r="Q280" s="192"/>
      <c r="R280" s="192"/>
      <c r="S280" s="192"/>
      <c r="T280" s="193"/>
      <c r="AT280" s="187" t="s">
        <v>187</v>
      </c>
      <c r="AU280" s="187" t="s">
        <v>91</v>
      </c>
      <c r="AV280" s="13" t="s">
        <v>91</v>
      </c>
      <c r="AW280" s="13" t="s">
        <v>36</v>
      </c>
      <c r="AX280" s="13" t="s">
        <v>80</v>
      </c>
      <c r="AY280" s="187" t="s">
        <v>180</v>
      </c>
    </row>
    <row r="281" spans="1:65" s="13" customFormat="1" ht="11.25">
      <c r="B281" s="186"/>
      <c r="D281" s="182" t="s">
        <v>187</v>
      </c>
      <c r="E281" s="187" t="s">
        <v>1</v>
      </c>
      <c r="F281" s="188" t="s">
        <v>2355</v>
      </c>
      <c r="H281" s="189">
        <v>17.5</v>
      </c>
      <c r="I281" s="190"/>
      <c r="L281" s="186"/>
      <c r="M281" s="191"/>
      <c r="N281" s="192"/>
      <c r="O281" s="192"/>
      <c r="P281" s="192"/>
      <c r="Q281" s="192"/>
      <c r="R281" s="192"/>
      <c r="S281" s="192"/>
      <c r="T281" s="193"/>
      <c r="AT281" s="187" t="s">
        <v>187</v>
      </c>
      <c r="AU281" s="187" t="s">
        <v>91</v>
      </c>
      <c r="AV281" s="13" t="s">
        <v>91</v>
      </c>
      <c r="AW281" s="13" t="s">
        <v>36</v>
      </c>
      <c r="AX281" s="13" t="s">
        <v>80</v>
      </c>
      <c r="AY281" s="187" t="s">
        <v>180</v>
      </c>
    </row>
    <row r="282" spans="1:65" s="13" customFormat="1" ht="11.25">
      <c r="B282" s="186"/>
      <c r="D282" s="182" t="s">
        <v>187</v>
      </c>
      <c r="E282" s="187" t="s">
        <v>1</v>
      </c>
      <c r="F282" s="188" t="s">
        <v>2356</v>
      </c>
      <c r="H282" s="189">
        <v>2.5</v>
      </c>
      <c r="I282" s="190"/>
      <c r="L282" s="186"/>
      <c r="M282" s="191"/>
      <c r="N282" s="192"/>
      <c r="O282" s="192"/>
      <c r="P282" s="192"/>
      <c r="Q282" s="192"/>
      <c r="R282" s="192"/>
      <c r="S282" s="192"/>
      <c r="T282" s="193"/>
      <c r="AT282" s="187" t="s">
        <v>187</v>
      </c>
      <c r="AU282" s="187" t="s">
        <v>91</v>
      </c>
      <c r="AV282" s="13" t="s">
        <v>91</v>
      </c>
      <c r="AW282" s="13" t="s">
        <v>36</v>
      </c>
      <c r="AX282" s="13" t="s">
        <v>80</v>
      </c>
      <c r="AY282" s="187" t="s">
        <v>180</v>
      </c>
    </row>
    <row r="283" spans="1:65" s="14" customFormat="1" ht="11.25">
      <c r="B283" s="194"/>
      <c r="D283" s="182" t="s">
        <v>187</v>
      </c>
      <c r="E283" s="195" t="s">
        <v>1</v>
      </c>
      <c r="F283" s="196" t="s">
        <v>189</v>
      </c>
      <c r="H283" s="197">
        <v>50</v>
      </c>
      <c r="I283" s="198"/>
      <c r="L283" s="194"/>
      <c r="M283" s="199"/>
      <c r="N283" s="200"/>
      <c r="O283" s="200"/>
      <c r="P283" s="200"/>
      <c r="Q283" s="200"/>
      <c r="R283" s="200"/>
      <c r="S283" s="200"/>
      <c r="T283" s="201"/>
      <c r="AT283" s="195" t="s">
        <v>187</v>
      </c>
      <c r="AU283" s="195" t="s">
        <v>91</v>
      </c>
      <c r="AV283" s="14" t="s">
        <v>128</v>
      </c>
      <c r="AW283" s="14" t="s">
        <v>36</v>
      </c>
      <c r="AX283" s="14" t="s">
        <v>21</v>
      </c>
      <c r="AY283" s="195" t="s">
        <v>180</v>
      </c>
    </row>
    <row r="284" spans="1:65" s="2" customFormat="1" ht="16.5" customHeight="1">
      <c r="A284" s="33"/>
      <c r="B284" s="167"/>
      <c r="C284" s="202" t="s">
        <v>350</v>
      </c>
      <c r="D284" s="202" t="s">
        <v>190</v>
      </c>
      <c r="E284" s="203" t="s">
        <v>2357</v>
      </c>
      <c r="F284" s="204" t="s">
        <v>2358</v>
      </c>
      <c r="G284" s="205" t="s">
        <v>495</v>
      </c>
      <c r="H284" s="206">
        <v>53.052999999999997</v>
      </c>
      <c r="I284" s="207"/>
      <c r="J284" s="208">
        <f>ROUND(I284*H284,2)</f>
        <v>0</v>
      </c>
      <c r="K284" s="209"/>
      <c r="L284" s="210"/>
      <c r="M284" s="211" t="s">
        <v>1</v>
      </c>
      <c r="N284" s="212" t="s">
        <v>45</v>
      </c>
      <c r="O284" s="59"/>
      <c r="P284" s="178">
        <f>O284*H284</f>
        <v>0</v>
      </c>
      <c r="Q284" s="178">
        <v>0</v>
      </c>
      <c r="R284" s="178">
        <f>Q284*H284</f>
        <v>0</v>
      </c>
      <c r="S284" s="178">
        <v>0</v>
      </c>
      <c r="T284" s="179">
        <f>S284*H284</f>
        <v>0</v>
      </c>
      <c r="U284" s="33"/>
      <c r="V284" s="33"/>
      <c r="W284" s="33"/>
      <c r="X284" s="33"/>
      <c r="Y284" s="33"/>
      <c r="Z284" s="33"/>
      <c r="AA284" s="33"/>
      <c r="AB284" s="33"/>
      <c r="AC284" s="33"/>
      <c r="AD284" s="33"/>
      <c r="AE284" s="33"/>
      <c r="AR284" s="180" t="s">
        <v>193</v>
      </c>
      <c r="AT284" s="180" t="s">
        <v>190</v>
      </c>
      <c r="AU284" s="180" t="s">
        <v>91</v>
      </c>
      <c r="AY284" s="18" t="s">
        <v>180</v>
      </c>
      <c r="BE284" s="181">
        <f>IF(N284="základní",J284,0)</f>
        <v>0</v>
      </c>
      <c r="BF284" s="181">
        <f>IF(N284="snížená",J284,0)</f>
        <v>0</v>
      </c>
      <c r="BG284" s="181">
        <f>IF(N284="zákl. přenesená",J284,0)</f>
        <v>0</v>
      </c>
      <c r="BH284" s="181">
        <f>IF(N284="sníž. přenesená",J284,0)</f>
        <v>0</v>
      </c>
      <c r="BI284" s="181">
        <f>IF(N284="nulová",J284,0)</f>
        <v>0</v>
      </c>
      <c r="BJ284" s="18" t="s">
        <v>21</v>
      </c>
      <c r="BK284" s="181">
        <f>ROUND(I284*H284,2)</f>
        <v>0</v>
      </c>
      <c r="BL284" s="18" t="s">
        <v>128</v>
      </c>
      <c r="BM284" s="180" t="s">
        <v>337</v>
      </c>
    </row>
    <row r="285" spans="1:65" s="2" customFormat="1" ht="11.25">
      <c r="A285" s="33"/>
      <c r="B285" s="34"/>
      <c r="C285" s="33"/>
      <c r="D285" s="182" t="s">
        <v>186</v>
      </c>
      <c r="E285" s="33"/>
      <c r="F285" s="183" t="s">
        <v>2358</v>
      </c>
      <c r="G285" s="33"/>
      <c r="H285" s="33"/>
      <c r="I285" s="102"/>
      <c r="J285" s="33"/>
      <c r="K285" s="33"/>
      <c r="L285" s="34"/>
      <c r="M285" s="184"/>
      <c r="N285" s="185"/>
      <c r="O285" s="59"/>
      <c r="P285" s="59"/>
      <c r="Q285" s="59"/>
      <c r="R285" s="59"/>
      <c r="S285" s="59"/>
      <c r="T285" s="60"/>
      <c r="U285" s="33"/>
      <c r="V285" s="33"/>
      <c r="W285" s="33"/>
      <c r="X285" s="33"/>
      <c r="Y285" s="33"/>
      <c r="Z285" s="33"/>
      <c r="AA285" s="33"/>
      <c r="AB285" s="33"/>
      <c r="AC285" s="33"/>
      <c r="AD285" s="33"/>
      <c r="AE285" s="33"/>
      <c r="AT285" s="18" t="s">
        <v>186</v>
      </c>
      <c r="AU285" s="18" t="s">
        <v>91</v>
      </c>
    </row>
    <row r="286" spans="1:65" s="2" customFormat="1" ht="16.5" customHeight="1">
      <c r="A286" s="33"/>
      <c r="B286" s="167"/>
      <c r="C286" s="202" t="s">
        <v>265</v>
      </c>
      <c r="D286" s="202" t="s">
        <v>190</v>
      </c>
      <c r="E286" s="203" t="s">
        <v>2359</v>
      </c>
      <c r="F286" s="204" t="s">
        <v>2360</v>
      </c>
      <c r="G286" s="205" t="s">
        <v>199</v>
      </c>
      <c r="H286" s="206">
        <v>157.82</v>
      </c>
      <c r="I286" s="207"/>
      <c r="J286" s="208">
        <f>ROUND(I286*H286,2)</f>
        <v>0</v>
      </c>
      <c r="K286" s="209"/>
      <c r="L286" s="210"/>
      <c r="M286" s="211" t="s">
        <v>1</v>
      </c>
      <c r="N286" s="212" t="s">
        <v>45</v>
      </c>
      <c r="O286" s="59"/>
      <c r="P286" s="178">
        <f>O286*H286</f>
        <v>0</v>
      </c>
      <c r="Q286" s="178">
        <v>0</v>
      </c>
      <c r="R286" s="178">
        <f>Q286*H286</f>
        <v>0</v>
      </c>
      <c r="S286" s="178">
        <v>0</v>
      </c>
      <c r="T286" s="179">
        <f>S286*H286</f>
        <v>0</v>
      </c>
      <c r="U286" s="33"/>
      <c r="V286" s="33"/>
      <c r="W286" s="33"/>
      <c r="X286" s="33"/>
      <c r="Y286" s="33"/>
      <c r="Z286" s="33"/>
      <c r="AA286" s="33"/>
      <c r="AB286" s="33"/>
      <c r="AC286" s="33"/>
      <c r="AD286" s="33"/>
      <c r="AE286" s="33"/>
      <c r="AR286" s="180" t="s">
        <v>193</v>
      </c>
      <c r="AT286" s="180" t="s">
        <v>190</v>
      </c>
      <c r="AU286" s="180" t="s">
        <v>91</v>
      </c>
      <c r="AY286" s="18" t="s">
        <v>180</v>
      </c>
      <c r="BE286" s="181">
        <f>IF(N286="základní",J286,0)</f>
        <v>0</v>
      </c>
      <c r="BF286" s="181">
        <f>IF(N286="snížená",J286,0)</f>
        <v>0</v>
      </c>
      <c r="BG286" s="181">
        <f>IF(N286="zákl. přenesená",J286,0)</f>
        <v>0</v>
      </c>
      <c r="BH286" s="181">
        <f>IF(N286="sníž. přenesená",J286,0)</f>
        <v>0</v>
      </c>
      <c r="BI286" s="181">
        <f>IF(N286="nulová",J286,0)</f>
        <v>0</v>
      </c>
      <c r="BJ286" s="18" t="s">
        <v>21</v>
      </c>
      <c r="BK286" s="181">
        <f>ROUND(I286*H286,2)</f>
        <v>0</v>
      </c>
      <c r="BL286" s="18" t="s">
        <v>128</v>
      </c>
      <c r="BM286" s="180" t="s">
        <v>345</v>
      </c>
    </row>
    <row r="287" spans="1:65" s="2" customFormat="1" ht="11.25">
      <c r="A287" s="33"/>
      <c r="B287" s="34"/>
      <c r="C287" s="33"/>
      <c r="D287" s="182" t="s">
        <v>186</v>
      </c>
      <c r="E287" s="33"/>
      <c r="F287" s="183" t="s">
        <v>2360</v>
      </c>
      <c r="G287" s="33"/>
      <c r="H287" s="33"/>
      <c r="I287" s="102"/>
      <c r="J287" s="33"/>
      <c r="K287" s="33"/>
      <c r="L287" s="34"/>
      <c r="M287" s="184"/>
      <c r="N287" s="185"/>
      <c r="O287" s="59"/>
      <c r="P287" s="59"/>
      <c r="Q287" s="59"/>
      <c r="R287" s="59"/>
      <c r="S287" s="59"/>
      <c r="T287" s="60"/>
      <c r="U287" s="33"/>
      <c r="V287" s="33"/>
      <c r="W287" s="33"/>
      <c r="X287" s="33"/>
      <c r="Y287" s="33"/>
      <c r="Z287" s="33"/>
      <c r="AA287" s="33"/>
      <c r="AB287" s="33"/>
      <c r="AC287" s="33"/>
      <c r="AD287" s="33"/>
      <c r="AE287" s="33"/>
      <c r="AT287" s="18" t="s">
        <v>186</v>
      </c>
      <c r="AU287" s="18" t="s">
        <v>91</v>
      </c>
    </row>
    <row r="288" spans="1:65" s="15" customFormat="1" ht="11.25">
      <c r="B288" s="213"/>
      <c r="D288" s="182" t="s">
        <v>187</v>
      </c>
      <c r="E288" s="214" t="s">
        <v>1</v>
      </c>
      <c r="F288" s="215" t="s">
        <v>2283</v>
      </c>
      <c r="H288" s="214" t="s">
        <v>1</v>
      </c>
      <c r="I288" s="216"/>
      <c r="L288" s="213"/>
      <c r="M288" s="217"/>
      <c r="N288" s="218"/>
      <c r="O288" s="218"/>
      <c r="P288" s="218"/>
      <c r="Q288" s="218"/>
      <c r="R288" s="218"/>
      <c r="S288" s="218"/>
      <c r="T288" s="219"/>
      <c r="AT288" s="214" t="s">
        <v>187</v>
      </c>
      <c r="AU288" s="214" t="s">
        <v>91</v>
      </c>
      <c r="AV288" s="15" t="s">
        <v>21</v>
      </c>
      <c r="AW288" s="15" t="s">
        <v>36</v>
      </c>
      <c r="AX288" s="15" t="s">
        <v>80</v>
      </c>
      <c r="AY288" s="214" t="s">
        <v>180</v>
      </c>
    </row>
    <row r="289" spans="1:65" s="13" customFormat="1" ht="11.25">
      <c r="B289" s="186"/>
      <c r="D289" s="182" t="s">
        <v>187</v>
      </c>
      <c r="E289" s="187" t="s">
        <v>1</v>
      </c>
      <c r="F289" s="188" t="s">
        <v>2294</v>
      </c>
      <c r="H289" s="189">
        <v>157.82</v>
      </c>
      <c r="I289" s="190"/>
      <c r="L289" s="186"/>
      <c r="M289" s="191"/>
      <c r="N289" s="192"/>
      <c r="O289" s="192"/>
      <c r="P289" s="192"/>
      <c r="Q289" s="192"/>
      <c r="R289" s="192"/>
      <c r="S289" s="192"/>
      <c r="T289" s="193"/>
      <c r="AT289" s="187" t="s">
        <v>187</v>
      </c>
      <c r="AU289" s="187" t="s">
        <v>91</v>
      </c>
      <c r="AV289" s="13" t="s">
        <v>91</v>
      </c>
      <c r="AW289" s="13" t="s">
        <v>36</v>
      </c>
      <c r="AX289" s="13" t="s">
        <v>80</v>
      </c>
      <c r="AY289" s="187" t="s">
        <v>180</v>
      </c>
    </row>
    <row r="290" spans="1:65" s="14" customFormat="1" ht="11.25">
      <c r="B290" s="194"/>
      <c r="D290" s="182" t="s">
        <v>187</v>
      </c>
      <c r="E290" s="195" t="s">
        <v>1</v>
      </c>
      <c r="F290" s="196" t="s">
        <v>189</v>
      </c>
      <c r="H290" s="197">
        <v>157.82</v>
      </c>
      <c r="I290" s="198"/>
      <c r="L290" s="194"/>
      <c r="M290" s="199"/>
      <c r="N290" s="200"/>
      <c r="O290" s="200"/>
      <c r="P290" s="200"/>
      <c r="Q290" s="200"/>
      <c r="R290" s="200"/>
      <c r="S290" s="200"/>
      <c r="T290" s="201"/>
      <c r="AT290" s="195" t="s">
        <v>187</v>
      </c>
      <c r="AU290" s="195" t="s">
        <v>91</v>
      </c>
      <c r="AV290" s="14" t="s">
        <v>128</v>
      </c>
      <c r="AW290" s="14" t="s">
        <v>36</v>
      </c>
      <c r="AX290" s="14" t="s">
        <v>21</v>
      </c>
      <c r="AY290" s="195" t="s">
        <v>180</v>
      </c>
    </row>
    <row r="291" spans="1:65" s="12" customFormat="1" ht="22.9" customHeight="1">
      <c r="B291" s="154"/>
      <c r="D291" s="155" t="s">
        <v>79</v>
      </c>
      <c r="E291" s="165" t="s">
        <v>203</v>
      </c>
      <c r="F291" s="165" t="s">
        <v>2361</v>
      </c>
      <c r="I291" s="157"/>
      <c r="J291" s="166">
        <f>BK291</f>
        <v>0</v>
      </c>
      <c r="L291" s="154"/>
      <c r="M291" s="159"/>
      <c r="N291" s="160"/>
      <c r="O291" s="160"/>
      <c r="P291" s="161">
        <f>SUM(P292:P349)</f>
        <v>0</v>
      </c>
      <c r="Q291" s="160"/>
      <c r="R291" s="161">
        <f>SUM(R292:R349)</f>
        <v>0</v>
      </c>
      <c r="S291" s="160"/>
      <c r="T291" s="162">
        <f>SUM(T292:T349)</f>
        <v>0</v>
      </c>
      <c r="AR291" s="155" t="s">
        <v>21</v>
      </c>
      <c r="AT291" s="163" t="s">
        <v>79</v>
      </c>
      <c r="AU291" s="163" t="s">
        <v>21</v>
      </c>
      <c r="AY291" s="155" t="s">
        <v>180</v>
      </c>
      <c r="BK291" s="164">
        <f>SUM(BK292:BK349)</f>
        <v>0</v>
      </c>
    </row>
    <row r="292" spans="1:65" s="2" customFormat="1" ht="16.5" customHeight="1">
      <c r="A292" s="33"/>
      <c r="B292" s="167"/>
      <c r="C292" s="168" t="s">
        <v>357</v>
      </c>
      <c r="D292" s="168" t="s">
        <v>182</v>
      </c>
      <c r="E292" s="169" t="s">
        <v>2362</v>
      </c>
      <c r="F292" s="170" t="s">
        <v>2363</v>
      </c>
      <c r="G292" s="171" t="s">
        <v>199</v>
      </c>
      <c r="H292" s="172">
        <v>176.125</v>
      </c>
      <c r="I292" s="173"/>
      <c r="J292" s="174">
        <f>ROUND(I292*H292,2)</f>
        <v>0</v>
      </c>
      <c r="K292" s="175"/>
      <c r="L292" s="34"/>
      <c r="M292" s="176" t="s">
        <v>1</v>
      </c>
      <c r="N292" s="177" t="s">
        <v>45</v>
      </c>
      <c r="O292" s="59"/>
      <c r="P292" s="178">
        <f>O292*H292</f>
        <v>0</v>
      </c>
      <c r="Q292" s="178">
        <v>0</v>
      </c>
      <c r="R292" s="178">
        <f>Q292*H292</f>
        <v>0</v>
      </c>
      <c r="S292" s="178">
        <v>0</v>
      </c>
      <c r="T292" s="179">
        <f>S292*H292</f>
        <v>0</v>
      </c>
      <c r="U292" s="33"/>
      <c r="V292" s="33"/>
      <c r="W292" s="33"/>
      <c r="X292" s="33"/>
      <c r="Y292" s="33"/>
      <c r="Z292" s="33"/>
      <c r="AA292" s="33"/>
      <c r="AB292" s="33"/>
      <c r="AC292" s="33"/>
      <c r="AD292" s="33"/>
      <c r="AE292" s="33"/>
      <c r="AR292" s="180" t="s">
        <v>128</v>
      </c>
      <c r="AT292" s="180" t="s">
        <v>182</v>
      </c>
      <c r="AU292" s="180" t="s">
        <v>91</v>
      </c>
      <c r="AY292" s="18" t="s">
        <v>180</v>
      </c>
      <c r="BE292" s="181">
        <f>IF(N292="základní",J292,0)</f>
        <v>0</v>
      </c>
      <c r="BF292" s="181">
        <f>IF(N292="snížená",J292,0)</f>
        <v>0</v>
      </c>
      <c r="BG292" s="181">
        <f>IF(N292="zákl. přenesená",J292,0)</f>
        <v>0</v>
      </c>
      <c r="BH292" s="181">
        <f>IF(N292="sníž. přenesená",J292,0)</f>
        <v>0</v>
      </c>
      <c r="BI292" s="181">
        <f>IF(N292="nulová",J292,0)</f>
        <v>0</v>
      </c>
      <c r="BJ292" s="18" t="s">
        <v>21</v>
      </c>
      <c r="BK292" s="181">
        <f>ROUND(I292*H292,2)</f>
        <v>0</v>
      </c>
      <c r="BL292" s="18" t="s">
        <v>128</v>
      </c>
      <c r="BM292" s="180" t="s">
        <v>349</v>
      </c>
    </row>
    <row r="293" spans="1:65" s="2" customFormat="1" ht="11.25">
      <c r="A293" s="33"/>
      <c r="B293" s="34"/>
      <c r="C293" s="33"/>
      <c r="D293" s="182" t="s">
        <v>186</v>
      </c>
      <c r="E293" s="33"/>
      <c r="F293" s="183" t="s">
        <v>2363</v>
      </c>
      <c r="G293" s="33"/>
      <c r="H293" s="33"/>
      <c r="I293" s="102"/>
      <c r="J293" s="33"/>
      <c r="K293" s="33"/>
      <c r="L293" s="34"/>
      <c r="M293" s="184"/>
      <c r="N293" s="185"/>
      <c r="O293" s="59"/>
      <c r="P293" s="59"/>
      <c r="Q293" s="59"/>
      <c r="R293" s="59"/>
      <c r="S293" s="59"/>
      <c r="T293" s="60"/>
      <c r="U293" s="33"/>
      <c r="V293" s="33"/>
      <c r="W293" s="33"/>
      <c r="X293" s="33"/>
      <c r="Y293" s="33"/>
      <c r="Z293" s="33"/>
      <c r="AA293" s="33"/>
      <c r="AB293" s="33"/>
      <c r="AC293" s="33"/>
      <c r="AD293" s="33"/>
      <c r="AE293" s="33"/>
      <c r="AT293" s="18" t="s">
        <v>186</v>
      </c>
      <c r="AU293" s="18" t="s">
        <v>91</v>
      </c>
    </row>
    <row r="294" spans="1:65" s="15" customFormat="1" ht="11.25">
      <c r="B294" s="213"/>
      <c r="D294" s="182" t="s">
        <v>187</v>
      </c>
      <c r="E294" s="214" t="s">
        <v>1</v>
      </c>
      <c r="F294" s="215" t="s">
        <v>2364</v>
      </c>
      <c r="H294" s="214" t="s">
        <v>1</v>
      </c>
      <c r="I294" s="216"/>
      <c r="L294" s="213"/>
      <c r="M294" s="217"/>
      <c r="N294" s="218"/>
      <c r="O294" s="218"/>
      <c r="P294" s="218"/>
      <c r="Q294" s="218"/>
      <c r="R294" s="218"/>
      <c r="S294" s="218"/>
      <c r="T294" s="219"/>
      <c r="AT294" s="214" t="s">
        <v>187</v>
      </c>
      <c r="AU294" s="214" t="s">
        <v>91</v>
      </c>
      <c r="AV294" s="15" t="s">
        <v>21</v>
      </c>
      <c r="AW294" s="15" t="s">
        <v>36</v>
      </c>
      <c r="AX294" s="15" t="s">
        <v>80</v>
      </c>
      <c r="AY294" s="214" t="s">
        <v>180</v>
      </c>
    </row>
    <row r="295" spans="1:65" s="13" customFormat="1" ht="33.75">
      <c r="B295" s="186"/>
      <c r="D295" s="182" t="s">
        <v>187</v>
      </c>
      <c r="E295" s="187" t="s">
        <v>1</v>
      </c>
      <c r="F295" s="188" t="s">
        <v>2365</v>
      </c>
      <c r="H295" s="189">
        <v>92.665000000000006</v>
      </c>
      <c r="I295" s="190"/>
      <c r="L295" s="186"/>
      <c r="M295" s="191"/>
      <c r="N295" s="192"/>
      <c r="O295" s="192"/>
      <c r="P295" s="192"/>
      <c r="Q295" s="192"/>
      <c r="R295" s="192"/>
      <c r="S295" s="192"/>
      <c r="T295" s="193"/>
      <c r="AT295" s="187" t="s">
        <v>187</v>
      </c>
      <c r="AU295" s="187" t="s">
        <v>91</v>
      </c>
      <c r="AV295" s="13" t="s">
        <v>91</v>
      </c>
      <c r="AW295" s="13" t="s">
        <v>36</v>
      </c>
      <c r="AX295" s="13" t="s">
        <v>80</v>
      </c>
      <c r="AY295" s="187" t="s">
        <v>180</v>
      </c>
    </row>
    <row r="296" spans="1:65" s="13" customFormat="1" ht="11.25">
      <c r="B296" s="186"/>
      <c r="D296" s="182" t="s">
        <v>187</v>
      </c>
      <c r="E296" s="187" t="s">
        <v>1</v>
      </c>
      <c r="F296" s="188" t="s">
        <v>2366</v>
      </c>
      <c r="H296" s="189">
        <v>30</v>
      </c>
      <c r="I296" s="190"/>
      <c r="L296" s="186"/>
      <c r="M296" s="191"/>
      <c r="N296" s="192"/>
      <c r="O296" s="192"/>
      <c r="P296" s="192"/>
      <c r="Q296" s="192"/>
      <c r="R296" s="192"/>
      <c r="S296" s="192"/>
      <c r="T296" s="193"/>
      <c r="AT296" s="187" t="s">
        <v>187</v>
      </c>
      <c r="AU296" s="187" t="s">
        <v>91</v>
      </c>
      <c r="AV296" s="13" t="s">
        <v>91</v>
      </c>
      <c r="AW296" s="13" t="s">
        <v>36</v>
      </c>
      <c r="AX296" s="13" t="s">
        <v>80</v>
      </c>
      <c r="AY296" s="187" t="s">
        <v>180</v>
      </c>
    </row>
    <row r="297" spans="1:65" s="15" customFormat="1" ht="11.25">
      <c r="B297" s="213"/>
      <c r="D297" s="182" t="s">
        <v>187</v>
      </c>
      <c r="E297" s="214" t="s">
        <v>1</v>
      </c>
      <c r="F297" s="215" t="s">
        <v>2367</v>
      </c>
      <c r="H297" s="214" t="s">
        <v>1</v>
      </c>
      <c r="I297" s="216"/>
      <c r="L297" s="213"/>
      <c r="M297" s="217"/>
      <c r="N297" s="218"/>
      <c r="O297" s="218"/>
      <c r="P297" s="218"/>
      <c r="Q297" s="218"/>
      <c r="R297" s="218"/>
      <c r="S297" s="218"/>
      <c r="T297" s="219"/>
      <c r="AT297" s="214" t="s">
        <v>187</v>
      </c>
      <c r="AU297" s="214" t="s">
        <v>91</v>
      </c>
      <c r="AV297" s="15" t="s">
        <v>21</v>
      </c>
      <c r="AW297" s="15" t="s">
        <v>36</v>
      </c>
      <c r="AX297" s="15" t="s">
        <v>80</v>
      </c>
      <c r="AY297" s="214" t="s">
        <v>180</v>
      </c>
    </row>
    <row r="298" spans="1:65" s="13" customFormat="1" ht="11.25">
      <c r="B298" s="186"/>
      <c r="D298" s="182" t="s">
        <v>187</v>
      </c>
      <c r="E298" s="187" t="s">
        <v>1</v>
      </c>
      <c r="F298" s="188" t="s">
        <v>2368</v>
      </c>
      <c r="H298" s="189">
        <v>53.46</v>
      </c>
      <c r="I298" s="190"/>
      <c r="L298" s="186"/>
      <c r="M298" s="191"/>
      <c r="N298" s="192"/>
      <c r="O298" s="192"/>
      <c r="P298" s="192"/>
      <c r="Q298" s="192"/>
      <c r="R298" s="192"/>
      <c r="S298" s="192"/>
      <c r="T298" s="193"/>
      <c r="AT298" s="187" t="s">
        <v>187</v>
      </c>
      <c r="AU298" s="187" t="s">
        <v>91</v>
      </c>
      <c r="AV298" s="13" t="s">
        <v>91</v>
      </c>
      <c r="AW298" s="13" t="s">
        <v>36</v>
      </c>
      <c r="AX298" s="13" t="s">
        <v>80</v>
      </c>
      <c r="AY298" s="187" t="s">
        <v>180</v>
      </c>
    </row>
    <row r="299" spans="1:65" s="14" customFormat="1" ht="11.25">
      <c r="B299" s="194"/>
      <c r="D299" s="182" t="s">
        <v>187</v>
      </c>
      <c r="E299" s="195" t="s">
        <v>1</v>
      </c>
      <c r="F299" s="196" t="s">
        <v>189</v>
      </c>
      <c r="H299" s="197">
        <v>176.125</v>
      </c>
      <c r="I299" s="198"/>
      <c r="L299" s="194"/>
      <c r="M299" s="199"/>
      <c r="N299" s="200"/>
      <c r="O299" s="200"/>
      <c r="P299" s="200"/>
      <c r="Q299" s="200"/>
      <c r="R299" s="200"/>
      <c r="S299" s="200"/>
      <c r="T299" s="201"/>
      <c r="AT299" s="195" t="s">
        <v>187</v>
      </c>
      <c r="AU299" s="195" t="s">
        <v>91</v>
      </c>
      <c r="AV299" s="14" t="s">
        <v>128</v>
      </c>
      <c r="AW299" s="14" t="s">
        <v>36</v>
      </c>
      <c r="AX299" s="14" t="s">
        <v>21</v>
      </c>
      <c r="AY299" s="195" t="s">
        <v>180</v>
      </c>
    </row>
    <row r="300" spans="1:65" s="2" customFormat="1" ht="24" customHeight="1">
      <c r="A300" s="33"/>
      <c r="B300" s="167"/>
      <c r="C300" s="168" t="s">
        <v>270</v>
      </c>
      <c r="D300" s="168" t="s">
        <v>182</v>
      </c>
      <c r="E300" s="169" t="s">
        <v>2369</v>
      </c>
      <c r="F300" s="170" t="s">
        <v>2370</v>
      </c>
      <c r="G300" s="171" t="s">
        <v>199</v>
      </c>
      <c r="H300" s="172">
        <v>140</v>
      </c>
      <c r="I300" s="173"/>
      <c r="J300" s="174">
        <f>ROUND(I300*H300,2)</f>
        <v>0</v>
      </c>
      <c r="K300" s="175"/>
      <c r="L300" s="34"/>
      <c r="M300" s="176" t="s">
        <v>1</v>
      </c>
      <c r="N300" s="177" t="s">
        <v>45</v>
      </c>
      <c r="O300" s="59"/>
      <c r="P300" s="178">
        <f>O300*H300</f>
        <v>0</v>
      </c>
      <c r="Q300" s="178">
        <v>0</v>
      </c>
      <c r="R300" s="178">
        <f>Q300*H300</f>
        <v>0</v>
      </c>
      <c r="S300" s="178">
        <v>0</v>
      </c>
      <c r="T300" s="179">
        <f>S300*H300</f>
        <v>0</v>
      </c>
      <c r="U300" s="33"/>
      <c r="V300" s="33"/>
      <c r="W300" s="33"/>
      <c r="X300" s="33"/>
      <c r="Y300" s="33"/>
      <c r="Z300" s="33"/>
      <c r="AA300" s="33"/>
      <c r="AB300" s="33"/>
      <c r="AC300" s="33"/>
      <c r="AD300" s="33"/>
      <c r="AE300" s="33"/>
      <c r="AR300" s="180" t="s">
        <v>128</v>
      </c>
      <c r="AT300" s="180" t="s">
        <v>182</v>
      </c>
      <c r="AU300" s="180" t="s">
        <v>91</v>
      </c>
      <c r="AY300" s="18" t="s">
        <v>180</v>
      </c>
      <c r="BE300" s="181">
        <f>IF(N300="základní",J300,0)</f>
        <v>0</v>
      </c>
      <c r="BF300" s="181">
        <f>IF(N300="snížená",J300,0)</f>
        <v>0</v>
      </c>
      <c r="BG300" s="181">
        <f>IF(N300="zákl. přenesená",J300,0)</f>
        <v>0</v>
      </c>
      <c r="BH300" s="181">
        <f>IF(N300="sníž. přenesená",J300,0)</f>
        <v>0</v>
      </c>
      <c r="BI300" s="181">
        <f>IF(N300="nulová",J300,0)</f>
        <v>0</v>
      </c>
      <c r="BJ300" s="18" t="s">
        <v>21</v>
      </c>
      <c r="BK300" s="181">
        <f>ROUND(I300*H300,2)</f>
        <v>0</v>
      </c>
      <c r="BL300" s="18" t="s">
        <v>128</v>
      </c>
      <c r="BM300" s="180" t="s">
        <v>353</v>
      </c>
    </row>
    <row r="301" spans="1:65" s="2" customFormat="1" ht="11.25">
      <c r="A301" s="33"/>
      <c r="B301" s="34"/>
      <c r="C301" s="33"/>
      <c r="D301" s="182" t="s">
        <v>186</v>
      </c>
      <c r="E301" s="33"/>
      <c r="F301" s="183" t="s">
        <v>2370</v>
      </c>
      <c r="G301" s="33"/>
      <c r="H301" s="33"/>
      <c r="I301" s="102"/>
      <c r="J301" s="33"/>
      <c r="K301" s="33"/>
      <c r="L301" s="34"/>
      <c r="M301" s="184"/>
      <c r="N301" s="185"/>
      <c r="O301" s="59"/>
      <c r="P301" s="59"/>
      <c r="Q301" s="59"/>
      <c r="R301" s="59"/>
      <c r="S301" s="59"/>
      <c r="T301" s="60"/>
      <c r="U301" s="33"/>
      <c r="V301" s="33"/>
      <c r="W301" s="33"/>
      <c r="X301" s="33"/>
      <c r="Y301" s="33"/>
      <c r="Z301" s="33"/>
      <c r="AA301" s="33"/>
      <c r="AB301" s="33"/>
      <c r="AC301" s="33"/>
      <c r="AD301" s="33"/>
      <c r="AE301" s="33"/>
      <c r="AT301" s="18" t="s">
        <v>186</v>
      </c>
      <c r="AU301" s="18" t="s">
        <v>91</v>
      </c>
    </row>
    <row r="302" spans="1:65" s="13" customFormat="1" ht="11.25">
      <c r="B302" s="186"/>
      <c r="D302" s="182" t="s">
        <v>187</v>
      </c>
      <c r="E302" s="187" t="s">
        <v>1</v>
      </c>
      <c r="F302" s="188" t="s">
        <v>2371</v>
      </c>
      <c r="H302" s="189">
        <v>140</v>
      </c>
      <c r="I302" s="190"/>
      <c r="L302" s="186"/>
      <c r="M302" s="191"/>
      <c r="N302" s="192"/>
      <c r="O302" s="192"/>
      <c r="P302" s="192"/>
      <c r="Q302" s="192"/>
      <c r="R302" s="192"/>
      <c r="S302" s="192"/>
      <c r="T302" s="193"/>
      <c r="AT302" s="187" t="s">
        <v>187</v>
      </c>
      <c r="AU302" s="187" t="s">
        <v>91</v>
      </c>
      <c r="AV302" s="13" t="s">
        <v>91</v>
      </c>
      <c r="AW302" s="13" t="s">
        <v>36</v>
      </c>
      <c r="AX302" s="13" t="s">
        <v>80</v>
      </c>
      <c r="AY302" s="187" t="s">
        <v>180</v>
      </c>
    </row>
    <row r="303" spans="1:65" s="14" customFormat="1" ht="11.25">
      <c r="B303" s="194"/>
      <c r="D303" s="182" t="s">
        <v>187</v>
      </c>
      <c r="E303" s="195" t="s">
        <v>1</v>
      </c>
      <c r="F303" s="196" t="s">
        <v>189</v>
      </c>
      <c r="H303" s="197">
        <v>140</v>
      </c>
      <c r="I303" s="198"/>
      <c r="L303" s="194"/>
      <c r="M303" s="199"/>
      <c r="N303" s="200"/>
      <c r="O303" s="200"/>
      <c r="P303" s="200"/>
      <c r="Q303" s="200"/>
      <c r="R303" s="200"/>
      <c r="S303" s="200"/>
      <c r="T303" s="201"/>
      <c r="AT303" s="195" t="s">
        <v>187</v>
      </c>
      <c r="AU303" s="195" t="s">
        <v>91</v>
      </c>
      <c r="AV303" s="14" t="s">
        <v>128</v>
      </c>
      <c r="AW303" s="14" t="s">
        <v>36</v>
      </c>
      <c r="AX303" s="14" t="s">
        <v>21</v>
      </c>
      <c r="AY303" s="195" t="s">
        <v>180</v>
      </c>
    </row>
    <row r="304" spans="1:65" s="2" customFormat="1" ht="16.5" customHeight="1">
      <c r="A304" s="33"/>
      <c r="B304" s="167"/>
      <c r="C304" s="168" t="s">
        <v>367</v>
      </c>
      <c r="D304" s="168" t="s">
        <v>182</v>
      </c>
      <c r="E304" s="169" t="s">
        <v>2372</v>
      </c>
      <c r="F304" s="170" t="s">
        <v>2373</v>
      </c>
      <c r="G304" s="171" t="s">
        <v>199</v>
      </c>
      <c r="H304" s="172">
        <v>266.637</v>
      </c>
      <c r="I304" s="173"/>
      <c r="J304" s="174">
        <f>ROUND(I304*H304,2)</f>
        <v>0</v>
      </c>
      <c r="K304" s="175"/>
      <c r="L304" s="34"/>
      <c r="M304" s="176" t="s">
        <v>1</v>
      </c>
      <c r="N304" s="177" t="s">
        <v>45</v>
      </c>
      <c r="O304" s="59"/>
      <c r="P304" s="178">
        <f>O304*H304</f>
        <v>0</v>
      </c>
      <c r="Q304" s="178">
        <v>0</v>
      </c>
      <c r="R304" s="178">
        <f>Q304*H304</f>
        <v>0</v>
      </c>
      <c r="S304" s="178">
        <v>0</v>
      </c>
      <c r="T304" s="179">
        <f>S304*H304</f>
        <v>0</v>
      </c>
      <c r="U304" s="33"/>
      <c r="V304" s="33"/>
      <c r="W304" s="33"/>
      <c r="X304" s="33"/>
      <c r="Y304" s="33"/>
      <c r="Z304" s="33"/>
      <c r="AA304" s="33"/>
      <c r="AB304" s="33"/>
      <c r="AC304" s="33"/>
      <c r="AD304" s="33"/>
      <c r="AE304" s="33"/>
      <c r="AR304" s="180" t="s">
        <v>128</v>
      </c>
      <c r="AT304" s="180" t="s">
        <v>182</v>
      </c>
      <c r="AU304" s="180" t="s">
        <v>91</v>
      </c>
      <c r="AY304" s="18" t="s">
        <v>180</v>
      </c>
      <c r="BE304" s="181">
        <f>IF(N304="základní",J304,0)</f>
        <v>0</v>
      </c>
      <c r="BF304" s="181">
        <f>IF(N304="snížená",J304,0)</f>
        <v>0</v>
      </c>
      <c r="BG304" s="181">
        <f>IF(N304="zákl. přenesená",J304,0)</f>
        <v>0</v>
      </c>
      <c r="BH304" s="181">
        <f>IF(N304="sníž. přenesená",J304,0)</f>
        <v>0</v>
      </c>
      <c r="BI304" s="181">
        <f>IF(N304="nulová",J304,0)</f>
        <v>0</v>
      </c>
      <c r="BJ304" s="18" t="s">
        <v>21</v>
      </c>
      <c r="BK304" s="181">
        <f>ROUND(I304*H304,2)</f>
        <v>0</v>
      </c>
      <c r="BL304" s="18" t="s">
        <v>128</v>
      </c>
      <c r="BM304" s="180" t="s">
        <v>356</v>
      </c>
    </row>
    <row r="305" spans="1:65" s="2" customFormat="1" ht="11.25">
      <c r="A305" s="33"/>
      <c r="B305" s="34"/>
      <c r="C305" s="33"/>
      <c r="D305" s="182" t="s">
        <v>186</v>
      </c>
      <c r="E305" s="33"/>
      <c r="F305" s="183" t="s">
        <v>2373</v>
      </c>
      <c r="G305" s="33"/>
      <c r="H305" s="33"/>
      <c r="I305" s="102"/>
      <c r="J305" s="33"/>
      <c r="K305" s="33"/>
      <c r="L305" s="34"/>
      <c r="M305" s="184"/>
      <c r="N305" s="185"/>
      <c r="O305" s="59"/>
      <c r="P305" s="59"/>
      <c r="Q305" s="59"/>
      <c r="R305" s="59"/>
      <c r="S305" s="59"/>
      <c r="T305" s="60"/>
      <c r="U305" s="33"/>
      <c r="V305" s="33"/>
      <c r="W305" s="33"/>
      <c r="X305" s="33"/>
      <c r="Y305" s="33"/>
      <c r="Z305" s="33"/>
      <c r="AA305" s="33"/>
      <c r="AB305" s="33"/>
      <c r="AC305" s="33"/>
      <c r="AD305" s="33"/>
      <c r="AE305" s="33"/>
      <c r="AT305" s="18" t="s">
        <v>186</v>
      </c>
      <c r="AU305" s="18" t="s">
        <v>91</v>
      </c>
    </row>
    <row r="306" spans="1:65" s="13" customFormat="1" ht="11.25">
      <c r="B306" s="186"/>
      <c r="D306" s="182" t="s">
        <v>187</v>
      </c>
      <c r="E306" s="187" t="s">
        <v>1</v>
      </c>
      <c r="F306" s="188" t="s">
        <v>2374</v>
      </c>
      <c r="H306" s="189">
        <v>266.637</v>
      </c>
      <c r="I306" s="190"/>
      <c r="L306" s="186"/>
      <c r="M306" s="191"/>
      <c r="N306" s="192"/>
      <c r="O306" s="192"/>
      <c r="P306" s="192"/>
      <c r="Q306" s="192"/>
      <c r="R306" s="192"/>
      <c r="S306" s="192"/>
      <c r="T306" s="193"/>
      <c r="AT306" s="187" t="s">
        <v>187</v>
      </c>
      <c r="AU306" s="187" t="s">
        <v>91</v>
      </c>
      <c r="AV306" s="13" t="s">
        <v>91</v>
      </c>
      <c r="AW306" s="13" t="s">
        <v>36</v>
      </c>
      <c r="AX306" s="13" t="s">
        <v>80</v>
      </c>
      <c r="AY306" s="187" t="s">
        <v>180</v>
      </c>
    </row>
    <row r="307" spans="1:65" s="14" customFormat="1" ht="11.25">
      <c r="B307" s="194"/>
      <c r="D307" s="182" t="s">
        <v>187</v>
      </c>
      <c r="E307" s="195" t="s">
        <v>1</v>
      </c>
      <c r="F307" s="196" t="s">
        <v>189</v>
      </c>
      <c r="H307" s="197">
        <v>266.637</v>
      </c>
      <c r="I307" s="198"/>
      <c r="L307" s="194"/>
      <c r="M307" s="199"/>
      <c r="N307" s="200"/>
      <c r="O307" s="200"/>
      <c r="P307" s="200"/>
      <c r="Q307" s="200"/>
      <c r="R307" s="200"/>
      <c r="S307" s="200"/>
      <c r="T307" s="201"/>
      <c r="AT307" s="195" t="s">
        <v>187</v>
      </c>
      <c r="AU307" s="195" t="s">
        <v>91</v>
      </c>
      <c r="AV307" s="14" t="s">
        <v>128</v>
      </c>
      <c r="AW307" s="14" t="s">
        <v>36</v>
      </c>
      <c r="AX307" s="14" t="s">
        <v>21</v>
      </c>
      <c r="AY307" s="195" t="s">
        <v>180</v>
      </c>
    </row>
    <row r="308" spans="1:65" s="2" customFormat="1" ht="24" customHeight="1">
      <c r="A308" s="33"/>
      <c r="B308" s="167"/>
      <c r="C308" s="168" t="s">
        <v>274</v>
      </c>
      <c r="D308" s="168" t="s">
        <v>182</v>
      </c>
      <c r="E308" s="169" t="s">
        <v>2375</v>
      </c>
      <c r="F308" s="170" t="s">
        <v>2376</v>
      </c>
      <c r="G308" s="171" t="s">
        <v>199</v>
      </c>
      <c r="H308" s="172">
        <v>925.29600000000005</v>
      </c>
      <c r="I308" s="173"/>
      <c r="J308" s="174">
        <f>ROUND(I308*H308,2)</f>
        <v>0</v>
      </c>
      <c r="K308" s="175"/>
      <c r="L308" s="34"/>
      <c r="M308" s="176" t="s">
        <v>1</v>
      </c>
      <c r="N308" s="177" t="s">
        <v>45</v>
      </c>
      <c r="O308" s="59"/>
      <c r="P308" s="178">
        <f>O308*H308</f>
        <v>0</v>
      </c>
      <c r="Q308" s="178">
        <v>0</v>
      </c>
      <c r="R308" s="178">
        <f>Q308*H308</f>
        <v>0</v>
      </c>
      <c r="S308" s="178">
        <v>0</v>
      </c>
      <c r="T308" s="179">
        <f>S308*H308</f>
        <v>0</v>
      </c>
      <c r="U308" s="33"/>
      <c r="V308" s="33"/>
      <c r="W308" s="33"/>
      <c r="X308" s="33"/>
      <c r="Y308" s="33"/>
      <c r="Z308" s="33"/>
      <c r="AA308" s="33"/>
      <c r="AB308" s="33"/>
      <c r="AC308" s="33"/>
      <c r="AD308" s="33"/>
      <c r="AE308" s="33"/>
      <c r="AR308" s="180" t="s">
        <v>128</v>
      </c>
      <c r="AT308" s="180" t="s">
        <v>182</v>
      </c>
      <c r="AU308" s="180" t="s">
        <v>91</v>
      </c>
      <c r="AY308" s="18" t="s">
        <v>180</v>
      </c>
      <c r="BE308" s="181">
        <f>IF(N308="základní",J308,0)</f>
        <v>0</v>
      </c>
      <c r="BF308" s="181">
        <f>IF(N308="snížená",J308,0)</f>
        <v>0</v>
      </c>
      <c r="BG308" s="181">
        <f>IF(N308="zákl. přenesená",J308,0)</f>
        <v>0</v>
      </c>
      <c r="BH308" s="181">
        <f>IF(N308="sníž. přenesená",J308,0)</f>
        <v>0</v>
      </c>
      <c r="BI308" s="181">
        <f>IF(N308="nulová",J308,0)</f>
        <v>0</v>
      </c>
      <c r="BJ308" s="18" t="s">
        <v>21</v>
      </c>
      <c r="BK308" s="181">
        <f>ROUND(I308*H308,2)</f>
        <v>0</v>
      </c>
      <c r="BL308" s="18" t="s">
        <v>128</v>
      </c>
      <c r="BM308" s="180" t="s">
        <v>360</v>
      </c>
    </row>
    <row r="309" spans="1:65" s="2" customFormat="1" ht="11.25">
      <c r="A309" s="33"/>
      <c r="B309" s="34"/>
      <c r="C309" s="33"/>
      <c r="D309" s="182" t="s">
        <v>186</v>
      </c>
      <c r="E309" s="33"/>
      <c r="F309" s="183" t="s">
        <v>2376</v>
      </c>
      <c r="G309" s="33"/>
      <c r="H309" s="33"/>
      <c r="I309" s="102"/>
      <c r="J309" s="33"/>
      <c r="K309" s="33"/>
      <c r="L309" s="34"/>
      <c r="M309" s="184"/>
      <c r="N309" s="185"/>
      <c r="O309" s="59"/>
      <c r="P309" s="59"/>
      <c r="Q309" s="59"/>
      <c r="R309" s="59"/>
      <c r="S309" s="59"/>
      <c r="T309" s="60"/>
      <c r="U309" s="33"/>
      <c r="V309" s="33"/>
      <c r="W309" s="33"/>
      <c r="X309" s="33"/>
      <c r="Y309" s="33"/>
      <c r="Z309" s="33"/>
      <c r="AA309" s="33"/>
      <c r="AB309" s="33"/>
      <c r="AC309" s="33"/>
      <c r="AD309" s="33"/>
      <c r="AE309" s="33"/>
      <c r="AT309" s="18" t="s">
        <v>186</v>
      </c>
      <c r="AU309" s="18" t="s">
        <v>91</v>
      </c>
    </row>
    <row r="310" spans="1:65" s="13" customFormat="1" ht="11.25">
      <c r="B310" s="186"/>
      <c r="D310" s="182" t="s">
        <v>187</v>
      </c>
      <c r="E310" s="187" t="s">
        <v>1</v>
      </c>
      <c r="F310" s="188" t="s">
        <v>2377</v>
      </c>
      <c r="H310" s="189">
        <v>607.77599999999995</v>
      </c>
      <c r="I310" s="190"/>
      <c r="L310" s="186"/>
      <c r="M310" s="191"/>
      <c r="N310" s="192"/>
      <c r="O310" s="192"/>
      <c r="P310" s="192"/>
      <c r="Q310" s="192"/>
      <c r="R310" s="192"/>
      <c r="S310" s="192"/>
      <c r="T310" s="193"/>
      <c r="AT310" s="187" t="s">
        <v>187</v>
      </c>
      <c r="AU310" s="187" t="s">
        <v>91</v>
      </c>
      <c r="AV310" s="13" t="s">
        <v>91</v>
      </c>
      <c r="AW310" s="13" t="s">
        <v>36</v>
      </c>
      <c r="AX310" s="13" t="s">
        <v>80</v>
      </c>
      <c r="AY310" s="187" t="s">
        <v>180</v>
      </c>
    </row>
    <row r="311" spans="1:65" s="13" customFormat="1" ht="11.25">
      <c r="B311" s="186"/>
      <c r="D311" s="182" t="s">
        <v>187</v>
      </c>
      <c r="E311" s="187" t="s">
        <v>1</v>
      </c>
      <c r="F311" s="188" t="s">
        <v>2378</v>
      </c>
      <c r="H311" s="189">
        <v>50.22</v>
      </c>
      <c r="I311" s="190"/>
      <c r="L311" s="186"/>
      <c r="M311" s="191"/>
      <c r="N311" s="192"/>
      <c r="O311" s="192"/>
      <c r="P311" s="192"/>
      <c r="Q311" s="192"/>
      <c r="R311" s="192"/>
      <c r="S311" s="192"/>
      <c r="T311" s="193"/>
      <c r="AT311" s="187" t="s">
        <v>187</v>
      </c>
      <c r="AU311" s="187" t="s">
        <v>91</v>
      </c>
      <c r="AV311" s="13" t="s">
        <v>91</v>
      </c>
      <c r="AW311" s="13" t="s">
        <v>36</v>
      </c>
      <c r="AX311" s="13" t="s">
        <v>80</v>
      </c>
      <c r="AY311" s="187" t="s">
        <v>180</v>
      </c>
    </row>
    <row r="312" spans="1:65" s="13" customFormat="1" ht="11.25">
      <c r="B312" s="186"/>
      <c r="D312" s="182" t="s">
        <v>187</v>
      </c>
      <c r="E312" s="187" t="s">
        <v>1</v>
      </c>
      <c r="F312" s="188" t="s">
        <v>2379</v>
      </c>
      <c r="H312" s="189">
        <v>267.3</v>
      </c>
      <c r="I312" s="190"/>
      <c r="L312" s="186"/>
      <c r="M312" s="191"/>
      <c r="N312" s="192"/>
      <c r="O312" s="192"/>
      <c r="P312" s="192"/>
      <c r="Q312" s="192"/>
      <c r="R312" s="192"/>
      <c r="S312" s="192"/>
      <c r="T312" s="193"/>
      <c r="AT312" s="187" t="s">
        <v>187</v>
      </c>
      <c r="AU312" s="187" t="s">
        <v>91</v>
      </c>
      <c r="AV312" s="13" t="s">
        <v>91</v>
      </c>
      <c r="AW312" s="13" t="s">
        <v>36</v>
      </c>
      <c r="AX312" s="13" t="s">
        <v>80</v>
      </c>
      <c r="AY312" s="187" t="s">
        <v>180</v>
      </c>
    </row>
    <row r="313" spans="1:65" s="14" customFormat="1" ht="11.25">
      <c r="B313" s="194"/>
      <c r="D313" s="182" t="s">
        <v>187</v>
      </c>
      <c r="E313" s="195" t="s">
        <v>1</v>
      </c>
      <c r="F313" s="196" t="s">
        <v>189</v>
      </c>
      <c r="H313" s="197">
        <v>925.29600000000005</v>
      </c>
      <c r="I313" s="198"/>
      <c r="L313" s="194"/>
      <c r="M313" s="199"/>
      <c r="N313" s="200"/>
      <c r="O313" s="200"/>
      <c r="P313" s="200"/>
      <c r="Q313" s="200"/>
      <c r="R313" s="200"/>
      <c r="S313" s="200"/>
      <c r="T313" s="201"/>
      <c r="AT313" s="195" t="s">
        <v>187</v>
      </c>
      <c r="AU313" s="195" t="s">
        <v>91</v>
      </c>
      <c r="AV313" s="14" t="s">
        <v>128</v>
      </c>
      <c r="AW313" s="14" t="s">
        <v>36</v>
      </c>
      <c r="AX313" s="14" t="s">
        <v>21</v>
      </c>
      <c r="AY313" s="195" t="s">
        <v>180</v>
      </c>
    </row>
    <row r="314" spans="1:65" s="2" customFormat="1" ht="16.5" customHeight="1">
      <c r="A314" s="33"/>
      <c r="B314" s="167"/>
      <c r="C314" s="168" t="s">
        <v>380</v>
      </c>
      <c r="D314" s="168" t="s">
        <v>182</v>
      </c>
      <c r="E314" s="169" t="s">
        <v>2380</v>
      </c>
      <c r="F314" s="170" t="s">
        <v>2381</v>
      </c>
      <c r="G314" s="171" t="s">
        <v>199</v>
      </c>
      <c r="H314" s="172">
        <v>341.13900000000001</v>
      </c>
      <c r="I314" s="173"/>
      <c r="J314" s="174">
        <f>ROUND(I314*H314,2)</f>
        <v>0</v>
      </c>
      <c r="K314" s="175"/>
      <c r="L314" s="34"/>
      <c r="M314" s="176" t="s">
        <v>1</v>
      </c>
      <c r="N314" s="177" t="s">
        <v>45</v>
      </c>
      <c r="O314" s="59"/>
      <c r="P314" s="178">
        <f>O314*H314</f>
        <v>0</v>
      </c>
      <c r="Q314" s="178">
        <v>0</v>
      </c>
      <c r="R314" s="178">
        <f>Q314*H314</f>
        <v>0</v>
      </c>
      <c r="S314" s="178">
        <v>0</v>
      </c>
      <c r="T314" s="179">
        <f>S314*H314</f>
        <v>0</v>
      </c>
      <c r="U314" s="33"/>
      <c r="V314" s="33"/>
      <c r="W314" s="33"/>
      <c r="X314" s="33"/>
      <c r="Y314" s="33"/>
      <c r="Z314" s="33"/>
      <c r="AA314" s="33"/>
      <c r="AB314" s="33"/>
      <c r="AC314" s="33"/>
      <c r="AD314" s="33"/>
      <c r="AE314" s="33"/>
      <c r="AR314" s="180" t="s">
        <v>128</v>
      </c>
      <c r="AT314" s="180" t="s">
        <v>182</v>
      </c>
      <c r="AU314" s="180" t="s">
        <v>91</v>
      </c>
      <c r="AY314" s="18" t="s">
        <v>180</v>
      </c>
      <c r="BE314" s="181">
        <f>IF(N314="základní",J314,0)</f>
        <v>0</v>
      </c>
      <c r="BF314" s="181">
        <f>IF(N314="snížená",J314,0)</f>
        <v>0</v>
      </c>
      <c r="BG314" s="181">
        <f>IF(N314="zákl. přenesená",J314,0)</f>
        <v>0</v>
      </c>
      <c r="BH314" s="181">
        <f>IF(N314="sníž. přenesená",J314,0)</f>
        <v>0</v>
      </c>
      <c r="BI314" s="181">
        <f>IF(N314="nulová",J314,0)</f>
        <v>0</v>
      </c>
      <c r="BJ314" s="18" t="s">
        <v>21</v>
      </c>
      <c r="BK314" s="181">
        <f>ROUND(I314*H314,2)</f>
        <v>0</v>
      </c>
      <c r="BL314" s="18" t="s">
        <v>128</v>
      </c>
      <c r="BM314" s="180" t="s">
        <v>365</v>
      </c>
    </row>
    <row r="315" spans="1:65" s="2" customFormat="1" ht="11.25">
      <c r="A315" s="33"/>
      <c r="B315" s="34"/>
      <c r="C315" s="33"/>
      <c r="D315" s="182" t="s">
        <v>186</v>
      </c>
      <c r="E315" s="33"/>
      <c r="F315" s="183" t="s">
        <v>2381</v>
      </c>
      <c r="G315" s="33"/>
      <c r="H315" s="33"/>
      <c r="I315" s="102"/>
      <c r="J315" s="33"/>
      <c r="K315" s="33"/>
      <c r="L315" s="34"/>
      <c r="M315" s="184"/>
      <c r="N315" s="185"/>
      <c r="O315" s="59"/>
      <c r="P315" s="59"/>
      <c r="Q315" s="59"/>
      <c r="R315" s="59"/>
      <c r="S315" s="59"/>
      <c r="T315" s="60"/>
      <c r="U315" s="33"/>
      <c r="V315" s="33"/>
      <c r="W315" s="33"/>
      <c r="X315" s="33"/>
      <c r="Y315" s="33"/>
      <c r="Z315" s="33"/>
      <c r="AA315" s="33"/>
      <c r="AB315" s="33"/>
      <c r="AC315" s="33"/>
      <c r="AD315" s="33"/>
      <c r="AE315" s="33"/>
      <c r="AT315" s="18" t="s">
        <v>186</v>
      </c>
      <c r="AU315" s="18" t="s">
        <v>91</v>
      </c>
    </row>
    <row r="316" spans="1:65" s="13" customFormat="1" ht="11.25">
      <c r="B316" s="186"/>
      <c r="D316" s="182" t="s">
        <v>187</v>
      </c>
      <c r="E316" s="187" t="s">
        <v>1</v>
      </c>
      <c r="F316" s="188" t="s">
        <v>2382</v>
      </c>
      <c r="H316" s="189">
        <v>341.13900000000001</v>
      </c>
      <c r="I316" s="190"/>
      <c r="L316" s="186"/>
      <c r="M316" s="191"/>
      <c r="N316" s="192"/>
      <c r="O316" s="192"/>
      <c r="P316" s="192"/>
      <c r="Q316" s="192"/>
      <c r="R316" s="192"/>
      <c r="S316" s="192"/>
      <c r="T316" s="193"/>
      <c r="AT316" s="187" t="s">
        <v>187</v>
      </c>
      <c r="AU316" s="187" t="s">
        <v>91</v>
      </c>
      <c r="AV316" s="13" t="s">
        <v>91</v>
      </c>
      <c r="AW316" s="13" t="s">
        <v>36</v>
      </c>
      <c r="AX316" s="13" t="s">
        <v>80</v>
      </c>
      <c r="AY316" s="187" t="s">
        <v>180</v>
      </c>
    </row>
    <row r="317" spans="1:65" s="14" customFormat="1" ht="11.25">
      <c r="B317" s="194"/>
      <c r="D317" s="182" t="s">
        <v>187</v>
      </c>
      <c r="E317" s="195" t="s">
        <v>1</v>
      </c>
      <c r="F317" s="196" t="s">
        <v>189</v>
      </c>
      <c r="H317" s="197">
        <v>341.13900000000001</v>
      </c>
      <c r="I317" s="198"/>
      <c r="L317" s="194"/>
      <c r="M317" s="199"/>
      <c r="N317" s="200"/>
      <c r="O317" s="200"/>
      <c r="P317" s="200"/>
      <c r="Q317" s="200"/>
      <c r="R317" s="200"/>
      <c r="S317" s="200"/>
      <c r="T317" s="201"/>
      <c r="AT317" s="195" t="s">
        <v>187</v>
      </c>
      <c r="AU317" s="195" t="s">
        <v>91</v>
      </c>
      <c r="AV317" s="14" t="s">
        <v>128</v>
      </c>
      <c r="AW317" s="14" t="s">
        <v>36</v>
      </c>
      <c r="AX317" s="14" t="s">
        <v>21</v>
      </c>
      <c r="AY317" s="195" t="s">
        <v>180</v>
      </c>
    </row>
    <row r="318" spans="1:65" s="2" customFormat="1" ht="16.5" customHeight="1">
      <c r="A318" s="33"/>
      <c r="B318" s="167"/>
      <c r="C318" s="168" t="s">
        <v>277</v>
      </c>
      <c r="D318" s="168" t="s">
        <v>182</v>
      </c>
      <c r="E318" s="169" t="s">
        <v>2383</v>
      </c>
      <c r="F318" s="170" t="s">
        <v>2384</v>
      </c>
      <c r="G318" s="171" t="s">
        <v>199</v>
      </c>
      <c r="H318" s="172">
        <v>66.825000000000003</v>
      </c>
      <c r="I318" s="173"/>
      <c r="J318" s="174">
        <f>ROUND(I318*H318,2)</f>
        <v>0</v>
      </c>
      <c r="K318" s="175"/>
      <c r="L318" s="34"/>
      <c r="M318" s="176" t="s">
        <v>1</v>
      </c>
      <c r="N318" s="177" t="s">
        <v>45</v>
      </c>
      <c r="O318" s="59"/>
      <c r="P318" s="178">
        <f>O318*H318</f>
        <v>0</v>
      </c>
      <c r="Q318" s="178">
        <v>0</v>
      </c>
      <c r="R318" s="178">
        <f>Q318*H318</f>
        <v>0</v>
      </c>
      <c r="S318" s="178">
        <v>0</v>
      </c>
      <c r="T318" s="179">
        <f>S318*H318</f>
        <v>0</v>
      </c>
      <c r="U318" s="33"/>
      <c r="V318" s="33"/>
      <c r="W318" s="33"/>
      <c r="X318" s="33"/>
      <c r="Y318" s="33"/>
      <c r="Z318" s="33"/>
      <c r="AA318" s="33"/>
      <c r="AB318" s="33"/>
      <c r="AC318" s="33"/>
      <c r="AD318" s="33"/>
      <c r="AE318" s="33"/>
      <c r="AR318" s="180" t="s">
        <v>128</v>
      </c>
      <c r="AT318" s="180" t="s">
        <v>182</v>
      </c>
      <c r="AU318" s="180" t="s">
        <v>91</v>
      </c>
      <c r="AY318" s="18" t="s">
        <v>180</v>
      </c>
      <c r="BE318" s="181">
        <f>IF(N318="základní",J318,0)</f>
        <v>0</v>
      </c>
      <c r="BF318" s="181">
        <f>IF(N318="snížená",J318,0)</f>
        <v>0</v>
      </c>
      <c r="BG318" s="181">
        <f>IF(N318="zákl. přenesená",J318,0)</f>
        <v>0</v>
      </c>
      <c r="BH318" s="181">
        <f>IF(N318="sníž. přenesená",J318,0)</f>
        <v>0</v>
      </c>
      <c r="BI318" s="181">
        <f>IF(N318="nulová",J318,0)</f>
        <v>0</v>
      </c>
      <c r="BJ318" s="18" t="s">
        <v>21</v>
      </c>
      <c r="BK318" s="181">
        <f>ROUND(I318*H318,2)</f>
        <v>0</v>
      </c>
      <c r="BL318" s="18" t="s">
        <v>128</v>
      </c>
      <c r="BM318" s="180" t="s">
        <v>370</v>
      </c>
    </row>
    <row r="319" spans="1:65" s="2" customFormat="1" ht="11.25">
      <c r="A319" s="33"/>
      <c r="B319" s="34"/>
      <c r="C319" s="33"/>
      <c r="D319" s="182" t="s">
        <v>186</v>
      </c>
      <c r="E319" s="33"/>
      <c r="F319" s="183" t="s">
        <v>2384</v>
      </c>
      <c r="G319" s="33"/>
      <c r="H319" s="33"/>
      <c r="I319" s="102"/>
      <c r="J319" s="33"/>
      <c r="K319" s="33"/>
      <c r="L319" s="34"/>
      <c r="M319" s="184"/>
      <c r="N319" s="185"/>
      <c r="O319" s="59"/>
      <c r="P319" s="59"/>
      <c r="Q319" s="59"/>
      <c r="R319" s="59"/>
      <c r="S319" s="59"/>
      <c r="T319" s="60"/>
      <c r="U319" s="33"/>
      <c r="V319" s="33"/>
      <c r="W319" s="33"/>
      <c r="X319" s="33"/>
      <c r="Y319" s="33"/>
      <c r="Z319" s="33"/>
      <c r="AA319" s="33"/>
      <c r="AB319" s="33"/>
      <c r="AC319" s="33"/>
      <c r="AD319" s="33"/>
      <c r="AE319" s="33"/>
      <c r="AT319" s="18" t="s">
        <v>186</v>
      </c>
      <c r="AU319" s="18" t="s">
        <v>91</v>
      </c>
    </row>
    <row r="320" spans="1:65" s="13" customFormat="1" ht="11.25">
      <c r="B320" s="186"/>
      <c r="D320" s="182" t="s">
        <v>187</v>
      </c>
      <c r="E320" s="187" t="s">
        <v>1</v>
      </c>
      <c r="F320" s="188" t="s">
        <v>2385</v>
      </c>
      <c r="H320" s="189">
        <v>66.825000000000003</v>
      </c>
      <c r="I320" s="190"/>
      <c r="L320" s="186"/>
      <c r="M320" s="191"/>
      <c r="N320" s="192"/>
      <c r="O320" s="192"/>
      <c r="P320" s="192"/>
      <c r="Q320" s="192"/>
      <c r="R320" s="192"/>
      <c r="S320" s="192"/>
      <c r="T320" s="193"/>
      <c r="AT320" s="187" t="s">
        <v>187</v>
      </c>
      <c r="AU320" s="187" t="s">
        <v>91</v>
      </c>
      <c r="AV320" s="13" t="s">
        <v>91</v>
      </c>
      <c r="AW320" s="13" t="s">
        <v>36</v>
      </c>
      <c r="AX320" s="13" t="s">
        <v>80</v>
      </c>
      <c r="AY320" s="187" t="s">
        <v>180</v>
      </c>
    </row>
    <row r="321" spans="1:65" s="14" customFormat="1" ht="11.25">
      <c r="B321" s="194"/>
      <c r="D321" s="182" t="s">
        <v>187</v>
      </c>
      <c r="E321" s="195" t="s">
        <v>1</v>
      </c>
      <c r="F321" s="196" t="s">
        <v>189</v>
      </c>
      <c r="H321" s="197">
        <v>66.825000000000003</v>
      </c>
      <c r="I321" s="198"/>
      <c r="L321" s="194"/>
      <c r="M321" s="199"/>
      <c r="N321" s="200"/>
      <c r="O321" s="200"/>
      <c r="P321" s="200"/>
      <c r="Q321" s="200"/>
      <c r="R321" s="200"/>
      <c r="S321" s="200"/>
      <c r="T321" s="201"/>
      <c r="AT321" s="195" t="s">
        <v>187</v>
      </c>
      <c r="AU321" s="195" t="s">
        <v>91</v>
      </c>
      <c r="AV321" s="14" t="s">
        <v>128</v>
      </c>
      <c r="AW321" s="14" t="s">
        <v>36</v>
      </c>
      <c r="AX321" s="14" t="s">
        <v>21</v>
      </c>
      <c r="AY321" s="195" t="s">
        <v>180</v>
      </c>
    </row>
    <row r="322" spans="1:65" s="2" customFormat="1" ht="24" customHeight="1">
      <c r="A322" s="33"/>
      <c r="B322" s="167"/>
      <c r="C322" s="168" t="s">
        <v>390</v>
      </c>
      <c r="D322" s="168" t="s">
        <v>182</v>
      </c>
      <c r="E322" s="169" t="s">
        <v>2386</v>
      </c>
      <c r="F322" s="170" t="s">
        <v>2387</v>
      </c>
      <c r="G322" s="171" t="s">
        <v>199</v>
      </c>
      <c r="H322" s="172">
        <v>341.13900000000001</v>
      </c>
      <c r="I322" s="173"/>
      <c r="J322" s="174">
        <f>ROUND(I322*H322,2)</f>
        <v>0</v>
      </c>
      <c r="K322" s="175"/>
      <c r="L322" s="34"/>
      <c r="M322" s="176" t="s">
        <v>1</v>
      </c>
      <c r="N322" s="177" t="s">
        <v>45</v>
      </c>
      <c r="O322" s="59"/>
      <c r="P322" s="178">
        <f>O322*H322</f>
        <v>0</v>
      </c>
      <c r="Q322" s="178">
        <v>0</v>
      </c>
      <c r="R322" s="178">
        <f>Q322*H322</f>
        <v>0</v>
      </c>
      <c r="S322" s="178">
        <v>0</v>
      </c>
      <c r="T322" s="179">
        <f>S322*H322</f>
        <v>0</v>
      </c>
      <c r="U322" s="33"/>
      <c r="V322" s="33"/>
      <c r="W322" s="33"/>
      <c r="X322" s="33"/>
      <c r="Y322" s="33"/>
      <c r="Z322" s="33"/>
      <c r="AA322" s="33"/>
      <c r="AB322" s="33"/>
      <c r="AC322" s="33"/>
      <c r="AD322" s="33"/>
      <c r="AE322" s="33"/>
      <c r="AR322" s="180" t="s">
        <v>128</v>
      </c>
      <c r="AT322" s="180" t="s">
        <v>182</v>
      </c>
      <c r="AU322" s="180" t="s">
        <v>91</v>
      </c>
      <c r="AY322" s="18" t="s">
        <v>180</v>
      </c>
      <c r="BE322" s="181">
        <f>IF(N322="základní",J322,0)</f>
        <v>0</v>
      </c>
      <c r="BF322" s="181">
        <f>IF(N322="snížená",J322,0)</f>
        <v>0</v>
      </c>
      <c r="BG322" s="181">
        <f>IF(N322="zákl. přenesená",J322,0)</f>
        <v>0</v>
      </c>
      <c r="BH322" s="181">
        <f>IF(N322="sníž. přenesená",J322,0)</f>
        <v>0</v>
      </c>
      <c r="BI322" s="181">
        <f>IF(N322="nulová",J322,0)</f>
        <v>0</v>
      </c>
      <c r="BJ322" s="18" t="s">
        <v>21</v>
      </c>
      <c r="BK322" s="181">
        <f>ROUND(I322*H322,2)</f>
        <v>0</v>
      </c>
      <c r="BL322" s="18" t="s">
        <v>128</v>
      </c>
      <c r="BM322" s="180" t="s">
        <v>375</v>
      </c>
    </row>
    <row r="323" spans="1:65" s="2" customFormat="1" ht="19.5">
      <c r="A323" s="33"/>
      <c r="B323" s="34"/>
      <c r="C323" s="33"/>
      <c r="D323" s="182" t="s">
        <v>186</v>
      </c>
      <c r="E323" s="33"/>
      <c r="F323" s="183" t="s">
        <v>2387</v>
      </c>
      <c r="G323" s="33"/>
      <c r="H323" s="33"/>
      <c r="I323" s="102"/>
      <c r="J323" s="33"/>
      <c r="K323" s="33"/>
      <c r="L323" s="34"/>
      <c r="M323" s="184"/>
      <c r="N323" s="185"/>
      <c r="O323" s="59"/>
      <c r="P323" s="59"/>
      <c r="Q323" s="59"/>
      <c r="R323" s="59"/>
      <c r="S323" s="59"/>
      <c r="T323" s="60"/>
      <c r="U323" s="33"/>
      <c r="V323" s="33"/>
      <c r="W323" s="33"/>
      <c r="X323" s="33"/>
      <c r="Y323" s="33"/>
      <c r="Z323" s="33"/>
      <c r="AA323" s="33"/>
      <c r="AB323" s="33"/>
      <c r="AC323" s="33"/>
      <c r="AD323" s="33"/>
      <c r="AE323" s="33"/>
      <c r="AT323" s="18" t="s">
        <v>186</v>
      </c>
      <c r="AU323" s="18" t="s">
        <v>91</v>
      </c>
    </row>
    <row r="324" spans="1:65" s="13" customFormat="1" ht="11.25">
      <c r="B324" s="186"/>
      <c r="D324" s="182" t="s">
        <v>187</v>
      </c>
      <c r="E324" s="187" t="s">
        <v>1</v>
      </c>
      <c r="F324" s="188" t="s">
        <v>2382</v>
      </c>
      <c r="H324" s="189">
        <v>341.13900000000001</v>
      </c>
      <c r="I324" s="190"/>
      <c r="L324" s="186"/>
      <c r="M324" s="191"/>
      <c r="N324" s="192"/>
      <c r="O324" s="192"/>
      <c r="P324" s="192"/>
      <c r="Q324" s="192"/>
      <c r="R324" s="192"/>
      <c r="S324" s="192"/>
      <c r="T324" s="193"/>
      <c r="AT324" s="187" t="s">
        <v>187</v>
      </c>
      <c r="AU324" s="187" t="s">
        <v>91</v>
      </c>
      <c r="AV324" s="13" t="s">
        <v>91</v>
      </c>
      <c r="AW324" s="13" t="s">
        <v>36</v>
      </c>
      <c r="AX324" s="13" t="s">
        <v>80</v>
      </c>
      <c r="AY324" s="187" t="s">
        <v>180</v>
      </c>
    </row>
    <row r="325" spans="1:65" s="14" customFormat="1" ht="11.25">
      <c r="B325" s="194"/>
      <c r="D325" s="182" t="s">
        <v>187</v>
      </c>
      <c r="E325" s="195" t="s">
        <v>1</v>
      </c>
      <c r="F325" s="196" t="s">
        <v>189</v>
      </c>
      <c r="H325" s="197">
        <v>341.13900000000001</v>
      </c>
      <c r="I325" s="198"/>
      <c r="L325" s="194"/>
      <c r="M325" s="199"/>
      <c r="N325" s="200"/>
      <c r="O325" s="200"/>
      <c r="P325" s="200"/>
      <c r="Q325" s="200"/>
      <c r="R325" s="200"/>
      <c r="S325" s="200"/>
      <c r="T325" s="201"/>
      <c r="AT325" s="195" t="s">
        <v>187</v>
      </c>
      <c r="AU325" s="195" t="s">
        <v>91</v>
      </c>
      <c r="AV325" s="14" t="s">
        <v>128</v>
      </c>
      <c r="AW325" s="14" t="s">
        <v>36</v>
      </c>
      <c r="AX325" s="14" t="s">
        <v>21</v>
      </c>
      <c r="AY325" s="195" t="s">
        <v>180</v>
      </c>
    </row>
    <row r="326" spans="1:65" s="2" customFormat="1" ht="24" customHeight="1">
      <c r="A326" s="33"/>
      <c r="B326" s="167"/>
      <c r="C326" s="168" t="s">
        <v>281</v>
      </c>
      <c r="D326" s="168" t="s">
        <v>182</v>
      </c>
      <c r="E326" s="169" t="s">
        <v>2388</v>
      </c>
      <c r="F326" s="170" t="s">
        <v>2389</v>
      </c>
      <c r="G326" s="171" t="s">
        <v>199</v>
      </c>
      <c r="H326" s="172">
        <v>266.637</v>
      </c>
      <c r="I326" s="173"/>
      <c r="J326" s="174">
        <f>ROUND(I326*H326,2)</f>
        <v>0</v>
      </c>
      <c r="K326" s="175"/>
      <c r="L326" s="34"/>
      <c r="M326" s="176" t="s">
        <v>1</v>
      </c>
      <c r="N326" s="177" t="s">
        <v>45</v>
      </c>
      <c r="O326" s="59"/>
      <c r="P326" s="178">
        <f>O326*H326</f>
        <v>0</v>
      </c>
      <c r="Q326" s="178">
        <v>0</v>
      </c>
      <c r="R326" s="178">
        <f>Q326*H326</f>
        <v>0</v>
      </c>
      <c r="S326" s="178">
        <v>0</v>
      </c>
      <c r="T326" s="179">
        <f>S326*H326</f>
        <v>0</v>
      </c>
      <c r="U326" s="33"/>
      <c r="V326" s="33"/>
      <c r="W326" s="33"/>
      <c r="X326" s="33"/>
      <c r="Y326" s="33"/>
      <c r="Z326" s="33"/>
      <c r="AA326" s="33"/>
      <c r="AB326" s="33"/>
      <c r="AC326" s="33"/>
      <c r="AD326" s="33"/>
      <c r="AE326" s="33"/>
      <c r="AR326" s="180" t="s">
        <v>128</v>
      </c>
      <c r="AT326" s="180" t="s">
        <v>182</v>
      </c>
      <c r="AU326" s="180" t="s">
        <v>91</v>
      </c>
      <c r="AY326" s="18" t="s">
        <v>180</v>
      </c>
      <c r="BE326" s="181">
        <f>IF(N326="základní",J326,0)</f>
        <v>0</v>
      </c>
      <c r="BF326" s="181">
        <f>IF(N326="snížená",J326,0)</f>
        <v>0</v>
      </c>
      <c r="BG326" s="181">
        <f>IF(N326="zákl. přenesená",J326,0)</f>
        <v>0</v>
      </c>
      <c r="BH326" s="181">
        <f>IF(N326="sníž. přenesená",J326,0)</f>
        <v>0</v>
      </c>
      <c r="BI326" s="181">
        <f>IF(N326="nulová",J326,0)</f>
        <v>0</v>
      </c>
      <c r="BJ326" s="18" t="s">
        <v>21</v>
      </c>
      <c r="BK326" s="181">
        <f>ROUND(I326*H326,2)</f>
        <v>0</v>
      </c>
      <c r="BL326" s="18" t="s">
        <v>128</v>
      </c>
      <c r="BM326" s="180" t="s">
        <v>384</v>
      </c>
    </row>
    <row r="327" spans="1:65" s="2" customFormat="1" ht="19.5">
      <c r="A327" s="33"/>
      <c r="B327" s="34"/>
      <c r="C327" s="33"/>
      <c r="D327" s="182" t="s">
        <v>186</v>
      </c>
      <c r="E327" s="33"/>
      <c r="F327" s="183" t="s">
        <v>2389</v>
      </c>
      <c r="G327" s="33"/>
      <c r="H327" s="33"/>
      <c r="I327" s="102"/>
      <c r="J327" s="33"/>
      <c r="K327" s="33"/>
      <c r="L327" s="34"/>
      <c r="M327" s="184"/>
      <c r="N327" s="185"/>
      <c r="O327" s="59"/>
      <c r="P327" s="59"/>
      <c r="Q327" s="59"/>
      <c r="R327" s="59"/>
      <c r="S327" s="59"/>
      <c r="T327" s="60"/>
      <c r="U327" s="33"/>
      <c r="V327" s="33"/>
      <c r="W327" s="33"/>
      <c r="X327" s="33"/>
      <c r="Y327" s="33"/>
      <c r="Z327" s="33"/>
      <c r="AA327" s="33"/>
      <c r="AB327" s="33"/>
      <c r="AC327" s="33"/>
      <c r="AD327" s="33"/>
      <c r="AE327" s="33"/>
      <c r="AT327" s="18" t="s">
        <v>186</v>
      </c>
      <c r="AU327" s="18" t="s">
        <v>91</v>
      </c>
    </row>
    <row r="328" spans="1:65" s="13" customFormat="1" ht="11.25">
      <c r="B328" s="186"/>
      <c r="D328" s="182" t="s">
        <v>187</v>
      </c>
      <c r="E328" s="187" t="s">
        <v>1</v>
      </c>
      <c r="F328" s="188" t="s">
        <v>2374</v>
      </c>
      <c r="H328" s="189">
        <v>266.637</v>
      </c>
      <c r="I328" s="190"/>
      <c r="L328" s="186"/>
      <c r="M328" s="191"/>
      <c r="N328" s="192"/>
      <c r="O328" s="192"/>
      <c r="P328" s="192"/>
      <c r="Q328" s="192"/>
      <c r="R328" s="192"/>
      <c r="S328" s="192"/>
      <c r="T328" s="193"/>
      <c r="AT328" s="187" t="s">
        <v>187</v>
      </c>
      <c r="AU328" s="187" t="s">
        <v>91</v>
      </c>
      <c r="AV328" s="13" t="s">
        <v>91</v>
      </c>
      <c r="AW328" s="13" t="s">
        <v>36</v>
      </c>
      <c r="AX328" s="13" t="s">
        <v>80</v>
      </c>
      <c r="AY328" s="187" t="s">
        <v>180</v>
      </c>
    </row>
    <row r="329" spans="1:65" s="14" customFormat="1" ht="11.25">
      <c r="B329" s="194"/>
      <c r="D329" s="182" t="s">
        <v>187</v>
      </c>
      <c r="E329" s="195" t="s">
        <v>1</v>
      </c>
      <c r="F329" s="196" t="s">
        <v>189</v>
      </c>
      <c r="H329" s="197">
        <v>266.637</v>
      </c>
      <c r="I329" s="198"/>
      <c r="L329" s="194"/>
      <c r="M329" s="199"/>
      <c r="N329" s="200"/>
      <c r="O329" s="200"/>
      <c r="P329" s="200"/>
      <c r="Q329" s="200"/>
      <c r="R329" s="200"/>
      <c r="S329" s="200"/>
      <c r="T329" s="201"/>
      <c r="AT329" s="195" t="s">
        <v>187</v>
      </c>
      <c r="AU329" s="195" t="s">
        <v>91</v>
      </c>
      <c r="AV329" s="14" t="s">
        <v>128</v>
      </c>
      <c r="AW329" s="14" t="s">
        <v>36</v>
      </c>
      <c r="AX329" s="14" t="s">
        <v>21</v>
      </c>
      <c r="AY329" s="195" t="s">
        <v>180</v>
      </c>
    </row>
    <row r="330" spans="1:65" s="2" customFormat="1" ht="24" customHeight="1">
      <c r="A330" s="33"/>
      <c r="B330" s="167"/>
      <c r="C330" s="168" t="s">
        <v>399</v>
      </c>
      <c r="D330" s="168" t="s">
        <v>182</v>
      </c>
      <c r="E330" s="169" t="s">
        <v>2390</v>
      </c>
      <c r="F330" s="170" t="s">
        <v>2391</v>
      </c>
      <c r="G330" s="171" t="s">
        <v>199</v>
      </c>
      <c r="H330" s="172">
        <v>341.13900000000001</v>
      </c>
      <c r="I330" s="173"/>
      <c r="J330" s="174">
        <f>ROUND(I330*H330,2)</f>
        <v>0</v>
      </c>
      <c r="K330" s="175"/>
      <c r="L330" s="34"/>
      <c r="M330" s="176" t="s">
        <v>1</v>
      </c>
      <c r="N330" s="177" t="s">
        <v>45</v>
      </c>
      <c r="O330" s="59"/>
      <c r="P330" s="178">
        <f>O330*H330</f>
        <v>0</v>
      </c>
      <c r="Q330" s="178">
        <v>0</v>
      </c>
      <c r="R330" s="178">
        <f>Q330*H330</f>
        <v>0</v>
      </c>
      <c r="S330" s="178">
        <v>0</v>
      </c>
      <c r="T330" s="179">
        <f>S330*H330</f>
        <v>0</v>
      </c>
      <c r="U330" s="33"/>
      <c r="V330" s="33"/>
      <c r="W330" s="33"/>
      <c r="X330" s="33"/>
      <c r="Y330" s="33"/>
      <c r="Z330" s="33"/>
      <c r="AA330" s="33"/>
      <c r="AB330" s="33"/>
      <c r="AC330" s="33"/>
      <c r="AD330" s="33"/>
      <c r="AE330" s="33"/>
      <c r="AR330" s="180" t="s">
        <v>128</v>
      </c>
      <c r="AT330" s="180" t="s">
        <v>182</v>
      </c>
      <c r="AU330" s="180" t="s">
        <v>91</v>
      </c>
      <c r="AY330" s="18" t="s">
        <v>180</v>
      </c>
      <c r="BE330" s="181">
        <f>IF(N330="základní",J330,0)</f>
        <v>0</v>
      </c>
      <c r="BF330" s="181">
        <f>IF(N330="snížená",J330,0)</f>
        <v>0</v>
      </c>
      <c r="BG330" s="181">
        <f>IF(N330="zákl. přenesená",J330,0)</f>
        <v>0</v>
      </c>
      <c r="BH330" s="181">
        <f>IF(N330="sníž. přenesená",J330,0)</f>
        <v>0</v>
      </c>
      <c r="BI330" s="181">
        <f>IF(N330="nulová",J330,0)</f>
        <v>0</v>
      </c>
      <c r="BJ330" s="18" t="s">
        <v>21</v>
      </c>
      <c r="BK330" s="181">
        <f>ROUND(I330*H330,2)</f>
        <v>0</v>
      </c>
      <c r="BL330" s="18" t="s">
        <v>128</v>
      </c>
      <c r="BM330" s="180" t="s">
        <v>389</v>
      </c>
    </row>
    <row r="331" spans="1:65" s="2" customFormat="1" ht="19.5">
      <c r="A331" s="33"/>
      <c r="B331" s="34"/>
      <c r="C331" s="33"/>
      <c r="D331" s="182" t="s">
        <v>186</v>
      </c>
      <c r="E331" s="33"/>
      <c r="F331" s="183" t="s">
        <v>2391</v>
      </c>
      <c r="G331" s="33"/>
      <c r="H331" s="33"/>
      <c r="I331" s="102"/>
      <c r="J331" s="33"/>
      <c r="K331" s="33"/>
      <c r="L331" s="34"/>
      <c r="M331" s="184"/>
      <c r="N331" s="185"/>
      <c r="O331" s="59"/>
      <c r="P331" s="59"/>
      <c r="Q331" s="59"/>
      <c r="R331" s="59"/>
      <c r="S331" s="59"/>
      <c r="T331" s="60"/>
      <c r="U331" s="33"/>
      <c r="V331" s="33"/>
      <c r="W331" s="33"/>
      <c r="X331" s="33"/>
      <c r="Y331" s="33"/>
      <c r="Z331" s="33"/>
      <c r="AA331" s="33"/>
      <c r="AB331" s="33"/>
      <c r="AC331" s="33"/>
      <c r="AD331" s="33"/>
      <c r="AE331" s="33"/>
      <c r="AT331" s="18" t="s">
        <v>186</v>
      </c>
      <c r="AU331" s="18" t="s">
        <v>91</v>
      </c>
    </row>
    <row r="332" spans="1:65" s="15" customFormat="1" ht="11.25">
      <c r="B332" s="213"/>
      <c r="D332" s="182" t="s">
        <v>187</v>
      </c>
      <c r="E332" s="214" t="s">
        <v>1</v>
      </c>
      <c r="F332" s="215" t="s">
        <v>2392</v>
      </c>
      <c r="H332" s="214" t="s">
        <v>1</v>
      </c>
      <c r="I332" s="216"/>
      <c r="L332" s="213"/>
      <c r="M332" s="217"/>
      <c r="N332" s="218"/>
      <c r="O332" s="218"/>
      <c r="P332" s="218"/>
      <c r="Q332" s="218"/>
      <c r="R332" s="218"/>
      <c r="S332" s="218"/>
      <c r="T332" s="219"/>
      <c r="AT332" s="214" t="s">
        <v>187</v>
      </c>
      <c r="AU332" s="214" t="s">
        <v>91</v>
      </c>
      <c r="AV332" s="15" t="s">
        <v>21</v>
      </c>
      <c r="AW332" s="15" t="s">
        <v>36</v>
      </c>
      <c r="AX332" s="15" t="s">
        <v>80</v>
      </c>
      <c r="AY332" s="214" t="s">
        <v>180</v>
      </c>
    </row>
    <row r="333" spans="1:65" s="13" customFormat="1" ht="22.5">
      <c r="B333" s="186"/>
      <c r="D333" s="182" t="s">
        <v>187</v>
      </c>
      <c r="E333" s="187" t="s">
        <v>1</v>
      </c>
      <c r="F333" s="188" t="s">
        <v>2393</v>
      </c>
      <c r="H333" s="189">
        <v>442.392</v>
      </c>
      <c r="I333" s="190"/>
      <c r="L333" s="186"/>
      <c r="M333" s="191"/>
      <c r="N333" s="192"/>
      <c r="O333" s="192"/>
      <c r="P333" s="192"/>
      <c r="Q333" s="192"/>
      <c r="R333" s="192"/>
      <c r="S333" s="192"/>
      <c r="T333" s="193"/>
      <c r="AT333" s="187" t="s">
        <v>187</v>
      </c>
      <c r="AU333" s="187" t="s">
        <v>91</v>
      </c>
      <c r="AV333" s="13" t="s">
        <v>91</v>
      </c>
      <c r="AW333" s="13" t="s">
        <v>36</v>
      </c>
      <c r="AX333" s="13" t="s">
        <v>80</v>
      </c>
      <c r="AY333" s="187" t="s">
        <v>180</v>
      </c>
    </row>
    <row r="334" spans="1:65" s="13" customFormat="1" ht="11.25">
      <c r="B334" s="186"/>
      <c r="D334" s="182" t="s">
        <v>187</v>
      </c>
      <c r="E334" s="187" t="s">
        <v>1</v>
      </c>
      <c r="F334" s="188" t="s">
        <v>2394</v>
      </c>
      <c r="H334" s="189">
        <v>-82.495000000000005</v>
      </c>
      <c r="I334" s="190"/>
      <c r="L334" s="186"/>
      <c r="M334" s="191"/>
      <c r="N334" s="192"/>
      <c r="O334" s="192"/>
      <c r="P334" s="192"/>
      <c r="Q334" s="192"/>
      <c r="R334" s="192"/>
      <c r="S334" s="192"/>
      <c r="T334" s="193"/>
      <c r="AT334" s="187" t="s">
        <v>187</v>
      </c>
      <c r="AU334" s="187" t="s">
        <v>91</v>
      </c>
      <c r="AV334" s="13" t="s">
        <v>91</v>
      </c>
      <c r="AW334" s="13" t="s">
        <v>36</v>
      </c>
      <c r="AX334" s="13" t="s">
        <v>80</v>
      </c>
      <c r="AY334" s="187" t="s">
        <v>180</v>
      </c>
    </row>
    <row r="335" spans="1:65" s="13" customFormat="1" ht="11.25">
      <c r="B335" s="186"/>
      <c r="D335" s="182" t="s">
        <v>187</v>
      </c>
      <c r="E335" s="187" t="s">
        <v>1</v>
      </c>
      <c r="F335" s="188" t="s">
        <v>2395</v>
      </c>
      <c r="H335" s="189">
        <v>-78.242999999999995</v>
      </c>
      <c r="I335" s="190"/>
      <c r="L335" s="186"/>
      <c r="M335" s="191"/>
      <c r="N335" s="192"/>
      <c r="O335" s="192"/>
      <c r="P335" s="192"/>
      <c r="Q335" s="192"/>
      <c r="R335" s="192"/>
      <c r="S335" s="192"/>
      <c r="T335" s="193"/>
      <c r="AT335" s="187" t="s">
        <v>187</v>
      </c>
      <c r="AU335" s="187" t="s">
        <v>91</v>
      </c>
      <c r="AV335" s="13" t="s">
        <v>91</v>
      </c>
      <c r="AW335" s="13" t="s">
        <v>36</v>
      </c>
      <c r="AX335" s="13" t="s">
        <v>80</v>
      </c>
      <c r="AY335" s="187" t="s">
        <v>180</v>
      </c>
    </row>
    <row r="336" spans="1:65" s="13" customFormat="1" ht="11.25">
      <c r="B336" s="186"/>
      <c r="D336" s="182" t="s">
        <v>187</v>
      </c>
      <c r="E336" s="187" t="s">
        <v>1</v>
      </c>
      <c r="F336" s="188" t="s">
        <v>2396</v>
      </c>
      <c r="H336" s="189">
        <v>-83.78</v>
      </c>
      <c r="I336" s="190"/>
      <c r="L336" s="186"/>
      <c r="M336" s="191"/>
      <c r="N336" s="192"/>
      <c r="O336" s="192"/>
      <c r="P336" s="192"/>
      <c r="Q336" s="192"/>
      <c r="R336" s="192"/>
      <c r="S336" s="192"/>
      <c r="T336" s="193"/>
      <c r="AT336" s="187" t="s">
        <v>187</v>
      </c>
      <c r="AU336" s="187" t="s">
        <v>91</v>
      </c>
      <c r="AV336" s="13" t="s">
        <v>91</v>
      </c>
      <c r="AW336" s="13" t="s">
        <v>36</v>
      </c>
      <c r="AX336" s="13" t="s">
        <v>80</v>
      </c>
      <c r="AY336" s="187" t="s">
        <v>180</v>
      </c>
    </row>
    <row r="337" spans="1:65" s="13" customFormat="1" ht="11.25">
      <c r="B337" s="186"/>
      <c r="D337" s="182" t="s">
        <v>187</v>
      </c>
      <c r="E337" s="187" t="s">
        <v>1</v>
      </c>
      <c r="F337" s="188" t="s">
        <v>2397</v>
      </c>
      <c r="H337" s="189">
        <v>-16.739999999999998</v>
      </c>
      <c r="I337" s="190"/>
      <c r="L337" s="186"/>
      <c r="M337" s="191"/>
      <c r="N337" s="192"/>
      <c r="O337" s="192"/>
      <c r="P337" s="192"/>
      <c r="Q337" s="192"/>
      <c r="R337" s="192"/>
      <c r="S337" s="192"/>
      <c r="T337" s="193"/>
      <c r="AT337" s="187" t="s">
        <v>187</v>
      </c>
      <c r="AU337" s="187" t="s">
        <v>91</v>
      </c>
      <c r="AV337" s="13" t="s">
        <v>91</v>
      </c>
      <c r="AW337" s="13" t="s">
        <v>36</v>
      </c>
      <c r="AX337" s="13" t="s">
        <v>80</v>
      </c>
      <c r="AY337" s="187" t="s">
        <v>180</v>
      </c>
    </row>
    <row r="338" spans="1:65" s="16" customFormat="1" ht="11.25">
      <c r="B338" s="227"/>
      <c r="D338" s="182" t="s">
        <v>187</v>
      </c>
      <c r="E338" s="228" t="s">
        <v>1</v>
      </c>
      <c r="F338" s="229" t="s">
        <v>1868</v>
      </c>
      <c r="H338" s="230">
        <v>181.13399999999999</v>
      </c>
      <c r="I338" s="231"/>
      <c r="L338" s="227"/>
      <c r="M338" s="232"/>
      <c r="N338" s="233"/>
      <c r="O338" s="233"/>
      <c r="P338" s="233"/>
      <c r="Q338" s="233"/>
      <c r="R338" s="233"/>
      <c r="S338" s="233"/>
      <c r="T338" s="234"/>
      <c r="AT338" s="228" t="s">
        <v>187</v>
      </c>
      <c r="AU338" s="228" t="s">
        <v>91</v>
      </c>
      <c r="AV338" s="16" t="s">
        <v>118</v>
      </c>
      <c r="AW338" s="16" t="s">
        <v>36</v>
      </c>
      <c r="AX338" s="16" t="s">
        <v>80</v>
      </c>
      <c r="AY338" s="228" t="s">
        <v>180</v>
      </c>
    </row>
    <row r="339" spans="1:65" s="13" customFormat="1" ht="11.25">
      <c r="B339" s="186"/>
      <c r="D339" s="182" t="s">
        <v>187</v>
      </c>
      <c r="E339" s="187" t="s">
        <v>1</v>
      </c>
      <c r="F339" s="188" t="s">
        <v>2398</v>
      </c>
      <c r="H339" s="189">
        <v>49.5</v>
      </c>
      <c r="I339" s="190"/>
      <c r="L339" s="186"/>
      <c r="M339" s="191"/>
      <c r="N339" s="192"/>
      <c r="O339" s="192"/>
      <c r="P339" s="192"/>
      <c r="Q339" s="192"/>
      <c r="R339" s="192"/>
      <c r="S339" s="192"/>
      <c r="T339" s="193"/>
      <c r="AT339" s="187" t="s">
        <v>187</v>
      </c>
      <c r="AU339" s="187" t="s">
        <v>91</v>
      </c>
      <c r="AV339" s="13" t="s">
        <v>91</v>
      </c>
      <c r="AW339" s="13" t="s">
        <v>36</v>
      </c>
      <c r="AX339" s="13" t="s">
        <v>80</v>
      </c>
      <c r="AY339" s="187" t="s">
        <v>180</v>
      </c>
    </row>
    <row r="340" spans="1:65" s="13" customFormat="1" ht="11.25">
      <c r="B340" s="186"/>
      <c r="D340" s="182" t="s">
        <v>187</v>
      </c>
      <c r="E340" s="187" t="s">
        <v>1</v>
      </c>
      <c r="F340" s="188" t="s">
        <v>2385</v>
      </c>
      <c r="H340" s="189">
        <v>66.825000000000003</v>
      </c>
      <c r="I340" s="190"/>
      <c r="L340" s="186"/>
      <c r="M340" s="191"/>
      <c r="N340" s="192"/>
      <c r="O340" s="192"/>
      <c r="P340" s="192"/>
      <c r="Q340" s="192"/>
      <c r="R340" s="192"/>
      <c r="S340" s="192"/>
      <c r="T340" s="193"/>
      <c r="AT340" s="187" t="s">
        <v>187</v>
      </c>
      <c r="AU340" s="187" t="s">
        <v>91</v>
      </c>
      <c r="AV340" s="13" t="s">
        <v>91</v>
      </c>
      <c r="AW340" s="13" t="s">
        <v>36</v>
      </c>
      <c r="AX340" s="13" t="s">
        <v>80</v>
      </c>
      <c r="AY340" s="187" t="s">
        <v>180</v>
      </c>
    </row>
    <row r="341" spans="1:65" s="13" customFormat="1" ht="11.25">
      <c r="B341" s="186"/>
      <c r="D341" s="182" t="s">
        <v>187</v>
      </c>
      <c r="E341" s="187" t="s">
        <v>1</v>
      </c>
      <c r="F341" s="188" t="s">
        <v>2399</v>
      </c>
      <c r="H341" s="189">
        <v>33.6</v>
      </c>
      <c r="I341" s="190"/>
      <c r="L341" s="186"/>
      <c r="M341" s="191"/>
      <c r="N341" s="192"/>
      <c r="O341" s="192"/>
      <c r="P341" s="192"/>
      <c r="Q341" s="192"/>
      <c r="R341" s="192"/>
      <c r="S341" s="192"/>
      <c r="T341" s="193"/>
      <c r="AT341" s="187" t="s">
        <v>187</v>
      </c>
      <c r="AU341" s="187" t="s">
        <v>91</v>
      </c>
      <c r="AV341" s="13" t="s">
        <v>91</v>
      </c>
      <c r="AW341" s="13" t="s">
        <v>36</v>
      </c>
      <c r="AX341" s="13" t="s">
        <v>80</v>
      </c>
      <c r="AY341" s="187" t="s">
        <v>180</v>
      </c>
    </row>
    <row r="342" spans="1:65" s="13" customFormat="1" ht="11.25">
      <c r="B342" s="186"/>
      <c r="D342" s="182" t="s">
        <v>187</v>
      </c>
      <c r="E342" s="187" t="s">
        <v>1</v>
      </c>
      <c r="F342" s="188" t="s">
        <v>2400</v>
      </c>
      <c r="H342" s="189">
        <v>10.08</v>
      </c>
      <c r="I342" s="190"/>
      <c r="L342" s="186"/>
      <c r="M342" s="191"/>
      <c r="N342" s="192"/>
      <c r="O342" s="192"/>
      <c r="P342" s="192"/>
      <c r="Q342" s="192"/>
      <c r="R342" s="192"/>
      <c r="S342" s="192"/>
      <c r="T342" s="193"/>
      <c r="AT342" s="187" t="s">
        <v>187</v>
      </c>
      <c r="AU342" s="187" t="s">
        <v>91</v>
      </c>
      <c r="AV342" s="13" t="s">
        <v>91</v>
      </c>
      <c r="AW342" s="13" t="s">
        <v>36</v>
      </c>
      <c r="AX342" s="13" t="s">
        <v>80</v>
      </c>
      <c r="AY342" s="187" t="s">
        <v>180</v>
      </c>
    </row>
    <row r="343" spans="1:65" s="14" customFormat="1" ht="11.25">
      <c r="B343" s="194"/>
      <c r="D343" s="182" t="s">
        <v>187</v>
      </c>
      <c r="E343" s="195" t="s">
        <v>1</v>
      </c>
      <c r="F343" s="196" t="s">
        <v>189</v>
      </c>
      <c r="H343" s="197">
        <v>341.13900000000001</v>
      </c>
      <c r="I343" s="198"/>
      <c r="L343" s="194"/>
      <c r="M343" s="199"/>
      <c r="N343" s="200"/>
      <c r="O343" s="200"/>
      <c r="P343" s="200"/>
      <c r="Q343" s="200"/>
      <c r="R343" s="200"/>
      <c r="S343" s="200"/>
      <c r="T343" s="201"/>
      <c r="AT343" s="195" t="s">
        <v>187</v>
      </c>
      <c r="AU343" s="195" t="s">
        <v>91</v>
      </c>
      <c r="AV343" s="14" t="s">
        <v>128</v>
      </c>
      <c r="AW343" s="14" t="s">
        <v>36</v>
      </c>
      <c r="AX343" s="14" t="s">
        <v>21</v>
      </c>
      <c r="AY343" s="195" t="s">
        <v>180</v>
      </c>
    </row>
    <row r="344" spans="1:65" s="2" customFormat="1" ht="16.5" customHeight="1">
      <c r="A344" s="33"/>
      <c r="B344" s="167"/>
      <c r="C344" s="202" t="s">
        <v>285</v>
      </c>
      <c r="D344" s="202" t="s">
        <v>190</v>
      </c>
      <c r="E344" s="203" t="s">
        <v>2401</v>
      </c>
      <c r="F344" s="204" t="s">
        <v>2402</v>
      </c>
      <c r="G344" s="205" t="s">
        <v>199</v>
      </c>
      <c r="H344" s="206">
        <v>358.19600000000003</v>
      </c>
      <c r="I344" s="207"/>
      <c r="J344" s="208">
        <f>ROUND(I344*H344,2)</f>
        <v>0</v>
      </c>
      <c r="K344" s="209"/>
      <c r="L344" s="210"/>
      <c r="M344" s="211" t="s">
        <v>1</v>
      </c>
      <c r="N344" s="212" t="s">
        <v>45</v>
      </c>
      <c r="O344" s="59"/>
      <c r="P344" s="178">
        <f>O344*H344</f>
        <v>0</v>
      </c>
      <c r="Q344" s="178">
        <v>0</v>
      </c>
      <c r="R344" s="178">
        <f>Q344*H344</f>
        <v>0</v>
      </c>
      <c r="S344" s="178">
        <v>0</v>
      </c>
      <c r="T344" s="179">
        <f>S344*H344</f>
        <v>0</v>
      </c>
      <c r="U344" s="33"/>
      <c r="V344" s="33"/>
      <c r="W344" s="33"/>
      <c r="X344" s="33"/>
      <c r="Y344" s="33"/>
      <c r="Z344" s="33"/>
      <c r="AA344" s="33"/>
      <c r="AB344" s="33"/>
      <c r="AC344" s="33"/>
      <c r="AD344" s="33"/>
      <c r="AE344" s="33"/>
      <c r="AR344" s="180" t="s">
        <v>193</v>
      </c>
      <c r="AT344" s="180" t="s">
        <v>190</v>
      </c>
      <c r="AU344" s="180" t="s">
        <v>91</v>
      </c>
      <c r="AY344" s="18" t="s">
        <v>180</v>
      </c>
      <c r="BE344" s="181">
        <f>IF(N344="základní",J344,0)</f>
        <v>0</v>
      </c>
      <c r="BF344" s="181">
        <f>IF(N344="snížená",J344,0)</f>
        <v>0</v>
      </c>
      <c r="BG344" s="181">
        <f>IF(N344="zákl. přenesená",J344,0)</f>
        <v>0</v>
      </c>
      <c r="BH344" s="181">
        <f>IF(N344="sníž. přenesená",J344,0)</f>
        <v>0</v>
      </c>
      <c r="BI344" s="181">
        <f>IF(N344="nulová",J344,0)</f>
        <v>0</v>
      </c>
      <c r="BJ344" s="18" t="s">
        <v>21</v>
      </c>
      <c r="BK344" s="181">
        <f>ROUND(I344*H344,2)</f>
        <v>0</v>
      </c>
      <c r="BL344" s="18" t="s">
        <v>128</v>
      </c>
      <c r="BM344" s="180" t="s">
        <v>393</v>
      </c>
    </row>
    <row r="345" spans="1:65" s="2" customFormat="1" ht="11.25">
      <c r="A345" s="33"/>
      <c r="B345" s="34"/>
      <c r="C345" s="33"/>
      <c r="D345" s="182" t="s">
        <v>186</v>
      </c>
      <c r="E345" s="33"/>
      <c r="F345" s="183" t="s">
        <v>2402</v>
      </c>
      <c r="G345" s="33"/>
      <c r="H345" s="33"/>
      <c r="I345" s="102"/>
      <c r="J345" s="33"/>
      <c r="K345" s="33"/>
      <c r="L345" s="34"/>
      <c r="M345" s="184"/>
      <c r="N345" s="185"/>
      <c r="O345" s="59"/>
      <c r="P345" s="59"/>
      <c r="Q345" s="59"/>
      <c r="R345" s="59"/>
      <c r="S345" s="59"/>
      <c r="T345" s="60"/>
      <c r="U345" s="33"/>
      <c r="V345" s="33"/>
      <c r="W345" s="33"/>
      <c r="X345" s="33"/>
      <c r="Y345" s="33"/>
      <c r="Z345" s="33"/>
      <c r="AA345" s="33"/>
      <c r="AB345" s="33"/>
      <c r="AC345" s="33"/>
      <c r="AD345" s="33"/>
      <c r="AE345" s="33"/>
      <c r="AT345" s="18" t="s">
        <v>186</v>
      </c>
      <c r="AU345" s="18" t="s">
        <v>91</v>
      </c>
    </row>
    <row r="346" spans="1:65" s="2" customFormat="1" ht="24" customHeight="1">
      <c r="A346" s="33"/>
      <c r="B346" s="167"/>
      <c r="C346" s="168" t="s">
        <v>409</v>
      </c>
      <c r="D346" s="168" t="s">
        <v>182</v>
      </c>
      <c r="E346" s="169" t="s">
        <v>2403</v>
      </c>
      <c r="F346" s="170" t="s">
        <v>2404</v>
      </c>
      <c r="G346" s="171" t="s">
        <v>199</v>
      </c>
      <c r="H346" s="172">
        <v>266.637</v>
      </c>
      <c r="I346" s="173"/>
      <c r="J346" s="174">
        <f>ROUND(I346*H346,2)</f>
        <v>0</v>
      </c>
      <c r="K346" s="175"/>
      <c r="L346" s="34"/>
      <c r="M346" s="176" t="s">
        <v>1</v>
      </c>
      <c r="N346" s="177" t="s">
        <v>45</v>
      </c>
      <c r="O346" s="59"/>
      <c r="P346" s="178">
        <f>O346*H346</f>
        <v>0</v>
      </c>
      <c r="Q346" s="178">
        <v>0</v>
      </c>
      <c r="R346" s="178">
        <f>Q346*H346</f>
        <v>0</v>
      </c>
      <c r="S346" s="178">
        <v>0</v>
      </c>
      <c r="T346" s="179">
        <f>S346*H346</f>
        <v>0</v>
      </c>
      <c r="U346" s="33"/>
      <c r="V346" s="33"/>
      <c r="W346" s="33"/>
      <c r="X346" s="33"/>
      <c r="Y346" s="33"/>
      <c r="Z346" s="33"/>
      <c r="AA346" s="33"/>
      <c r="AB346" s="33"/>
      <c r="AC346" s="33"/>
      <c r="AD346" s="33"/>
      <c r="AE346" s="33"/>
      <c r="AR346" s="180" t="s">
        <v>128</v>
      </c>
      <c r="AT346" s="180" t="s">
        <v>182</v>
      </c>
      <c r="AU346" s="180" t="s">
        <v>91</v>
      </c>
      <c r="AY346" s="18" t="s">
        <v>180</v>
      </c>
      <c r="BE346" s="181">
        <f>IF(N346="základní",J346,0)</f>
        <v>0</v>
      </c>
      <c r="BF346" s="181">
        <f>IF(N346="snížená",J346,0)</f>
        <v>0</v>
      </c>
      <c r="BG346" s="181">
        <f>IF(N346="zákl. přenesená",J346,0)</f>
        <v>0</v>
      </c>
      <c r="BH346" s="181">
        <f>IF(N346="sníž. přenesená",J346,0)</f>
        <v>0</v>
      </c>
      <c r="BI346" s="181">
        <f>IF(N346="nulová",J346,0)</f>
        <v>0</v>
      </c>
      <c r="BJ346" s="18" t="s">
        <v>21</v>
      </c>
      <c r="BK346" s="181">
        <f>ROUND(I346*H346,2)</f>
        <v>0</v>
      </c>
      <c r="BL346" s="18" t="s">
        <v>128</v>
      </c>
      <c r="BM346" s="180" t="s">
        <v>397</v>
      </c>
    </row>
    <row r="347" spans="1:65" s="2" customFormat="1" ht="19.5">
      <c r="A347" s="33"/>
      <c r="B347" s="34"/>
      <c r="C347" s="33"/>
      <c r="D347" s="182" t="s">
        <v>186</v>
      </c>
      <c r="E347" s="33"/>
      <c r="F347" s="183" t="s">
        <v>2404</v>
      </c>
      <c r="G347" s="33"/>
      <c r="H347" s="33"/>
      <c r="I347" s="102"/>
      <c r="J347" s="33"/>
      <c r="K347" s="33"/>
      <c r="L347" s="34"/>
      <c r="M347" s="184"/>
      <c r="N347" s="185"/>
      <c r="O347" s="59"/>
      <c r="P347" s="59"/>
      <c r="Q347" s="59"/>
      <c r="R347" s="59"/>
      <c r="S347" s="59"/>
      <c r="T347" s="60"/>
      <c r="U347" s="33"/>
      <c r="V347" s="33"/>
      <c r="W347" s="33"/>
      <c r="X347" s="33"/>
      <c r="Y347" s="33"/>
      <c r="Z347" s="33"/>
      <c r="AA347" s="33"/>
      <c r="AB347" s="33"/>
      <c r="AC347" s="33"/>
      <c r="AD347" s="33"/>
      <c r="AE347" s="33"/>
      <c r="AT347" s="18" t="s">
        <v>186</v>
      </c>
      <c r="AU347" s="18" t="s">
        <v>91</v>
      </c>
    </row>
    <row r="348" spans="1:65" s="2" customFormat="1" ht="24" customHeight="1">
      <c r="A348" s="33"/>
      <c r="B348" s="167"/>
      <c r="C348" s="202" t="s">
        <v>290</v>
      </c>
      <c r="D348" s="202" t="s">
        <v>190</v>
      </c>
      <c r="E348" s="203" t="s">
        <v>2405</v>
      </c>
      <c r="F348" s="204" t="s">
        <v>2406</v>
      </c>
      <c r="G348" s="205" t="s">
        <v>199</v>
      </c>
      <c r="H348" s="206">
        <v>279.96899999999999</v>
      </c>
      <c r="I348" s="207"/>
      <c r="J348" s="208">
        <f>ROUND(I348*H348,2)</f>
        <v>0</v>
      </c>
      <c r="K348" s="209"/>
      <c r="L348" s="210"/>
      <c r="M348" s="211" t="s">
        <v>1</v>
      </c>
      <c r="N348" s="212" t="s">
        <v>45</v>
      </c>
      <c r="O348" s="59"/>
      <c r="P348" s="178">
        <f>O348*H348</f>
        <v>0</v>
      </c>
      <c r="Q348" s="178">
        <v>0</v>
      </c>
      <c r="R348" s="178">
        <f>Q348*H348</f>
        <v>0</v>
      </c>
      <c r="S348" s="178">
        <v>0</v>
      </c>
      <c r="T348" s="179">
        <f>S348*H348</f>
        <v>0</v>
      </c>
      <c r="U348" s="33"/>
      <c r="V348" s="33"/>
      <c r="W348" s="33"/>
      <c r="X348" s="33"/>
      <c r="Y348" s="33"/>
      <c r="Z348" s="33"/>
      <c r="AA348" s="33"/>
      <c r="AB348" s="33"/>
      <c r="AC348" s="33"/>
      <c r="AD348" s="33"/>
      <c r="AE348" s="33"/>
      <c r="AR348" s="180" t="s">
        <v>193</v>
      </c>
      <c r="AT348" s="180" t="s">
        <v>190</v>
      </c>
      <c r="AU348" s="180" t="s">
        <v>91</v>
      </c>
      <c r="AY348" s="18" t="s">
        <v>180</v>
      </c>
      <c r="BE348" s="181">
        <f>IF(N348="základní",J348,0)</f>
        <v>0</v>
      </c>
      <c r="BF348" s="181">
        <f>IF(N348="snížená",J348,0)</f>
        <v>0</v>
      </c>
      <c r="BG348" s="181">
        <f>IF(N348="zákl. přenesená",J348,0)</f>
        <v>0</v>
      </c>
      <c r="BH348" s="181">
        <f>IF(N348="sníž. přenesená",J348,0)</f>
        <v>0</v>
      </c>
      <c r="BI348" s="181">
        <f>IF(N348="nulová",J348,0)</f>
        <v>0</v>
      </c>
      <c r="BJ348" s="18" t="s">
        <v>21</v>
      </c>
      <c r="BK348" s="181">
        <f>ROUND(I348*H348,2)</f>
        <v>0</v>
      </c>
      <c r="BL348" s="18" t="s">
        <v>128</v>
      </c>
      <c r="BM348" s="180" t="s">
        <v>402</v>
      </c>
    </row>
    <row r="349" spans="1:65" s="2" customFormat="1" ht="11.25">
      <c r="A349" s="33"/>
      <c r="B349" s="34"/>
      <c r="C349" s="33"/>
      <c r="D349" s="182" t="s">
        <v>186</v>
      </c>
      <c r="E349" s="33"/>
      <c r="F349" s="183" t="s">
        <v>2406</v>
      </c>
      <c r="G349" s="33"/>
      <c r="H349" s="33"/>
      <c r="I349" s="102"/>
      <c r="J349" s="33"/>
      <c r="K349" s="33"/>
      <c r="L349" s="34"/>
      <c r="M349" s="184"/>
      <c r="N349" s="185"/>
      <c r="O349" s="59"/>
      <c r="P349" s="59"/>
      <c r="Q349" s="59"/>
      <c r="R349" s="59"/>
      <c r="S349" s="59"/>
      <c r="T349" s="60"/>
      <c r="U349" s="33"/>
      <c r="V349" s="33"/>
      <c r="W349" s="33"/>
      <c r="X349" s="33"/>
      <c r="Y349" s="33"/>
      <c r="Z349" s="33"/>
      <c r="AA349" s="33"/>
      <c r="AB349" s="33"/>
      <c r="AC349" s="33"/>
      <c r="AD349" s="33"/>
      <c r="AE349" s="33"/>
      <c r="AT349" s="18" t="s">
        <v>186</v>
      </c>
      <c r="AU349" s="18" t="s">
        <v>91</v>
      </c>
    </row>
    <row r="350" spans="1:65" s="12" customFormat="1" ht="22.9" customHeight="1">
      <c r="B350" s="154"/>
      <c r="D350" s="155" t="s">
        <v>79</v>
      </c>
      <c r="E350" s="165" t="s">
        <v>195</v>
      </c>
      <c r="F350" s="165" t="s">
        <v>2407</v>
      </c>
      <c r="I350" s="157"/>
      <c r="J350" s="166">
        <f>BK350</f>
        <v>0</v>
      </c>
      <c r="L350" s="154"/>
      <c r="M350" s="159"/>
      <c r="N350" s="160"/>
      <c r="O350" s="160"/>
      <c r="P350" s="161">
        <f>SUM(P351:P367)</f>
        <v>0</v>
      </c>
      <c r="Q350" s="160"/>
      <c r="R350" s="161">
        <f>SUM(R351:R367)</f>
        <v>0</v>
      </c>
      <c r="S350" s="160"/>
      <c r="T350" s="162">
        <f>SUM(T351:T367)</f>
        <v>0</v>
      </c>
      <c r="AR350" s="155" t="s">
        <v>21</v>
      </c>
      <c r="AT350" s="163" t="s">
        <v>79</v>
      </c>
      <c r="AU350" s="163" t="s">
        <v>21</v>
      </c>
      <c r="AY350" s="155" t="s">
        <v>180</v>
      </c>
      <c r="BK350" s="164">
        <f>SUM(BK351:BK367)</f>
        <v>0</v>
      </c>
    </row>
    <row r="351" spans="1:65" s="2" customFormat="1" ht="24" customHeight="1">
      <c r="A351" s="33"/>
      <c r="B351" s="167"/>
      <c r="C351" s="168" t="s">
        <v>419</v>
      </c>
      <c r="D351" s="168" t="s">
        <v>182</v>
      </c>
      <c r="E351" s="169" t="s">
        <v>2408</v>
      </c>
      <c r="F351" s="170" t="s">
        <v>2409</v>
      </c>
      <c r="G351" s="171" t="s">
        <v>199</v>
      </c>
      <c r="H351" s="172">
        <v>79.11</v>
      </c>
      <c r="I351" s="173"/>
      <c r="J351" s="174">
        <f>ROUND(I351*H351,2)</f>
        <v>0</v>
      </c>
      <c r="K351" s="175"/>
      <c r="L351" s="34"/>
      <c r="M351" s="176" t="s">
        <v>1</v>
      </c>
      <c r="N351" s="177" t="s">
        <v>45</v>
      </c>
      <c r="O351" s="59"/>
      <c r="P351" s="178">
        <f>O351*H351</f>
        <v>0</v>
      </c>
      <c r="Q351" s="178">
        <v>0</v>
      </c>
      <c r="R351" s="178">
        <f>Q351*H351</f>
        <v>0</v>
      </c>
      <c r="S351" s="178">
        <v>0</v>
      </c>
      <c r="T351" s="179">
        <f>S351*H351</f>
        <v>0</v>
      </c>
      <c r="U351" s="33"/>
      <c r="V351" s="33"/>
      <c r="W351" s="33"/>
      <c r="X351" s="33"/>
      <c r="Y351" s="33"/>
      <c r="Z351" s="33"/>
      <c r="AA351" s="33"/>
      <c r="AB351" s="33"/>
      <c r="AC351" s="33"/>
      <c r="AD351" s="33"/>
      <c r="AE351" s="33"/>
      <c r="AR351" s="180" t="s">
        <v>128</v>
      </c>
      <c r="AT351" s="180" t="s">
        <v>182</v>
      </c>
      <c r="AU351" s="180" t="s">
        <v>91</v>
      </c>
      <c r="AY351" s="18" t="s">
        <v>180</v>
      </c>
      <c r="BE351" s="181">
        <f>IF(N351="základní",J351,0)</f>
        <v>0</v>
      </c>
      <c r="BF351" s="181">
        <f>IF(N351="snížená",J351,0)</f>
        <v>0</v>
      </c>
      <c r="BG351" s="181">
        <f>IF(N351="zákl. přenesená",J351,0)</f>
        <v>0</v>
      </c>
      <c r="BH351" s="181">
        <f>IF(N351="sníž. přenesená",J351,0)</f>
        <v>0</v>
      </c>
      <c r="BI351" s="181">
        <f>IF(N351="nulová",J351,0)</f>
        <v>0</v>
      </c>
      <c r="BJ351" s="18" t="s">
        <v>21</v>
      </c>
      <c r="BK351" s="181">
        <f>ROUND(I351*H351,2)</f>
        <v>0</v>
      </c>
      <c r="BL351" s="18" t="s">
        <v>128</v>
      </c>
      <c r="BM351" s="180" t="s">
        <v>406</v>
      </c>
    </row>
    <row r="352" spans="1:65" s="2" customFormat="1" ht="11.25">
      <c r="A352" s="33"/>
      <c r="B352" s="34"/>
      <c r="C352" s="33"/>
      <c r="D352" s="182" t="s">
        <v>186</v>
      </c>
      <c r="E352" s="33"/>
      <c r="F352" s="183" t="s">
        <v>2409</v>
      </c>
      <c r="G352" s="33"/>
      <c r="H352" s="33"/>
      <c r="I352" s="102"/>
      <c r="J352" s="33"/>
      <c r="K352" s="33"/>
      <c r="L352" s="34"/>
      <c r="M352" s="184"/>
      <c r="N352" s="185"/>
      <c r="O352" s="59"/>
      <c r="P352" s="59"/>
      <c r="Q352" s="59"/>
      <c r="R352" s="59"/>
      <c r="S352" s="59"/>
      <c r="T352" s="60"/>
      <c r="U352" s="33"/>
      <c r="V352" s="33"/>
      <c r="W352" s="33"/>
      <c r="X352" s="33"/>
      <c r="Y352" s="33"/>
      <c r="Z352" s="33"/>
      <c r="AA352" s="33"/>
      <c r="AB352" s="33"/>
      <c r="AC352" s="33"/>
      <c r="AD352" s="33"/>
      <c r="AE352" s="33"/>
      <c r="AT352" s="18" t="s">
        <v>186</v>
      </c>
      <c r="AU352" s="18" t="s">
        <v>91</v>
      </c>
    </row>
    <row r="353" spans="1:65" s="2" customFormat="1" ht="24" customHeight="1">
      <c r="A353" s="33"/>
      <c r="B353" s="167"/>
      <c r="C353" s="168" t="s">
        <v>294</v>
      </c>
      <c r="D353" s="168" t="s">
        <v>182</v>
      </c>
      <c r="E353" s="169" t="s">
        <v>2410</v>
      </c>
      <c r="F353" s="170" t="s">
        <v>2411</v>
      </c>
      <c r="G353" s="171" t="s">
        <v>199</v>
      </c>
      <c r="H353" s="172">
        <v>79.11</v>
      </c>
      <c r="I353" s="173"/>
      <c r="J353" s="174">
        <f>ROUND(I353*H353,2)</f>
        <v>0</v>
      </c>
      <c r="K353" s="175"/>
      <c r="L353" s="34"/>
      <c r="M353" s="176" t="s">
        <v>1</v>
      </c>
      <c r="N353" s="177" t="s">
        <v>45</v>
      </c>
      <c r="O353" s="59"/>
      <c r="P353" s="178">
        <f>O353*H353</f>
        <v>0</v>
      </c>
      <c r="Q353" s="178">
        <v>0</v>
      </c>
      <c r="R353" s="178">
        <f>Q353*H353</f>
        <v>0</v>
      </c>
      <c r="S353" s="178">
        <v>0</v>
      </c>
      <c r="T353" s="179">
        <f>S353*H353</f>
        <v>0</v>
      </c>
      <c r="U353" s="33"/>
      <c r="V353" s="33"/>
      <c r="W353" s="33"/>
      <c r="X353" s="33"/>
      <c r="Y353" s="33"/>
      <c r="Z353" s="33"/>
      <c r="AA353" s="33"/>
      <c r="AB353" s="33"/>
      <c r="AC353" s="33"/>
      <c r="AD353" s="33"/>
      <c r="AE353" s="33"/>
      <c r="AR353" s="180" t="s">
        <v>128</v>
      </c>
      <c r="AT353" s="180" t="s">
        <v>182</v>
      </c>
      <c r="AU353" s="180" t="s">
        <v>91</v>
      </c>
      <c r="AY353" s="18" t="s">
        <v>180</v>
      </c>
      <c r="BE353" s="181">
        <f>IF(N353="základní",J353,0)</f>
        <v>0</v>
      </c>
      <c r="BF353" s="181">
        <f>IF(N353="snížená",J353,0)</f>
        <v>0</v>
      </c>
      <c r="BG353" s="181">
        <f>IF(N353="zákl. přenesená",J353,0)</f>
        <v>0</v>
      </c>
      <c r="BH353" s="181">
        <f>IF(N353="sníž. přenesená",J353,0)</f>
        <v>0</v>
      </c>
      <c r="BI353" s="181">
        <f>IF(N353="nulová",J353,0)</f>
        <v>0</v>
      </c>
      <c r="BJ353" s="18" t="s">
        <v>21</v>
      </c>
      <c r="BK353" s="181">
        <f>ROUND(I353*H353,2)</f>
        <v>0</v>
      </c>
      <c r="BL353" s="18" t="s">
        <v>128</v>
      </c>
      <c r="BM353" s="180" t="s">
        <v>27</v>
      </c>
    </row>
    <row r="354" spans="1:65" s="2" customFormat="1" ht="19.5">
      <c r="A354" s="33"/>
      <c r="B354" s="34"/>
      <c r="C354" s="33"/>
      <c r="D354" s="182" t="s">
        <v>186</v>
      </c>
      <c r="E354" s="33"/>
      <c r="F354" s="183" t="s">
        <v>2411</v>
      </c>
      <c r="G354" s="33"/>
      <c r="H354" s="33"/>
      <c r="I354" s="102"/>
      <c r="J354" s="33"/>
      <c r="K354" s="33"/>
      <c r="L354" s="34"/>
      <c r="M354" s="184"/>
      <c r="N354" s="185"/>
      <c r="O354" s="59"/>
      <c r="P354" s="59"/>
      <c r="Q354" s="59"/>
      <c r="R354" s="59"/>
      <c r="S354" s="59"/>
      <c r="T354" s="60"/>
      <c r="U354" s="33"/>
      <c r="V354" s="33"/>
      <c r="W354" s="33"/>
      <c r="X354" s="33"/>
      <c r="Y354" s="33"/>
      <c r="Z354" s="33"/>
      <c r="AA354" s="33"/>
      <c r="AB354" s="33"/>
      <c r="AC354" s="33"/>
      <c r="AD354" s="33"/>
      <c r="AE354" s="33"/>
      <c r="AT354" s="18" t="s">
        <v>186</v>
      </c>
      <c r="AU354" s="18" t="s">
        <v>91</v>
      </c>
    </row>
    <row r="355" spans="1:65" s="13" customFormat="1" ht="11.25">
      <c r="B355" s="186"/>
      <c r="D355" s="182" t="s">
        <v>187</v>
      </c>
      <c r="E355" s="187" t="s">
        <v>1</v>
      </c>
      <c r="F355" s="188" t="s">
        <v>2412</v>
      </c>
      <c r="H355" s="189">
        <v>79.11</v>
      </c>
      <c r="I355" s="190"/>
      <c r="L355" s="186"/>
      <c r="M355" s="191"/>
      <c r="N355" s="192"/>
      <c r="O355" s="192"/>
      <c r="P355" s="192"/>
      <c r="Q355" s="192"/>
      <c r="R355" s="192"/>
      <c r="S355" s="192"/>
      <c r="T355" s="193"/>
      <c r="AT355" s="187" t="s">
        <v>187</v>
      </c>
      <c r="AU355" s="187" t="s">
        <v>91</v>
      </c>
      <c r="AV355" s="13" t="s">
        <v>91</v>
      </c>
      <c r="AW355" s="13" t="s">
        <v>36</v>
      </c>
      <c r="AX355" s="13" t="s">
        <v>80</v>
      </c>
      <c r="AY355" s="187" t="s">
        <v>180</v>
      </c>
    </row>
    <row r="356" spans="1:65" s="14" customFormat="1" ht="11.25">
      <c r="B356" s="194"/>
      <c r="D356" s="182" t="s">
        <v>187</v>
      </c>
      <c r="E356" s="195" t="s">
        <v>1</v>
      </c>
      <c r="F356" s="196" t="s">
        <v>189</v>
      </c>
      <c r="H356" s="197">
        <v>79.11</v>
      </c>
      <c r="I356" s="198"/>
      <c r="L356" s="194"/>
      <c r="M356" s="199"/>
      <c r="N356" s="200"/>
      <c r="O356" s="200"/>
      <c r="P356" s="200"/>
      <c r="Q356" s="200"/>
      <c r="R356" s="200"/>
      <c r="S356" s="200"/>
      <c r="T356" s="201"/>
      <c r="AT356" s="195" t="s">
        <v>187</v>
      </c>
      <c r="AU356" s="195" t="s">
        <v>91</v>
      </c>
      <c r="AV356" s="14" t="s">
        <v>128</v>
      </c>
      <c r="AW356" s="14" t="s">
        <v>36</v>
      </c>
      <c r="AX356" s="14" t="s">
        <v>21</v>
      </c>
      <c r="AY356" s="195" t="s">
        <v>180</v>
      </c>
    </row>
    <row r="357" spans="1:65" s="2" customFormat="1" ht="24" customHeight="1">
      <c r="A357" s="33"/>
      <c r="B357" s="167"/>
      <c r="C357" s="168" t="s">
        <v>426</v>
      </c>
      <c r="D357" s="168" t="s">
        <v>182</v>
      </c>
      <c r="E357" s="169" t="s">
        <v>2413</v>
      </c>
      <c r="F357" s="170" t="s">
        <v>2414</v>
      </c>
      <c r="G357" s="171" t="s">
        <v>199</v>
      </c>
      <c r="H357" s="172">
        <v>18.170000000000002</v>
      </c>
      <c r="I357" s="173"/>
      <c r="J357" s="174">
        <f>ROUND(I357*H357,2)</f>
        <v>0</v>
      </c>
      <c r="K357" s="175"/>
      <c r="L357" s="34"/>
      <c r="M357" s="176" t="s">
        <v>1</v>
      </c>
      <c r="N357" s="177" t="s">
        <v>45</v>
      </c>
      <c r="O357" s="59"/>
      <c r="P357" s="178">
        <f>O357*H357</f>
        <v>0</v>
      </c>
      <c r="Q357" s="178">
        <v>0</v>
      </c>
      <c r="R357" s="178">
        <f>Q357*H357</f>
        <v>0</v>
      </c>
      <c r="S357" s="178">
        <v>0</v>
      </c>
      <c r="T357" s="179">
        <f>S357*H357</f>
        <v>0</v>
      </c>
      <c r="U357" s="33"/>
      <c r="V357" s="33"/>
      <c r="W357" s="33"/>
      <c r="X357" s="33"/>
      <c r="Y357" s="33"/>
      <c r="Z357" s="33"/>
      <c r="AA357" s="33"/>
      <c r="AB357" s="33"/>
      <c r="AC357" s="33"/>
      <c r="AD357" s="33"/>
      <c r="AE357" s="33"/>
      <c r="AR357" s="180" t="s">
        <v>128</v>
      </c>
      <c r="AT357" s="180" t="s">
        <v>182</v>
      </c>
      <c r="AU357" s="180" t="s">
        <v>91</v>
      </c>
      <c r="AY357" s="18" t="s">
        <v>180</v>
      </c>
      <c r="BE357" s="181">
        <f>IF(N357="základní",J357,0)</f>
        <v>0</v>
      </c>
      <c r="BF357" s="181">
        <f>IF(N357="snížená",J357,0)</f>
        <v>0</v>
      </c>
      <c r="BG357" s="181">
        <f>IF(N357="zákl. přenesená",J357,0)</f>
        <v>0</v>
      </c>
      <c r="BH357" s="181">
        <f>IF(N357="sníž. přenesená",J357,0)</f>
        <v>0</v>
      </c>
      <c r="BI357" s="181">
        <f>IF(N357="nulová",J357,0)</f>
        <v>0</v>
      </c>
      <c r="BJ357" s="18" t="s">
        <v>21</v>
      </c>
      <c r="BK357" s="181">
        <f>ROUND(I357*H357,2)</f>
        <v>0</v>
      </c>
      <c r="BL357" s="18" t="s">
        <v>128</v>
      </c>
      <c r="BM357" s="180" t="s">
        <v>416</v>
      </c>
    </row>
    <row r="358" spans="1:65" s="2" customFormat="1" ht="11.25">
      <c r="A358" s="33"/>
      <c r="B358" s="34"/>
      <c r="C358" s="33"/>
      <c r="D358" s="182" t="s">
        <v>186</v>
      </c>
      <c r="E358" s="33"/>
      <c r="F358" s="183" t="s">
        <v>2414</v>
      </c>
      <c r="G358" s="33"/>
      <c r="H358" s="33"/>
      <c r="I358" s="102"/>
      <c r="J358" s="33"/>
      <c r="K358" s="33"/>
      <c r="L358" s="34"/>
      <c r="M358" s="184"/>
      <c r="N358" s="185"/>
      <c r="O358" s="59"/>
      <c r="P358" s="59"/>
      <c r="Q358" s="59"/>
      <c r="R358" s="59"/>
      <c r="S358" s="59"/>
      <c r="T358" s="60"/>
      <c r="U358" s="33"/>
      <c r="V358" s="33"/>
      <c r="W358" s="33"/>
      <c r="X358" s="33"/>
      <c r="Y358" s="33"/>
      <c r="Z358" s="33"/>
      <c r="AA358" s="33"/>
      <c r="AB358" s="33"/>
      <c r="AC358" s="33"/>
      <c r="AD358" s="33"/>
      <c r="AE358" s="33"/>
      <c r="AT358" s="18" t="s">
        <v>186</v>
      </c>
      <c r="AU358" s="18" t="s">
        <v>91</v>
      </c>
    </row>
    <row r="359" spans="1:65" s="13" customFormat="1" ht="11.25">
      <c r="B359" s="186"/>
      <c r="D359" s="182" t="s">
        <v>187</v>
      </c>
      <c r="E359" s="187" t="s">
        <v>1</v>
      </c>
      <c r="F359" s="188" t="s">
        <v>2415</v>
      </c>
      <c r="H359" s="189">
        <v>18.170000000000002</v>
      </c>
      <c r="I359" s="190"/>
      <c r="L359" s="186"/>
      <c r="M359" s="191"/>
      <c r="N359" s="192"/>
      <c r="O359" s="192"/>
      <c r="P359" s="192"/>
      <c r="Q359" s="192"/>
      <c r="R359" s="192"/>
      <c r="S359" s="192"/>
      <c r="T359" s="193"/>
      <c r="AT359" s="187" t="s">
        <v>187</v>
      </c>
      <c r="AU359" s="187" t="s">
        <v>91</v>
      </c>
      <c r="AV359" s="13" t="s">
        <v>91</v>
      </c>
      <c r="AW359" s="13" t="s">
        <v>36</v>
      </c>
      <c r="AX359" s="13" t="s">
        <v>80</v>
      </c>
      <c r="AY359" s="187" t="s">
        <v>180</v>
      </c>
    </row>
    <row r="360" spans="1:65" s="14" customFormat="1" ht="11.25">
      <c r="B360" s="194"/>
      <c r="D360" s="182" t="s">
        <v>187</v>
      </c>
      <c r="E360" s="195" t="s">
        <v>1</v>
      </c>
      <c r="F360" s="196" t="s">
        <v>189</v>
      </c>
      <c r="H360" s="197">
        <v>18.170000000000002</v>
      </c>
      <c r="I360" s="198"/>
      <c r="L360" s="194"/>
      <c r="M360" s="199"/>
      <c r="N360" s="200"/>
      <c r="O360" s="200"/>
      <c r="P360" s="200"/>
      <c r="Q360" s="200"/>
      <c r="R360" s="200"/>
      <c r="S360" s="200"/>
      <c r="T360" s="201"/>
      <c r="AT360" s="195" t="s">
        <v>187</v>
      </c>
      <c r="AU360" s="195" t="s">
        <v>91</v>
      </c>
      <c r="AV360" s="14" t="s">
        <v>128</v>
      </c>
      <c r="AW360" s="14" t="s">
        <v>36</v>
      </c>
      <c r="AX360" s="14" t="s">
        <v>21</v>
      </c>
      <c r="AY360" s="195" t="s">
        <v>180</v>
      </c>
    </row>
    <row r="361" spans="1:65" s="2" customFormat="1" ht="24" customHeight="1">
      <c r="A361" s="33"/>
      <c r="B361" s="167"/>
      <c r="C361" s="168" t="s">
        <v>299</v>
      </c>
      <c r="D361" s="168" t="s">
        <v>182</v>
      </c>
      <c r="E361" s="169" t="s">
        <v>2416</v>
      </c>
      <c r="F361" s="170" t="s">
        <v>2417</v>
      </c>
      <c r="G361" s="171" t="s">
        <v>199</v>
      </c>
      <c r="H361" s="172">
        <v>26.475000000000001</v>
      </c>
      <c r="I361" s="173"/>
      <c r="J361" s="174">
        <f>ROUND(I361*H361,2)</f>
        <v>0</v>
      </c>
      <c r="K361" s="175"/>
      <c r="L361" s="34"/>
      <c r="M361" s="176" t="s">
        <v>1</v>
      </c>
      <c r="N361" s="177" t="s">
        <v>45</v>
      </c>
      <c r="O361" s="59"/>
      <c r="P361" s="178">
        <f>O361*H361</f>
        <v>0</v>
      </c>
      <c r="Q361" s="178">
        <v>0</v>
      </c>
      <c r="R361" s="178">
        <f>Q361*H361</f>
        <v>0</v>
      </c>
      <c r="S361" s="178">
        <v>0</v>
      </c>
      <c r="T361" s="179">
        <f>S361*H361</f>
        <v>0</v>
      </c>
      <c r="U361" s="33"/>
      <c r="V361" s="33"/>
      <c r="W361" s="33"/>
      <c r="X361" s="33"/>
      <c r="Y361" s="33"/>
      <c r="Z361" s="33"/>
      <c r="AA361" s="33"/>
      <c r="AB361" s="33"/>
      <c r="AC361" s="33"/>
      <c r="AD361" s="33"/>
      <c r="AE361" s="33"/>
      <c r="AR361" s="180" t="s">
        <v>128</v>
      </c>
      <c r="AT361" s="180" t="s">
        <v>182</v>
      </c>
      <c r="AU361" s="180" t="s">
        <v>91</v>
      </c>
      <c r="AY361" s="18" t="s">
        <v>180</v>
      </c>
      <c r="BE361" s="181">
        <f>IF(N361="základní",J361,0)</f>
        <v>0</v>
      </c>
      <c r="BF361" s="181">
        <f>IF(N361="snížená",J361,0)</f>
        <v>0</v>
      </c>
      <c r="BG361" s="181">
        <f>IF(N361="zákl. přenesená",J361,0)</f>
        <v>0</v>
      </c>
      <c r="BH361" s="181">
        <f>IF(N361="sníž. přenesená",J361,0)</f>
        <v>0</v>
      </c>
      <c r="BI361" s="181">
        <f>IF(N361="nulová",J361,0)</f>
        <v>0</v>
      </c>
      <c r="BJ361" s="18" t="s">
        <v>21</v>
      </c>
      <c r="BK361" s="181">
        <f>ROUND(I361*H361,2)</f>
        <v>0</v>
      </c>
      <c r="BL361" s="18" t="s">
        <v>128</v>
      </c>
      <c r="BM361" s="180" t="s">
        <v>422</v>
      </c>
    </row>
    <row r="362" spans="1:65" s="2" customFormat="1" ht="11.25">
      <c r="A362" s="33"/>
      <c r="B362" s="34"/>
      <c r="C362" s="33"/>
      <c r="D362" s="182" t="s">
        <v>186</v>
      </c>
      <c r="E362" s="33"/>
      <c r="F362" s="183" t="s">
        <v>2417</v>
      </c>
      <c r="G362" s="33"/>
      <c r="H362" s="33"/>
      <c r="I362" s="102"/>
      <c r="J362" s="33"/>
      <c r="K362" s="33"/>
      <c r="L362" s="34"/>
      <c r="M362" s="184"/>
      <c r="N362" s="185"/>
      <c r="O362" s="59"/>
      <c r="P362" s="59"/>
      <c r="Q362" s="59"/>
      <c r="R362" s="59"/>
      <c r="S362" s="59"/>
      <c r="T362" s="60"/>
      <c r="U362" s="33"/>
      <c r="V362" s="33"/>
      <c r="W362" s="33"/>
      <c r="X362" s="33"/>
      <c r="Y362" s="33"/>
      <c r="Z362" s="33"/>
      <c r="AA362" s="33"/>
      <c r="AB362" s="33"/>
      <c r="AC362" s="33"/>
      <c r="AD362" s="33"/>
      <c r="AE362" s="33"/>
      <c r="AT362" s="18" t="s">
        <v>186</v>
      </c>
      <c r="AU362" s="18" t="s">
        <v>91</v>
      </c>
    </row>
    <row r="363" spans="1:65" s="13" customFormat="1" ht="11.25">
      <c r="B363" s="186"/>
      <c r="D363" s="182" t="s">
        <v>187</v>
      </c>
      <c r="E363" s="187" t="s">
        <v>1</v>
      </c>
      <c r="F363" s="188" t="s">
        <v>2418</v>
      </c>
      <c r="H363" s="189">
        <v>16.2</v>
      </c>
      <c r="I363" s="190"/>
      <c r="L363" s="186"/>
      <c r="M363" s="191"/>
      <c r="N363" s="192"/>
      <c r="O363" s="192"/>
      <c r="P363" s="192"/>
      <c r="Q363" s="192"/>
      <c r="R363" s="192"/>
      <c r="S363" s="192"/>
      <c r="T363" s="193"/>
      <c r="AT363" s="187" t="s">
        <v>187</v>
      </c>
      <c r="AU363" s="187" t="s">
        <v>91</v>
      </c>
      <c r="AV363" s="13" t="s">
        <v>91</v>
      </c>
      <c r="AW363" s="13" t="s">
        <v>36</v>
      </c>
      <c r="AX363" s="13" t="s">
        <v>80</v>
      </c>
      <c r="AY363" s="187" t="s">
        <v>180</v>
      </c>
    </row>
    <row r="364" spans="1:65" s="13" customFormat="1" ht="11.25">
      <c r="B364" s="186"/>
      <c r="D364" s="182" t="s">
        <v>187</v>
      </c>
      <c r="E364" s="187" t="s">
        <v>1</v>
      </c>
      <c r="F364" s="188" t="s">
        <v>2419</v>
      </c>
      <c r="H364" s="189">
        <v>2.1</v>
      </c>
      <c r="I364" s="190"/>
      <c r="L364" s="186"/>
      <c r="M364" s="191"/>
      <c r="N364" s="192"/>
      <c r="O364" s="192"/>
      <c r="P364" s="192"/>
      <c r="Q364" s="192"/>
      <c r="R364" s="192"/>
      <c r="S364" s="192"/>
      <c r="T364" s="193"/>
      <c r="AT364" s="187" t="s">
        <v>187</v>
      </c>
      <c r="AU364" s="187" t="s">
        <v>91</v>
      </c>
      <c r="AV364" s="13" t="s">
        <v>91</v>
      </c>
      <c r="AW364" s="13" t="s">
        <v>36</v>
      </c>
      <c r="AX364" s="13" t="s">
        <v>80</v>
      </c>
      <c r="AY364" s="187" t="s">
        <v>180</v>
      </c>
    </row>
    <row r="365" spans="1:65" s="13" customFormat="1" ht="11.25">
      <c r="B365" s="186"/>
      <c r="D365" s="182" t="s">
        <v>187</v>
      </c>
      <c r="E365" s="187" t="s">
        <v>1</v>
      </c>
      <c r="F365" s="188" t="s">
        <v>2420</v>
      </c>
      <c r="H365" s="189">
        <v>5.5350000000000001</v>
      </c>
      <c r="I365" s="190"/>
      <c r="L365" s="186"/>
      <c r="M365" s="191"/>
      <c r="N365" s="192"/>
      <c r="O365" s="192"/>
      <c r="P365" s="192"/>
      <c r="Q365" s="192"/>
      <c r="R365" s="192"/>
      <c r="S365" s="192"/>
      <c r="T365" s="193"/>
      <c r="AT365" s="187" t="s">
        <v>187</v>
      </c>
      <c r="AU365" s="187" t="s">
        <v>91</v>
      </c>
      <c r="AV365" s="13" t="s">
        <v>91</v>
      </c>
      <c r="AW365" s="13" t="s">
        <v>36</v>
      </c>
      <c r="AX365" s="13" t="s">
        <v>80</v>
      </c>
      <c r="AY365" s="187" t="s">
        <v>180</v>
      </c>
    </row>
    <row r="366" spans="1:65" s="13" customFormat="1" ht="11.25">
      <c r="B366" s="186"/>
      <c r="D366" s="182" t="s">
        <v>187</v>
      </c>
      <c r="E366" s="187" t="s">
        <v>1</v>
      </c>
      <c r="F366" s="188" t="s">
        <v>2421</v>
      </c>
      <c r="H366" s="189">
        <v>2.64</v>
      </c>
      <c r="I366" s="190"/>
      <c r="L366" s="186"/>
      <c r="M366" s="191"/>
      <c r="N366" s="192"/>
      <c r="O366" s="192"/>
      <c r="P366" s="192"/>
      <c r="Q366" s="192"/>
      <c r="R366" s="192"/>
      <c r="S366" s="192"/>
      <c r="T366" s="193"/>
      <c r="AT366" s="187" t="s">
        <v>187</v>
      </c>
      <c r="AU366" s="187" t="s">
        <v>91</v>
      </c>
      <c r="AV366" s="13" t="s">
        <v>91</v>
      </c>
      <c r="AW366" s="13" t="s">
        <v>36</v>
      </c>
      <c r="AX366" s="13" t="s">
        <v>80</v>
      </c>
      <c r="AY366" s="187" t="s">
        <v>180</v>
      </c>
    </row>
    <row r="367" spans="1:65" s="14" customFormat="1" ht="11.25">
      <c r="B367" s="194"/>
      <c r="D367" s="182" t="s">
        <v>187</v>
      </c>
      <c r="E367" s="195" t="s">
        <v>1</v>
      </c>
      <c r="F367" s="196" t="s">
        <v>189</v>
      </c>
      <c r="H367" s="197">
        <v>26.475000000000001</v>
      </c>
      <c r="I367" s="198"/>
      <c r="L367" s="194"/>
      <c r="M367" s="199"/>
      <c r="N367" s="200"/>
      <c r="O367" s="200"/>
      <c r="P367" s="200"/>
      <c r="Q367" s="200"/>
      <c r="R367" s="200"/>
      <c r="S367" s="200"/>
      <c r="T367" s="201"/>
      <c r="AT367" s="195" t="s">
        <v>187</v>
      </c>
      <c r="AU367" s="195" t="s">
        <v>91</v>
      </c>
      <c r="AV367" s="14" t="s">
        <v>128</v>
      </c>
      <c r="AW367" s="14" t="s">
        <v>36</v>
      </c>
      <c r="AX367" s="14" t="s">
        <v>21</v>
      </c>
      <c r="AY367" s="195" t="s">
        <v>180</v>
      </c>
    </row>
    <row r="368" spans="1:65" s="12" customFormat="1" ht="22.9" customHeight="1">
      <c r="B368" s="154"/>
      <c r="D368" s="155" t="s">
        <v>79</v>
      </c>
      <c r="E368" s="165" t="s">
        <v>222</v>
      </c>
      <c r="F368" s="165" t="s">
        <v>2422</v>
      </c>
      <c r="I368" s="157"/>
      <c r="J368" s="166">
        <f>BK368</f>
        <v>0</v>
      </c>
      <c r="L368" s="154"/>
      <c r="M368" s="159"/>
      <c r="N368" s="160"/>
      <c r="O368" s="160"/>
      <c r="P368" s="161">
        <f>SUM(P369:P417)</f>
        <v>0</v>
      </c>
      <c r="Q368" s="160"/>
      <c r="R368" s="161">
        <f>SUM(R369:R417)</f>
        <v>0</v>
      </c>
      <c r="S368" s="160"/>
      <c r="T368" s="162">
        <f>SUM(T369:T417)</f>
        <v>0</v>
      </c>
      <c r="AR368" s="155" t="s">
        <v>21</v>
      </c>
      <c r="AT368" s="163" t="s">
        <v>79</v>
      </c>
      <c r="AU368" s="163" t="s">
        <v>21</v>
      </c>
      <c r="AY368" s="155" t="s">
        <v>180</v>
      </c>
      <c r="BK368" s="164">
        <f>SUM(BK369:BK417)</f>
        <v>0</v>
      </c>
    </row>
    <row r="369" spans="1:65" s="2" customFormat="1" ht="24" customHeight="1">
      <c r="A369" s="33"/>
      <c r="B369" s="167"/>
      <c r="C369" s="168" t="s">
        <v>433</v>
      </c>
      <c r="D369" s="168" t="s">
        <v>182</v>
      </c>
      <c r="E369" s="169" t="s">
        <v>2423</v>
      </c>
      <c r="F369" s="170" t="s">
        <v>2424</v>
      </c>
      <c r="G369" s="171" t="s">
        <v>213</v>
      </c>
      <c r="H369" s="172">
        <v>49.09</v>
      </c>
      <c r="I369" s="173"/>
      <c r="J369" s="174">
        <f>ROUND(I369*H369,2)</f>
        <v>0</v>
      </c>
      <c r="K369" s="175"/>
      <c r="L369" s="34"/>
      <c r="M369" s="176" t="s">
        <v>1</v>
      </c>
      <c r="N369" s="177" t="s">
        <v>45</v>
      </c>
      <c r="O369" s="59"/>
      <c r="P369" s="178">
        <f>O369*H369</f>
        <v>0</v>
      </c>
      <c r="Q369" s="178">
        <v>0</v>
      </c>
      <c r="R369" s="178">
        <f>Q369*H369</f>
        <v>0</v>
      </c>
      <c r="S369" s="178">
        <v>0</v>
      </c>
      <c r="T369" s="179">
        <f>S369*H369</f>
        <v>0</v>
      </c>
      <c r="U369" s="33"/>
      <c r="V369" s="33"/>
      <c r="W369" s="33"/>
      <c r="X369" s="33"/>
      <c r="Y369" s="33"/>
      <c r="Z369" s="33"/>
      <c r="AA369" s="33"/>
      <c r="AB369" s="33"/>
      <c r="AC369" s="33"/>
      <c r="AD369" s="33"/>
      <c r="AE369" s="33"/>
      <c r="AR369" s="180" t="s">
        <v>128</v>
      </c>
      <c r="AT369" s="180" t="s">
        <v>182</v>
      </c>
      <c r="AU369" s="180" t="s">
        <v>91</v>
      </c>
      <c r="AY369" s="18" t="s">
        <v>180</v>
      </c>
      <c r="BE369" s="181">
        <f>IF(N369="základní",J369,0)</f>
        <v>0</v>
      </c>
      <c r="BF369" s="181">
        <f>IF(N369="snížená",J369,0)</f>
        <v>0</v>
      </c>
      <c r="BG369" s="181">
        <f>IF(N369="zákl. přenesená",J369,0)</f>
        <v>0</v>
      </c>
      <c r="BH369" s="181">
        <f>IF(N369="sníž. přenesená",J369,0)</f>
        <v>0</v>
      </c>
      <c r="BI369" s="181">
        <f>IF(N369="nulová",J369,0)</f>
        <v>0</v>
      </c>
      <c r="BJ369" s="18" t="s">
        <v>21</v>
      </c>
      <c r="BK369" s="181">
        <f>ROUND(I369*H369,2)</f>
        <v>0</v>
      </c>
      <c r="BL369" s="18" t="s">
        <v>128</v>
      </c>
      <c r="BM369" s="180" t="s">
        <v>425</v>
      </c>
    </row>
    <row r="370" spans="1:65" s="2" customFormat="1" ht="19.5">
      <c r="A370" s="33"/>
      <c r="B370" s="34"/>
      <c r="C370" s="33"/>
      <c r="D370" s="182" t="s">
        <v>186</v>
      </c>
      <c r="E370" s="33"/>
      <c r="F370" s="183" t="s">
        <v>2424</v>
      </c>
      <c r="G370" s="33"/>
      <c r="H370" s="33"/>
      <c r="I370" s="102"/>
      <c r="J370" s="33"/>
      <c r="K370" s="33"/>
      <c r="L370" s="34"/>
      <c r="M370" s="184"/>
      <c r="N370" s="185"/>
      <c r="O370" s="59"/>
      <c r="P370" s="59"/>
      <c r="Q370" s="59"/>
      <c r="R370" s="59"/>
      <c r="S370" s="59"/>
      <c r="T370" s="60"/>
      <c r="U370" s="33"/>
      <c r="V370" s="33"/>
      <c r="W370" s="33"/>
      <c r="X370" s="33"/>
      <c r="Y370" s="33"/>
      <c r="Z370" s="33"/>
      <c r="AA370" s="33"/>
      <c r="AB370" s="33"/>
      <c r="AC370" s="33"/>
      <c r="AD370" s="33"/>
      <c r="AE370" s="33"/>
      <c r="AT370" s="18" t="s">
        <v>186</v>
      </c>
      <c r="AU370" s="18" t="s">
        <v>91</v>
      </c>
    </row>
    <row r="371" spans="1:65" s="15" customFormat="1" ht="11.25">
      <c r="B371" s="213"/>
      <c r="D371" s="182" t="s">
        <v>187</v>
      </c>
      <c r="E371" s="214" t="s">
        <v>1</v>
      </c>
      <c r="F371" s="215" t="s">
        <v>2425</v>
      </c>
      <c r="H371" s="214" t="s">
        <v>1</v>
      </c>
      <c r="I371" s="216"/>
      <c r="L371" s="213"/>
      <c r="M371" s="217"/>
      <c r="N371" s="218"/>
      <c r="O371" s="218"/>
      <c r="P371" s="218"/>
      <c r="Q371" s="218"/>
      <c r="R371" s="218"/>
      <c r="S371" s="218"/>
      <c r="T371" s="219"/>
      <c r="AT371" s="214" t="s">
        <v>187</v>
      </c>
      <c r="AU371" s="214" t="s">
        <v>91</v>
      </c>
      <c r="AV371" s="15" t="s">
        <v>21</v>
      </c>
      <c r="AW371" s="15" t="s">
        <v>36</v>
      </c>
      <c r="AX371" s="15" t="s">
        <v>80</v>
      </c>
      <c r="AY371" s="214" t="s">
        <v>180</v>
      </c>
    </row>
    <row r="372" spans="1:65" s="13" customFormat="1" ht="11.25">
      <c r="B372" s="186"/>
      <c r="D372" s="182" t="s">
        <v>187</v>
      </c>
      <c r="E372" s="187" t="s">
        <v>1</v>
      </c>
      <c r="F372" s="188" t="s">
        <v>2426</v>
      </c>
      <c r="H372" s="189">
        <v>23.43</v>
      </c>
      <c r="I372" s="190"/>
      <c r="L372" s="186"/>
      <c r="M372" s="191"/>
      <c r="N372" s="192"/>
      <c r="O372" s="192"/>
      <c r="P372" s="192"/>
      <c r="Q372" s="192"/>
      <c r="R372" s="192"/>
      <c r="S372" s="192"/>
      <c r="T372" s="193"/>
      <c r="AT372" s="187" t="s">
        <v>187</v>
      </c>
      <c r="AU372" s="187" t="s">
        <v>91</v>
      </c>
      <c r="AV372" s="13" t="s">
        <v>91</v>
      </c>
      <c r="AW372" s="13" t="s">
        <v>36</v>
      </c>
      <c r="AX372" s="13" t="s">
        <v>80</v>
      </c>
      <c r="AY372" s="187" t="s">
        <v>180</v>
      </c>
    </row>
    <row r="373" spans="1:65" s="13" customFormat="1" ht="11.25">
      <c r="B373" s="186"/>
      <c r="D373" s="182" t="s">
        <v>187</v>
      </c>
      <c r="E373" s="187" t="s">
        <v>1</v>
      </c>
      <c r="F373" s="188" t="s">
        <v>2427</v>
      </c>
      <c r="H373" s="189">
        <v>25.66</v>
      </c>
      <c r="I373" s="190"/>
      <c r="L373" s="186"/>
      <c r="M373" s="191"/>
      <c r="N373" s="192"/>
      <c r="O373" s="192"/>
      <c r="P373" s="192"/>
      <c r="Q373" s="192"/>
      <c r="R373" s="192"/>
      <c r="S373" s="192"/>
      <c r="T373" s="193"/>
      <c r="AT373" s="187" t="s">
        <v>187</v>
      </c>
      <c r="AU373" s="187" t="s">
        <v>91</v>
      </c>
      <c r="AV373" s="13" t="s">
        <v>91</v>
      </c>
      <c r="AW373" s="13" t="s">
        <v>36</v>
      </c>
      <c r="AX373" s="13" t="s">
        <v>80</v>
      </c>
      <c r="AY373" s="187" t="s">
        <v>180</v>
      </c>
    </row>
    <row r="374" spans="1:65" s="14" customFormat="1" ht="11.25">
      <c r="B374" s="194"/>
      <c r="D374" s="182" t="s">
        <v>187</v>
      </c>
      <c r="E374" s="195" t="s">
        <v>1</v>
      </c>
      <c r="F374" s="196" t="s">
        <v>189</v>
      </c>
      <c r="H374" s="197">
        <v>49.09</v>
      </c>
      <c r="I374" s="198"/>
      <c r="L374" s="194"/>
      <c r="M374" s="199"/>
      <c r="N374" s="200"/>
      <c r="O374" s="200"/>
      <c r="P374" s="200"/>
      <c r="Q374" s="200"/>
      <c r="R374" s="200"/>
      <c r="S374" s="200"/>
      <c r="T374" s="201"/>
      <c r="AT374" s="195" t="s">
        <v>187</v>
      </c>
      <c r="AU374" s="195" t="s">
        <v>91</v>
      </c>
      <c r="AV374" s="14" t="s">
        <v>128</v>
      </c>
      <c r="AW374" s="14" t="s">
        <v>36</v>
      </c>
      <c r="AX374" s="14" t="s">
        <v>21</v>
      </c>
      <c r="AY374" s="195" t="s">
        <v>180</v>
      </c>
    </row>
    <row r="375" spans="1:65" s="2" customFormat="1" ht="24" customHeight="1">
      <c r="A375" s="33"/>
      <c r="B375" s="167"/>
      <c r="C375" s="202" t="s">
        <v>303</v>
      </c>
      <c r="D375" s="202" t="s">
        <v>190</v>
      </c>
      <c r="E375" s="203" t="s">
        <v>2428</v>
      </c>
      <c r="F375" s="204" t="s">
        <v>2429</v>
      </c>
      <c r="G375" s="205" t="s">
        <v>495</v>
      </c>
      <c r="H375" s="206">
        <v>103.089</v>
      </c>
      <c r="I375" s="207"/>
      <c r="J375" s="208">
        <f>ROUND(I375*H375,2)</f>
        <v>0</v>
      </c>
      <c r="K375" s="209"/>
      <c r="L375" s="210"/>
      <c r="M375" s="211" t="s">
        <v>1</v>
      </c>
      <c r="N375" s="212" t="s">
        <v>45</v>
      </c>
      <c r="O375" s="59"/>
      <c r="P375" s="178">
        <f>O375*H375</f>
        <v>0</v>
      </c>
      <c r="Q375" s="178">
        <v>0</v>
      </c>
      <c r="R375" s="178">
        <f>Q375*H375</f>
        <v>0</v>
      </c>
      <c r="S375" s="178">
        <v>0</v>
      </c>
      <c r="T375" s="179">
        <f>S375*H375</f>
        <v>0</v>
      </c>
      <c r="U375" s="33"/>
      <c r="V375" s="33"/>
      <c r="W375" s="33"/>
      <c r="X375" s="33"/>
      <c r="Y375" s="33"/>
      <c r="Z375" s="33"/>
      <c r="AA375" s="33"/>
      <c r="AB375" s="33"/>
      <c r="AC375" s="33"/>
      <c r="AD375" s="33"/>
      <c r="AE375" s="33"/>
      <c r="AR375" s="180" t="s">
        <v>193</v>
      </c>
      <c r="AT375" s="180" t="s">
        <v>190</v>
      </c>
      <c r="AU375" s="180" t="s">
        <v>91</v>
      </c>
      <c r="AY375" s="18" t="s">
        <v>180</v>
      </c>
      <c r="BE375" s="181">
        <f>IF(N375="základní",J375,0)</f>
        <v>0</v>
      </c>
      <c r="BF375" s="181">
        <f>IF(N375="snížená",J375,0)</f>
        <v>0</v>
      </c>
      <c r="BG375" s="181">
        <f>IF(N375="zákl. přenesená",J375,0)</f>
        <v>0</v>
      </c>
      <c r="BH375" s="181">
        <f>IF(N375="sníž. přenesená",J375,0)</f>
        <v>0</v>
      </c>
      <c r="BI375" s="181">
        <f>IF(N375="nulová",J375,0)</f>
        <v>0</v>
      </c>
      <c r="BJ375" s="18" t="s">
        <v>21</v>
      </c>
      <c r="BK375" s="181">
        <f>ROUND(I375*H375,2)</f>
        <v>0</v>
      </c>
      <c r="BL375" s="18" t="s">
        <v>128</v>
      </c>
      <c r="BM375" s="180" t="s">
        <v>429</v>
      </c>
    </row>
    <row r="376" spans="1:65" s="2" customFormat="1" ht="11.25">
      <c r="A376" s="33"/>
      <c r="B376" s="34"/>
      <c r="C376" s="33"/>
      <c r="D376" s="182" t="s">
        <v>186</v>
      </c>
      <c r="E376" s="33"/>
      <c r="F376" s="183" t="s">
        <v>2429</v>
      </c>
      <c r="G376" s="33"/>
      <c r="H376" s="33"/>
      <c r="I376" s="102"/>
      <c r="J376" s="33"/>
      <c r="K376" s="33"/>
      <c r="L376" s="34"/>
      <c r="M376" s="184"/>
      <c r="N376" s="185"/>
      <c r="O376" s="59"/>
      <c r="P376" s="59"/>
      <c r="Q376" s="59"/>
      <c r="R376" s="59"/>
      <c r="S376" s="59"/>
      <c r="T376" s="60"/>
      <c r="U376" s="33"/>
      <c r="V376" s="33"/>
      <c r="W376" s="33"/>
      <c r="X376" s="33"/>
      <c r="Y376" s="33"/>
      <c r="Z376" s="33"/>
      <c r="AA376" s="33"/>
      <c r="AB376" s="33"/>
      <c r="AC376" s="33"/>
      <c r="AD376" s="33"/>
      <c r="AE376" s="33"/>
      <c r="AT376" s="18" t="s">
        <v>186</v>
      </c>
      <c r="AU376" s="18" t="s">
        <v>91</v>
      </c>
    </row>
    <row r="377" spans="1:65" s="2" customFormat="1" ht="24" customHeight="1">
      <c r="A377" s="33"/>
      <c r="B377" s="167"/>
      <c r="C377" s="168" t="s">
        <v>441</v>
      </c>
      <c r="D377" s="168" t="s">
        <v>182</v>
      </c>
      <c r="E377" s="169" t="s">
        <v>2430</v>
      </c>
      <c r="F377" s="170" t="s">
        <v>2431</v>
      </c>
      <c r="G377" s="171" t="s">
        <v>213</v>
      </c>
      <c r="H377" s="172">
        <v>160.01499999999999</v>
      </c>
      <c r="I377" s="173"/>
      <c r="J377" s="174">
        <f>ROUND(I377*H377,2)</f>
        <v>0</v>
      </c>
      <c r="K377" s="175"/>
      <c r="L377" s="34"/>
      <c r="M377" s="176" t="s">
        <v>1</v>
      </c>
      <c r="N377" s="177" t="s">
        <v>45</v>
      </c>
      <c r="O377" s="59"/>
      <c r="P377" s="178">
        <f>O377*H377</f>
        <v>0</v>
      </c>
      <c r="Q377" s="178">
        <v>0</v>
      </c>
      <c r="R377" s="178">
        <f>Q377*H377</f>
        <v>0</v>
      </c>
      <c r="S377" s="178">
        <v>0</v>
      </c>
      <c r="T377" s="179">
        <f>S377*H377</f>
        <v>0</v>
      </c>
      <c r="U377" s="33"/>
      <c r="V377" s="33"/>
      <c r="W377" s="33"/>
      <c r="X377" s="33"/>
      <c r="Y377" s="33"/>
      <c r="Z377" s="33"/>
      <c r="AA377" s="33"/>
      <c r="AB377" s="33"/>
      <c r="AC377" s="33"/>
      <c r="AD377" s="33"/>
      <c r="AE377" s="33"/>
      <c r="AR377" s="180" t="s">
        <v>128</v>
      </c>
      <c r="AT377" s="180" t="s">
        <v>182</v>
      </c>
      <c r="AU377" s="180" t="s">
        <v>91</v>
      </c>
      <c r="AY377" s="18" t="s">
        <v>180</v>
      </c>
      <c r="BE377" s="181">
        <f>IF(N377="základní",J377,0)</f>
        <v>0</v>
      </c>
      <c r="BF377" s="181">
        <f>IF(N377="snížená",J377,0)</f>
        <v>0</v>
      </c>
      <c r="BG377" s="181">
        <f>IF(N377="zákl. přenesená",J377,0)</f>
        <v>0</v>
      </c>
      <c r="BH377" s="181">
        <f>IF(N377="sníž. přenesená",J377,0)</f>
        <v>0</v>
      </c>
      <c r="BI377" s="181">
        <f>IF(N377="nulová",J377,0)</f>
        <v>0</v>
      </c>
      <c r="BJ377" s="18" t="s">
        <v>21</v>
      </c>
      <c r="BK377" s="181">
        <f>ROUND(I377*H377,2)</f>
        <v>0</v>
      </c>
      <c r="BL377" s="18" t="s">
        <v>128</v>
      </c>
      <c r="BM377" s="180" t="s">
        <v>432</v>
      </c>
    </row>
    <row r="378" spans="1:65" s="2" customFormat="1" ht="19.5">
      <c r="A378" s="33"/>
      <c r="B378" s="34"/>
      <c r="C378" s="33"/>
      <c r="D378" s="182" t="s">
        <v>186</v>
      </c>
      <c r="E378" s="33"/>
      <c r="F378" s="183" t="s">
        <v>2431</v>
      </c>
      <c r="G378" s="33"/>
      <c r="H378" s="33"/>
      <c r="I378" s="102"/>
      <c r="J378" s="33"/>
      <c r="K378" s="33"/>
      <c r="L378" s="34"/>
      <c r="M378" s="184"/>
      <c r="N378" s="185"/>
      <c r="O378" s="59"/>
      <c r="P378" s="59"/>
      <c r="Q378" s="59"/>
      <c r="R378" s="59"/>
      <c r="S378" s="59"/>
      <c r="T378" s="60"/>
      <c r="U378" s="33"/>
      <c r="V378" s="33"/>
      <c r="W378" s="33"/>
      <c r="X378" s="33"/>
      <c r="Y378" s="33"/>
      <c r="Z378" s="33"/>
      <c r="AA378" s="33"/>
      <c r="AB378" s="33"/>
      <c r="AC378" s="33"/>
      <c r="AD378" s="33"/>
      <c r="AE378" s="33"/>
      <c r="AT378" s="18" t="s">
        <v>186</v>
      </c>
      <c r="AU378" s="18" t="s">
        <v>91</v>
      </c>
    </row>
    <row r="379" spans="1:65" s="13" customFormat="1" ht="33.75">
      <c r="B379" s="186"/>
      <c r="D379" s="182" t="s">
        <v>187</v>
      </c>
      <c r="E379" s="187" t="s">
        <v>1</v>
      </c>
      <c r="F379" s="188" t="s">
        <v>2432</v>
      </c>
      <c r="H379" s="189">
        <v>92.665000000000006</v>
      </c>
      <c r="I379" s="190"/>
      <c r="L379" s="186"/>
      <c r="M379" s="191"/>
      <c r="N379" s="192"/>
      <c r="O379" s="192"/>
      <c r="P379" s="192"/>
      <c r="Q379" s="192"/>
      <c r="R379" s="192"/>
      <c r="S379" s="192"/>
      <c r="T379" s="193"/>
      <c r="AT379" s="187" t="s">
        <v>187</v>
      </c>
      <c r="AU379" s="187" t="s">
        <v>91</v>
      </c>
      <c r="AV379" s="13" t="s">
        <v>91</v>
      </c>
      <c r="AW379" s="13" t="s">
        <v>36</v>
      </c>
      <c r="AX379" s="13" t="s">
        <v>80</v>
      </c>
      <c r="AY379" s="187" t="s">
        <v>180</v>
      </c>
    </row>
    <row r="380" spans="1:65" s="13" customFormat="1" ht="11.25">
      <c r="B380" s="186"/>
      <c r="D380" s="182" t="s">
        <v>187</v>
      </c>
      <c r="E380" s="187" t="s">
        <v>1</v>
      </c>
      <c r="F380" s="188" t="s">
        <v>2433</v>
      </c>
      <c r="H380" s="189">
        <v>30</v>
      </c>
      <c r="I380" s="190"/>
      <c r="L380" s="186"/>
      <c r="M380" s="191"/>
      <c r="N380" s="192"/>
      <c r="O380" s="192"/>
      <c r="P380" s="192"/>
      <c r="Q380" s="192"/>
      <c r="R380" s="192"/>
      <c r="S380" s="192"/>
      <c r="T380" s="193"/>
      <c r="AT380" s="187" t="s">
        <v>187</v>
      </c>
      <c r="AU380" s="187" t="s">
        <v>91</v>
      </c>
      <c r="AV380" s="13" t="s">
        <v>91</v>
      </c>
      <c r="AW380" s="13" t="s">
        <v>36</v>
      </c>
      <c r="AX380" s="13" t="s">
        <v>80</v>
      </c>
      <c r="AY380" s="187" t="s">
        <v>180</v>
      </c>
    </row>
    <row r="381" spans="1:65" s="13" customFormat="1" ht="11.25">
      <c r="B381" s="186"/>
      <c r="D381" s="182" t="s">
        <v>187</v>
      </c>
      <c r="E381" s="187" t="s">
        <v>1</v>
      </c>
      <c r="F381" s="188" t="s">
        <v>2434</v>
      </c>
      <c r="H381" s="189">
        <v>37.35</v>
      </c>
      <c r="I381" s="190"/>
      <c r="L381" s="186"/>
      <c r="M381" s="191"/>
      <c r="N381" s="192"/>
      <c r="O381" s="192"/>
      <c r="P381" s="192"/>
      <c r="Q381" s="192"/>
      <c r="R381" s="192"/>
      <c r="S381" s="192"/>
      <c r="T381" s="193"/>
      <c r="AT381" s="187" t="s">
        <v>187</v>
      </c>
      <c r="AU381" s="187" t="s">
        <v>91</v>
      </c>
      <c r="AV381" s="13" t="s">
        <v>91</v>
      </c>
      <c r="AW381" s="13" t="s">
        <v>36</v>
      </c>
      <c r="AX381" s="13" t="s">
        <v>80</v>
      </c>
      <c r="AY381" s="187" t="s">
        <v>180</v>
      </c>
    </row>
    <row r="382" spans="1:65" s="14" customFormat="1" ht="11.25">
      <c r="B382" s="194"/>
      <c r="D382" s="182" t="s">
        <v>187</v>
      </c>
      <c r="E382" s="195" t="s">
        <v>1</v>
      </c>
      <c r="F382" s="196" t="s">
        <v>189</v>
      </c>
      <c r="H382" s="197">
        <v>160.01500000000001</v>
      </c>
      <c r="I382" s="198"/>
      <c r="L382" s="194"/>
      <c r="M382" s="199"/>
      <c r="N382" s="200"/>
      <c r="O382" s="200"/>
      <c r="P382" s="200"/>
      <c r="Q382" s="200"/>
      <c r="R382" s="200"/>
      <c r="S382" s="200"/>
      <c r="T382" s="201"/>
      <c r="AT382" s="195" t="s">
        <v>187</v>
      </c>
      <c r="AU382" s="195" t="s">
        <v>91</v>
      </c>
      <c r="AV382" s="14" t="s">
        <v>128</v>
      </c>
      <c r="AW382" s="14" t="s">
        <v>36</v>
      </c>
      <c r="AX382" s="14" t="s">
        <v>21</v>
      </c>
      <c r="AY382" s="195" t="s">
        <v>180</v>
      </c>
    </row>
    <row r="383" spans="1:65" s="2" customFormat="1" ht="24" customHeight="1">
      <c r="A383" s="33"/>
      <c r="B383" s="167"/>
      <c r="C383" s="202" t="s">
        <v>309</v>
      </c>
      <c r="D383" s="202" t="s">
        <v>190</v>
      </c>
      <c r="E383" s="203" t="s">
        <v>2435</v>
      </c>
      <c r="F383" s="204" t="s">
        <v>2436</v>
      </c>
      <c r="G383" s="205" t="s">
        <v>495</v>
      </c>
      <c r="H383" s="206">
        <v>169.006</v>
      </c>
      <c r="I383" s="207"/>
      <c r="J383" s="208">
        <f>ROUND(I383*H383,2)</f>
        <v>0</v>
      </c>
      <c r="K383" s="209"/>
      <c r="L383" s="210"/>
      <c r="M383" s="211" t="s">
        <v>1</v>
      </c>
      <c r="N383" s="212" t="s">
        <v>45</v>
      </c>
      <c r="O383" s="59"/>
      <c r="P383" s="178">
        <f>O383*H383</f>
        <v>0</v>
      </c>
      <c r="Q383" s="178">
        <v>0</v>
      </c>
      <c r="R383" s="178">
        <f>Q383*H383</f>
        <v>0</v>
      </c>
      <c r="S383" s="178">
        <v>0</v>
      </c>
      <c r="T383" s="179">
        <f>S383*H383</f>
        <v>0</v>
      </c>
      <c r="U383" s="33"/>
      <c r="V383" s="33"/>
      <c r="W383" s="33"/>
      <c r="X383" s="33"/>
      <c r="Y383" s="33"/>
      <c r="Z383" s="33"/>
      <c r="AA383" s="33"/>
      <c r="AB383" s="33"/>
      <c r="AC383" s="33"/>
      <c r="AD383" s="33"/>
      <c r="AE383" s="33"/>
      <c r="AR383" s="180" t="s">
        <v>193</v>
      </c>
      <c r="AT383" s="180" t="s">
        <v>190</v>
      </c>
      <c r="AU383" s="180" t="s">
        <v>91</v>
      </c>
      <c r="AY383" s="18" t="s">
        <v>180</v>
      </c>
      <c r="BE383" s="181">
        <f>IF(N383="základní",J383,0)</f>
        <v>0</v>
      </c>
      <c r="BF383" s="181">
        <f>IF(N383="snížená",J383,0)</f>
        <v>0</v>
      </c>
      <c r="BG383" s="181">
        <f>IF(N383="zákl. přenesená",J383,0)</f>
        <v>0</v>
      </c>
      <c r="BH383" s="181">
        <f>IF(N383="sníž. přenesená",J383,0)</f>
        <v>0</v>
      </c>
      <c r="BI383" s="181">
        <f>IF(N383="nulová",J383,0)</f>
        <v>0</v>
      </c>
      <c r="BJ383" s="18" t="s">
        <v>21</v>
      </c>
      <c r="BK383" s="181">
        <f>ROUND(I383*H383,2)</f>
        <v>0</v>
      </c>
      <c r="BL383" s="18" t="s">
        <v>128</v>
      </c>
      <c r="BM383" s="180" t="s">
        <v>436</v>
      </c>
    </row>
    <row r="384" spans="1:65" s="2" customFormat="1" ht="11.25">
      <c r="A384" s="33"/>
      <c r="B384" s="34"/>
      <c r="C384" s="33"/>
      <c r="D384" s="182" t="s">
        <v>186</v>
      </c>
      <c r="E384" s="33"/>
      <c r="F384" s="183" t="s">
        <v>2436</v>
      </c>
      <c r="G384" s="33"/>
      <c r="H384" s="33"/>
      <c r="I384" s="102"/>
      <c r="J384" s="33"/>
      <c r="K384" s="33"/>
      <c r="L384" s="34"/>
      <c r="M384" s="184"/>
      <c r="N384" s="185"/>
      <c r="O384" s="59"/>
      <c r="P384" s="59"/>
      <c r="Q384" s="59"/>
      <c r="R384" s="59"/>
      <c r="S384" s="59"/>
      <c r="T384" s="60"/>
      <c r="U384" s="33"/>
      <c r="V384" s="33"/>
      <c r="W384" s="33"/>
      <c r="X384" s="33"/>
      <c r="Y384" s="33"/>
      <c r="Z384" s="33"/>
      <c r="AA384" s="33"/>
      <c r="AB384" s="33"/>
      <c r="AC384" s="33"/>
      <c r="AD384" s="33"/>
      <c r="AE384" s="33"/>
      <c r="AT384" s="18" t="s">
        <v>186</v>
      </c>
      <c r="AU384" s="18" t="s">
        <v>91</v>
      </c>
    </row>
    <row r="385" spans="1:65" s="2" customFormat="1" ht="16.5" customHeight="1">
      <c r="A385" s="33"/>
      <c r="B385" s="167"/>
      <c r="C385" s="202" t="s">
        <v>448</v>
      </c>
      <c r="D385" s="202" t="s">
        <v>190</v>
      </c>
      <c r="E385" s="203" t="s">
        <v>2437</v>
      </c>
      <c r="F385" s="204" t="s">
        <v>2438</v>
      </c>
      <c r="G385" s="205" t="s">
        <v>495</v>
      </c>
      <c r="H385" s="206">
        <v>63</v>
      </c>
      <c r="I385" s="207"/>
      <c r="J385" s="208">
        <f>ROUND(I385*H385,2)</f>
        <v>0</v>
      </c>
      <c r="K385" s="209"/>
      <c r="L385" s="210"/>
      <c r="M385" s="211" t="s">
        <v>1</v>
      </c>
      <c r="N385" s="212" t="s">
        <v>45</v>
      </c>
      <c r="O385" s="59"/>
      <c r="P385" s="178">
        <f>O385*H385</f>
        <v>0</v>
      </c>
      <c r="Q385" s="178">
        <v>0</v>
      </c>
      <c r="R385" s="178">
        <f>Q385*H385</f>
        <v>0</v>
      </c>
      <c r="S385" s="178">
        <v>0</v>
      </c>
      <c r="T385" s="179">
        <f>S385*H385</f>
        <v>0</v>
      </c>
      <c r="U385" s="33"/>
      <c r="V385" s="33"/>
      <c r="W385" s="33"/>
      <c r="X385" s="33"/>
      <c r="Y385" s="33"/>
      <c r="Z385" s="33"/>
      <c r="AA385" s="33"/>
      <c r="AB385" s="33"/>
      <c r="AC385" s="33"/>
      <c r="AD385" s="33"/>
      <c r="AE385" s="33"/>
      <c r="AR385" s="180" t="s">
        <v>193</v>
      </c>
      <c r="AT385" s="180" t="s">
        <v>190</v>
      </c>
      <c r="AU385" s="180" t="s">
        <v>91</v>
      </c>
      <c r="AY385" s="18" t="s">
        <v>180</v>
      </c>
      <c r="BE385" s="181">
        <f>IF(N385="základní",J385,0)</f>
        <v>0</v>
      </c>
      <c r="BF385" s="181">
        <f>IF(N385="snížená",J385,0)</f>
        <v>0</v>
      </c>
      <c r="BG385" s="181">
        <f>IF(N385="zákl. přenesená",J385,0)</f>
        <v>0</v>
      </c>
      <c r="BH385" s="181">
        <f>IF(N385="sníž. přenesená",J385,0)</f>
        <v>0</v>
      </c>
      <c r="BI385" s="181">
        <f>IF(N385="nulová",J385,0)</f>
        <v>0</v>
      </c>
      <c r="BJ385" s="18" t="s">
        <v>21</v>
      </c>
      <c r="BK385" s="181">
        <f>ROUND(I385*H385,2)</f>
        <v>0</v>
      </c>
      <c r="BL385" s="18" t="s">
        <v>128</v>
      </c>
      <c r="BM385" s="180" t="s">
        <v>439</v>
      </c>
    </row>
    <row r="386" spans="1:65" s="2" customFormat="1" ht="11.25">
      <c r="A386" s="33"/>
      <c r="B386" s="34"/>
      <c r="C386" s="33"/>
      <c r="D386" s="182" t="s">
        <v>186</v>
      </c>
      <c r="E386" s="33"/>
      <c r="F386" s="183" t="s">
        <v>2438</v>
      </c>
      <c r="G386" s="33"/>
      <c r="H386" s="33"/>
      <c r="I386" s="102"/>
      <c r="J386" s="33"/>
      <c r="K386" s="33"/>
      <c r="L386" s="34"/>
      <c r="M386" s="184"/>
      <c r="N386" s="185"/>
      <c r="O386" s="59"/>
      <c r="P386" s="59"/>
      <c r="Q386" s="59"/>
      <c r="R386" s="59"/>
      <c r="S386" s="59"/>
      <c r="T386" s="60"/>
      <c r="U386" s="33"/>
      <c r="V386" s="33"/>
      <c r="W386" s="33"/>
      <c r="X386" s="33"/>
      <c r="Y386" s="33"/>
      <c r="Z386" s="33"/>
      <c r="AA386" s="33"/>
      <c r="AB386" s="33"/>
      <c r="AC386" s="33"/>
      <c r="AD386" s="33"/>
      <c r="AE386" s="33"/>
      <c r="AT386" s="18" t="s">
        <v>186</v>
      </c>
      <c r="AU386" s="18" t="s">
        <v>91</v>
      </c>
    </row>
    <row r="387" spans="1:65" s="2" customFormat="1" ht="16.5" customHeight="1">
      <c r="A387" s="33"/>
      <c r="B387" s="167"/>
      <c r="C387" s="202" t="s">
        <v>314</v>
      </c>
      <c r="D387" s="202" t="s">
        <v>190</v>
      </c>
      <c r="E387" s="203" t="s">
        <v>2439</v>
      </c>
      <c r="F387" s="204" t="s">
        <v>2440</v>
      </c>
      <c r="G387" s="205" t="s">
        <v>495</v>
      </c>
      <c r="H387" s="206">
        <v>150.15</v>
      </c>
      <c r="I387" s="207"/>
      <c r="J387" s="208">
        <f>ROUND(I387*H387,2)</f>
        <v>0</v>
      </c>
      <c r="K387" s="209"/>
      <c r="L387" s="210"/>
      <c r="M387" s="211" t="s">
        <v>1</v>
      </c>
      <c r="N387" s="212" t="s">
        <v>45</v>
      </c>
      <c r="O387" s="59"/>
      <c r="P387" s="178">
        <f>O387*H387</f>
        <v>0</v>
      </c>
      <c r="Q387" s="178">
        <v>0</v>
      </c>
      <c r="R387" s="178">
        <f>Q387*H387</f>
        <v>0</v>
      </c>
      <c r="S387" s="178">
        <v>0</v>
      </c>
      <c r="T387" s="179">
        <f>S387*H387</f>
        <v>0</v>
      </c>
      <c r="U387" s="33"/>
      <c r="V387" s="33"/>
      <c r="W387" s="33"/>
      <c r="X387" s="33"/>
      <c r="Y387" s="33"/>
      <c r="Z387" s="33"/>
      <c r="AA387" s="33"/>
      <c r="AB387" s="33"/>
      <c r="AC387" s="33"/>
      <c r="AD387" s="33"/>
      <c r="AE387" s="33"/>
      <c r="AR387" s="180" t="s">
        <v>193</v>
      </c>
      <c r="AT387" s="180" t="s">
        <v>190</v>
      </c>
      <c r="AU387" s="180" t="s">
        <v>91</v>
      </c>
      <c r="AY387" s="18" t="s">
        <v>180</v>
      </c>
      <c r="BE387" s="181">
        <f>IF(N387="základní",J387,0)</f>
        <v>0</v>
      </c>
      <c r="BF387" s="181">
        <f>IF(N387="snížená",J387,0)</f>
        <v>0</v>
      </c>
      <c r="BG387" s="181">
        <f>IF(N387="zákl. přenesená",J387,0)</f>
        <v>0</v>
      </c>
      <c r="BH387" s="181">
        <f>IF(N387="sníž. přenesená",J387,0)</f>
        <v>0</v>
      </c>
      <c r="BI387" s="181">
        <f>IF(N387="nulová",J387,0)</f>
        <v>0</v>
      </c>
      <c r="BJ387" s="18" t="s">
        <v>21</v>
      </c>
      <c r="BK387" s="181">
        <f>ROUND(I387*H387,2)</f>
        <v>0</v>
      </c>
      <c r="BL387" s="18" t="s">
        <v>128</v>
      </c>
      <c r="BM387" s="180" t="s">
        <v>444</v>
      </c>
    </row>
    <row r="388" spans="1:65" s="2" customFormat="1" ht="11.25">
      <c r="A388" s="33"/>
      <c r="B388" s="34"/>
      <c r="C388" s="33"/>
      <c r="D388" s="182" t="s">
        <v>186</v>
      </c>
      <c r="E388" s="33"/>
      <c r="F388" s="183" t="s">
        <v>2440</v>
      </c>
      <c r="G388" s="33"/>
      <c r="H388" s="33"/>
      <c r="I388" s="102"/>
      <c r="J388" s="33"/>
      <c r="K388" s="33"/>
      <c r="L388" s="34"/>
      <c r="M388" s="184"/>
      <c r="N388" s="185"/>
      <c r="O388" s="59"/>
      <c r="P388" s="59"/>
      <c r="Q388" s="59"/>
      <c r="R388" s="59"/>
      <c r="S388" s="59"/>
      <c r="T388" s="60"/>
      <c r="U388" s="33"/>
      <c r="V388" s="33"/>
      <c r="W388" s="33"/>
      <c r="X388" s="33"/>
      <c r="Y388" s="33"/>
      <c r="Z388" s="33"/>
      <c r="AA388" s="33"/>
      <c r="AB388" s="33"/>
      <c r="AC388" s="33"/>
      <c r="AD388" s="33"/>
      <c r="AE388" s="33"/>
      <c r="AT388" s="18" t="s">
        <v>186</v>
      </c>
      <c r="AU388" s="18" t="s">
        <v>91</v>
      </c>
    </row>
    <row r="389" spans="1:65" s="2" customFormat="1" ht="16.5" customHeight="1">
      <c r="A389" s="33"/>
      <c r="B389" s="167"/>
      <c r="C389" s="202" t="s">
        <v>455</v>
      </c>
      <c r="D389" s="202" t="s">
        <v>190</v>
      </c>
      <c r="E389" s="203" t="s">
        <v>2441</v>
      </c>
      <c r="F389" s="204" t="s">
        <v>2442</v>
      </c>
      <c r="G389" s="205" t="s">
        <v>495</v>
      </c>
      <c r="H389" s="206">
        <v>10</v>
      </c>
      <c r="I389" s="207"/>
      <c r="J389" s="208">
        <f>ROUND(I389*H389,2)</f>
        <v>0</v>
      </c>
      <c r="K389" s="209"/>
      <c r="L389" s="210"/>
      <c r="M389" s="211" t="s">
        <v>1</v>
      </c>
      <c r="N389" s="212" t="s">
        <v>45</v>
      </c>
      <c r="O389" s="59"/>
      <c r="P389" s="178">
        <f>O389*H389</f>
        <v>0</v>
      </c>
      <c r="Q389" s="178">
        <v>0</v>
      </c>
      <c r="R389" s="178">
        <f>Q389*H389</f>
        <v>0</v>
      </c>
      <c r="S389" s="178">
        <v>0</v>
      </c>
      <c r="T389" s="179">
        <f>S389*H389</f>
        <v>0</v>
      </c>
      <c r="U389" s="33"/>
      <c r="V389" s="33"/>
      <c r="W389" s="33"/>
      <c r="X389" s="33"/>
      <c r="Y389" s="33"/>
      <c r="Z389" s="33"/>
      <c r="AA389" s="33"/>
      <c r="AB389" s="33"/>
      <c r="AC389" s="33"/>
      <c r="AD389" s="33"/>
      <c r="AE389" s="33"/>
      <c r="AR389" s="180" t="s">
        <v>193</v>
      </c>
      <c r="AT389" s="180" t="s">
        <v>190</v>
      </c>
      <c r="AU389" s="180" t="s">
        <v>91</v>
      </c>
      <c r="AY389" s="18" t="s">
        <v>180</v>
      </c>
      <c r="BE389" s="181">
        <f>IF(N389="základní",J389,0)</f>
        <v>0</v>
      </c>
      <c r="BF389" s="181">
        <f>IF(N389="snížená",J389,0)</f>
        <v>0</v>
      </c>
      <c r="BG389" s="181">
        <f>IF(N389="zákl. přenesená",J389,0)</f>
        <v>0</v>
      </c>
      <c r="BH389" s="181">
        <f>IF(N389="sníž. přenesená",J389,0)</f>
        <v>0</v>
      </c>
      <c r="BI389" s="181">
        <f>IF(N389="nulová",J389,0)</f>
        <v>0</v>
      </c>
      <c r="BJ389" s="18" t="s">
        <v>21</v>
      </c>
      <c r="BK389" s="181">
        <f>ROUND(I389*H389,2)</f>
        <v>0</v>
      </c>
      <c r="BL389" s="18" t="s">
        <v>128</v>
      </c>
      <c r="BM389" s="180" t="s">
        <v>446</v>
      </c>
    </row>
    <row r="390" spans="1:65" s="2" customFormat="1" ht="11.25">
      <c r="A390" s="33"/>
      <c r="B390" s="34"/>
      <c r="C390" s="33"/>
      <c r="D390" s="182" t="s">
        <v>186</v>
      </c>
      <c r="E390" s="33"/>
      <c r="F390" s="183" t="s">
        <v>2442</v>
      </c>
      <c r="G390" s="33"/>
      <c r="H390" s="33"/>
      <c r="I390" s="102"/>
      <c r="J390" s="33"/>
      <c r="K390" s="33"/>
      <c r="L390" s="34"/>
      <c r="M390" s="184"/>
      <c r="N390" s="185"/>
      <c r="O390" s="59"/>
      <c r="P390" s="59"/>
      <c r="Q390" s="59"/>
      <c r="R390" s="59"/>
      <c r="S390" s="59"/>
      <c r="T390" s="60"/>
      <c r="U390" s="33"/>
      <c r="V390" s="33"/>
      <c r="W390" s="33"/>
      <c r="X390" s="33"/>
      <c r="Y390" s="33"/>
      <c r="Z390" s="33"/>
      <c r="AA390" s="33"/>
      <c r="AB390" s="33"/>
      <c r="AC390" s="33"/>
      <c r="AD390" s="33"/>
      <c r="AE390" s="33"/>
      <c r="AT390" s="18" t="s">
        <v>186</v>
      </c>
      <c r="AU390" s="18" t="s">
        <v>91</v>
      </c>
    </row>
    <row r="391" spans="1:65" s="13" customFormat="1" ht="11.25">
      <c r="B391" s="186"/>
      <c r="D391" s="182" t="s">
        <v>187</v>
      </c>
      <c r="E391" s="187" t="s">
        <v>1</v>
      </c>
      <c r="F391" s="188" t="s">
        <v>26</v>
      </c>
      <c r="H391" s="189">
        <v>10</v>
      </c>
      <c r="I391" s="190"/>
      <c r="L391" s="186"/>
      <c r="M391" s="191"/>
      <c r="N391" s="192"/>
      <c r="O391" s="192"/>
      <c r="P391" s="192"/>
      <c r="Q391" s="192"/>
      <c r="R391" s="192"/>
      <c r="S391" s="192"/>
      <c r="T391" s="193"/>
      <c r="AT391" s="187" t="s">
        <v>187</v>
      </c>
      <c r="AU391" s="187" t="s">
        <v>91</v>
      </c>
      <c r="AV391" s="13" t="s">
        <v>91</v>
      </c>
      <c r="AW391" s="13" t="s">
        <v>36</v>
      </c>
      <c r="AX391" s="13" t="s">
        <v>80</v>
      </c>
      <c r="AY391" s="187" t="s">
        <v>180</v>
      </c>
    </row>
    <row r="392" spans="1:65" s="14" customFormat="1" ht="11.25">
      <c r="B392" s="194"/>
      <c r="D392" s="182" t="s">
        <v>187</v>
      </c>
      <c r="E392" s="195" t="s">
        <v>1</v>
      </c>
      <c r="F392" s="196" t="s">
        <v>189</v>
      </c>
      <c r="H392" s="197">
        <v>10</v>
      </c>
      <c r="I392" s="198"/>
      <c r="L392" s="194"/>
      <c r="M392" s="199"/>
      <c r="N392" s="200"/>
      <c r="O392" s="200"/>
      <c r="P392" s="200"/>
      <c r="Q392" s="200"/>
      <c r="R392" s="200"/>
      <c r="S392" s="200"/>
      <c r="T392" s="201"/>
      <c r="AT392" s="195" t="s">
        <v>187</v>
      </c>
      <c r="AU392" s="195" t="s">
        <v>91</v>
      </c>
      <c r="AV392" s="14" t="s">
        <v>128</v>
      </c>
      <c r="AW392" s="14" t="s">
        <v>36</v>
      </c>
      <c r="AX392" s="14" t="s">
        <v>21</v>
      </c>
      <c r="AY392" s="195" t="s">
        <v>180</v>
      </c>
    </row>
    <row r="393" spans="1:65" s="2" customFormat="1" ht="24" customHeight="1">
      <c r="A393" s="33"/>
      <c r="B393" s="167"/>
      <c r="C393" s="168" t="s">
        <v>319</v>
      </c>
      <c r="D393" s="168" t="s">
        <v>182</v>
      </c>
      <c r="E393" s="169" t="s">
        <v>2443</v>
      </c>
      <c r="F393" s="170" t="s">
        <v>2444</v>
      </c>
      <c r="G393" s="171" t="s">
        <v>213</v>
      </c>
      <c r="H393" s="172">
        <v>35.950000000000003</v>
      </c>
      <c r="I393" s="173"/>
      <c r="J393" s="174">
        <f>ROUND(I393*H393,2)</f>
        <v>0</v>
      </c>
      <c r="K393" s="175"/>
      <c r="L393" s="34"/>
      <c r="M393" s="176" t="s">
        <v>1</v>
      </c>
      <c r="N393" s="177" t="s">
        <v>45</v>
      </c>
      <c r="O393" s="59"/>
      <c r="P393" s="178">
        <f>O393*H393</f>
        <v>0</v>
      </c>
      <c r="Q393" s="178">
        <v>0</v>
      </c>
      <c r="R393" s="178">
        <f>Q393*H393</f>
        <v>0</v>
      </c>
      <c r="S393" s="178">
        <v>0</v>
      </c>
      <c r="T393" s="179">
        <f>S393*H393</f>
        <v>0</v>
      </c>
      <c r="U393" s="33"/>
      <c r="V393" s="33"/>
      <c r="W393" s="33"/>
      <c r="X393" s="33"/>
      <c r="Y393" s="33"/>
      <c r="Z393" s="33"/>
      <c r="AA393" s="33"/>
      <c r="AB393" s="33"/>
      <c r="AC393" s="33"/>
      <c r="AD393" s="33"/>
      <c r="AE393" s="33"/>
      <c r="AR393" s="180" t="s">
        <v>128</v>
      </c>
      <c r="AT393" s="180" t="s">
        <v>182</v>
      </c>
      <c r="AU393" s="180" t="s">
        <v>91</v>
      </c>
      <c r="AY393" s="18" t="s">
        <v>180</v>
      </c>
      <c r="BE393" s="181">
        <f>IF(N393="základní",J393,0)</f>
        <v>0</v>
      </c>
      <c r="BF393" s="181">
        <f>IF(N393="snížená",J393,0)</f>
        <v>0</v>
      </c>
      <c r="BG393" s="181">
        <f>IF(N393="zákl. přenesená",J393,0)</f>
        <v>0</v>
      </c>
      <c r="BH393" s="181">
        <f>IF(N393="sníž. přenesená",J393,0)</f>
        <v>0</v>
      </c>
      <c r="BI393" s="181">
        <f>IF(N393="nulová",J393,0)</f>
        <v>0</v>
      </c>
      <c r="BJ393" s="18" t="s">
        <v>21</v>
      </c>
      <c r="BK393" s="181">
        <f>ROUND(I393*H393,2)</f>
        <v>0</v>
      </c>
      <c r="BL393" s="18" t="s">
        <v>128</v>
      </c>
      <c r="BM393" s="180" t="s">
        <v>451</v>
      </c>
    </row>
    <row r="394" spans="1:65" s="2" customFormat="1" ht="19.5">
      <c r="A394" s="33"/>
      <c r="B394" s="34"/>
      <c r="C394" s="33"/>
      <c r="D394" s="182" t="s">
        <v>186</v>
      </c>
      <c r="E394" s="33"/>
      <c r="F394" s="183" t="s">
        <v>2444</v>
      </c>
      <c r="G394" s="33"/>
      <c r="H394" s="33"/>
      <c r="I394" s="102"/>
      <c r="J394" s="33"/>
      <c r="K394" s="33"/>
      <c r="L394" s="34"/>
      <c r="M394" s="184"/>
      <c r="N394" s="185"/>
      <c r="O394" s="59"/>
      <c r="P394" s="59"/>
      <c r="Q394" s="59"/>
      <c r="R394" s="59"/>
      <c r="S394" s="59"/>
      <c r="T394" s="60"/>
      <c r="U394" s="33"/>
      <c r="V394" s="33"/>
      <c r="W394" s="33"/>
      <c r="X394" s="33"/>
      <c r="Y394" s="33"/>
      <c r="Z394" s="33"/>
      <c r="AA394" s="33"/>
      <c r="AB394" s="33"/>
      <c r="AC394" s="33"/>
      <c r="AD394" s="33"/>
      <c r="AE394" s="33"/>
      <c r="AT394" s="18" t="s">
        <v>186</v>
      </c>
      <c r="AU394" s="18" t="s">
        <v>91</v>
      </c>
    </row>
    <row r="395" spans="1:65" s="15" customFormat="1" ht="11.25">
      <c r="B395" s="213"/>
      <c r="D395" s="182" t="s">
        <v>187</v>
      </c>
      <c r="E395" s="214" t="s">
        <v>1</v>
      </c>
      <c r="F395" s="215" t="s">
        <v>2445</v>
      </c>
      <c r="H395" s="214" t="s">
        <v>1</v>
      </c>
      <c r="I395" s="216"/>
      <c r="L395" s="213"/>
      <c r="M395" s="217"/>
      <c r="N395" s="218"/>
      <c r="O395" s="218"/>
      <c r="P395" s="218"/>
      <c r="Q395" s="218"/>
      <c r="R395" s="218"/>
      <c r="S395" s="218"/>
      <c r="T395" s="219"/>
      <c r="AT395" s="214" t="s">
        <v>187</v>
      </c>
      <c r="AU395" s="214" t="s">
        <v>91</v>
      </c>
      <c r="AV395" s="15" t="s">
        <v>21</v>
      </c>
      <c r="AW395" s="15" t="s">
        <v>36</v>
      </c>
      <c r="AX395" s="15" t="s">
        <v>80</v>
      </c>
      <c r="AY395" s="214" t="s">
        <v>180</v>
      </c>
    </row>
    <row r="396" spans="1:65" s="13" customFormat="1" ht="11.25">
      <c r="B396" s="186"/>
      <c r="D396" s="182" t="s">
        <v>187</v>
      </c>
      <c r="E396" s="187" t="s">
        <v>1</v>
      </c>
      <c r="F396" s="188" t="s">
        <v>2446</v>
      </c>
      <c r="H396" s="189">
        <v>35.950000000000003</v>
      </c>
      <c r="I396" s="190"/>
      <c r="L396" s="186"/>
      <c r="M396" s="191"/>
      <c r="N396" s="192"/>
      <c r="O396" s="192"/>
      <c r="P396" s="192"/>
      <c r="Q396" s="192"/>
      <c r="R396" s="192"/>
      <c r="S396" s="192"/>
      <c r="T396" s="193"/>
      <c r="AT396" s="187" t="s">
        <v>187</v>
      </c>
      <c r="AU396" s="187" t="s">
        <v>91</v>
      </c>
      <c r="AV396" s="13" t="s">
        <v>91</v>
      </c>
      <c r="AW396" s="13" t="s">
        <v>36</v>
      </c>
      <c r="AX396" s="13" t="s">
        <v>80</v>
      </c>
      <c r="AY396" s="187" t="s">
        <v>180</v>
      </c>
    </row>
    <row r="397" spans="1:65" s="14" customFormat="1" ht="11.25">
      <c r="B397" s="194"/>
      <c r="D397" s="182" t="s">
        <v>187</v>
      </c>
      <c r="E397" s="195" t="s">
        <v>1</v>
      </c>
      <c r="F397" s="196" t="s">
        <v>189</v>
      </c>
      <c r="H397" s="197">
        <v>35.950000000000003</v>
      </c>
      <c r="I397" s="198"/>
      <c r="L397" s="194"/>
      <c r="M397" s="199"/>
      <c r="N397" s="200"/>
      <c r="O397" s="200"/>
      <c r="P397" s="200"/>
      <c r="Q397" s="200"/>
      <c r="R397" s="200"/>
      <c r="S397" s="200"/>
      <c r="T397" s="201"/>
      <c r="AT397" s="195" t="s">
        <v>187</v>
      </c>
      <c r="AU397" s="195" t="s">
        <v>91</v>
      </c>
      <c r="AV397" s="14" t="s">
        <v>128</v>
      </c>
      <c r="AW397" s="14" t="s">
        <v>36</v>
      </c>
      <c r="AX397" s="14" t="s">
        <v>21</v>
      </c>
      <c r="AY397" s="195" t="s">
        <v>180</v>
      </c>
    </row>
    <row r="398" spans="1:65" s="2" customFormat="1" ht="24" customHeight="1">
      <c r="A398" s="33"/>
      <c r="B398" s="167"/>
      <c r="C398" s="168" t="s">
        <v>463</v>
      </c>
      <c r="D398" s="168" t="s">
        <v>182</v>
      </c>
      <c r="E398" s="169" t="s">
        <v>2447</v>
      </c>
      <c r="F398" s="170" t="s">
        <v>2448</v>
      </c>
      <c r="G398" s="171" t="s">
        <v>383</v>
      </c>
      <c r="H398" s="172">
        <v>21.809000000000001</v>
      </c>
      <c r="I398" s="173"/>
      <c r="J398" s="174">
        <f>ROUND(I398*H398,2)</f>
        <v>0</v>
      </c>
      <c r="K398" s="175"/>
      <c r="L398" s="34"/>
      <c r="M398" s="176" t="s">
        <v>1</v>
      </c>
      <c r="N398" s="177" t="s">
        <v>45</v>
      </c>
      <c r="O398" s="59"/>
      <c r="P398" s="178">
        <f>O398*H398</f>
        <v>0</v>
      </c>
      <c r="Q398" s="178">
        <v>0</v>
      </c>
      <c r="R398" s="178">
        <f>Q398*H398</f>
        <v>0</v>
      </c>
      <c r="S398" s="178">
        <v>0</v>
      </c>
      <c r="T398" s="179">
        <f>S398*H398</f>
        <v>0</v>
      </c>
      <c r="U398" s="33"/>
      <c r="V398" s="33"/>
      <c r="W398" s="33"/>
      <c r="X398" s="33"/>
      <c r="Y398" s="33"/>
      <c r="Z398" s="33"/>
      <c r="AA398" s="33"/>
      <c r="AB398" s="33"/>
      <c r="AC398" s="33"/>
      <c r="AD398" s="33"/>
      <c r="AE398" s="33"/>
      <c r="AR398" s="180" t="s">
        <v>128</v>
      </c>
      <c r="AT398" s="180" t="s">
        <v>182</v>
      </c>
      <c r="AU398" s="180" t="s">
        <v>91</v>
      </c>
      <c r="AY398" s="18" t="s">
        <v>180</v>
      </c>
      <c r="BE398" s="181">
        <f>IF(N398="základní",J398,0)</f>
        <v>0</v>
      </c>
      <c r="BF398" s="181">
        <f>IF(N398="snížená",J398,0)</f>
        <v>0</v>
      </c>
      <c r="BG398" s="181">
        <f>IF(N398="zákl. přenesená",J398,0)</f>
        <v>0</v>
      </c>
      <c r="BH398" s="181">
        <f>IF(N398="sníž. přenesená",J398,0)</f>
        <v>0</v>
      </c>
      <c r="BI398" s="181">
        <f>IF(N398="nulová",J398,0)</f>
        <v>0</v>
      </c>
      <c r="BJ398" s="18" t="s">
        <v>21</v>
      </c>
      <c r="BK398" s="181">
        <f>ROUND(I398*H398,2)</f>
        <v>0</v>
      </c>
      <c r="BL398" s="18" t="s">
        <v>128</v>
      </c>
      <c r="BM398" s="180" t="s">
        <v>454</v>
      </c>
    </row>
    <row r="399" spans="1:65" s="2" customFormat="1" ht="19.5">
      <c r="A399" s="33"/>
      <c r="B399" s="34"/>
      <c r="C399" s="33"/>
      <c r="D399" s="182" t="s">
        <v>186</v>
      </c>
      <c r="E399" s="33"/>
      <c r="F399" s="183" t="s">
        <v>2448</v>
      </c>
      <c r="G399" s="33"/>
      <c r="H399" s="33"/>
      <c r="I399" s="102"/>
      <c r="J399" s="33"/>
      <c r="K399" s="33"/>
      <c r="L399" s="34"/>
      <c r="M399" s="184"/>
      <c r="N399" s="185"/>
      <c r="O399" s="59"/>
      <c r="P399" s="59"/>
      <c r="Q399" s="59"/>
      <c r="R399" s="59"/>
      <c r="S399" s="59"/>
      <c r="T399" s="60"/>
      <c r="U399" s="33"/>
      <c r="V399" s="33"/>
      <c r="W399" s="33"/>
      <c r="X399" s="33"/>
      <c r="Y399" s="33"/>
      <c r="Z399" s="33"/>
      <c r="AA399" s="33"/>
      <c r="AB399" s="33"/>
      <c r="AC399" s="33"/>
      <c r="AD399" s="33"/>
      <c r="AE399" s="33"/>
      <c r="AT399" s="18" t="s">
        <v>186</v>
      </c>
      <c r="AU399" s="18" t="s">
        <v>91</v>
      </c>
    </row>
    <row r="400" spans="1:65" s="13" customFormat="1" ht="11.25">
      <c r="B400" s="186"/>
      <c r="D400" s="182" t="s">
        <v>187</v>
      </c>
      <c r="E400" s="187" t="s">
        <v>1</v>
      </c>
      <c r="F400" s="188" t="s">
        <v>2449</v>
      </c>
      <c r="H400" s="189">
        <v>21.809000000000001</v>
      </c>
      <c r="I400" s="190"/>
      <c r="L400" s="186"/>
      <c r="M400" s="191"/>
      <c r="N400" s="192"/>
      <c r="O400" s="192"/>
      <c r="P400" s="192"/>
      <c r="Q400" s="192"/>
      <c r="R400" s="192"/>
      <c r="S400" s="192"/>
      <c r="T400" s="193"/>
      <c r="AT400" s="187" t="s">
        <v>187</v>
      </c>
      <c r="AU400" s="187" t="s">
        <v>91</v>
      </c>
      <c r="AV400" s="13" t="s">
        <v>91</v>
      </c>
      <c r="AW400" s="13" t="s">
        <v>36</v>
      </c>
      <c r="AX400" s="13" t="s">
        <v>80</v>
      </c>
      <c r="AY400" s="187" t="s">
        <v>180</v>
      </c>
    </row>
    <row r="401" spans="1:65" s="14" customFormat="1" ht="11.25">
      <c r="B401" s="194"/>
      <c r="D401" s="182" t="s">
        <v>187</v>
      </c>
      <c r="E401" s="195" t="s">
        <v>1</v>
      </c>
      <c r="F401" s="196" t="s">
        <v>189</v>
      </c>
      <c r="H401" s="197">
        <v>21.809000000000001</v>
      </c>
      <c r="I401" s="198"/>
      <c r="L401" s="194"/>
      <c r="M401" s="199"/>
      <c r="N401" s="200"/>
      <c r="O401" s="200"/>
      <c r="P401" s="200"/>
      <c r="Q401" s="200"/>
      <c r="R401" s="200"/>
      <c r="S401" s="200"/>
      <c r="T401" s="201"/>
      <c r="AT401" s="195" t="s">
        <v>187</v>
      </c>
      <c r="AU401" s="195" t="s">
        <v>91</v>
      </c>
      <c r="AV401" s="14" t="s">
        <v>128</v>
      </c>
      <c r="AW401" s="14" t="s">
        <v>36</v>
      </c>
      <c r="AX401" s="14" t="s">
        <v>21</v>
      </c>
      <c r="AY401" s="195" t="s">
        <v>180</v>
      </c>
    </row>
    <row r="402" spans="1:65" s="2" customFormat="1" ht="24" customHeight="1">
      <c r="A402" s="33"/>
      <c r="B402" s="167"/>
      <c r="C402" s="168" t="s">
        <v>322</v>
      </c>
      <c r="D402" s="168" t="s">
        <v>182</v>
      </c>
      <c r="E402" s="169" t="s">
        <v>2450</v>
      </c>
      <c r="F402" s="170" t="s">
        <v>2451</v>
      </c>
      <c r="G402" s="171" t="s">
        <v>213</v>
      </c>
      <c r="H402" s="172">
        <v>19.600000000000001</v>
      </c>
      <c r="I402" s="173"/>
      <c r="J402" s="174">
        <f>ROUND(I402*H402,2)</f>
        <v>0</v>
      </c>
      <c r="K402" s="175"/>
      <c r="L402" s="34"/>
      <c r="M402" s="176" t="s">
        <v>1</v>
      </c>
      <c r="N402" s="177" t="s">
        <v>45</v>
      </c>
      <c r="O402" s="59"/>
      <c r="P402" s="178">
        <f>O402*H402</f>
        <v>0</v>
      </c>
      <c r="Q402" s="178">
        <v>0</v>
      </c>
      <c r="R402" s="178">
        <f>Q402*H402</f>
        <v>0</v>
      </c>
      <c r="S402" s="178">
        <v>0</v>
      </c>
      <c r="T402" s="179">
        <f>S402*H402</f>
        <v>0</v>
      </c>
      <c r="U402" s="33"/>
      <c r="V402" s="33"/>
      <c r="W402" s="33"/>
      <c r="X402" s="33"/>
      <c r="Y402" s="33"/>
      <c r="Z402" s="33"/>
      <c r="AA402" s="33"/>
      <c r="AB402" s="33"/>
      <c r="AC402" s="33"/>
      <c r="AD402" s="33"/>
      <c r="AE402" s="33"/>
      <c r="AR402" s="180" t="s">
        <v>128</v>
      </c>
      <c r="AT402" s="180" t="s">
        <v>182</v>
      </c>
      <c r="AU402" s="180" t="s">
        <v>91</v>
      </c>
      <c r="AY402" s="18" t="s">
        <v>180</v>
      </c>
      <c r="BE402" s="181">
        <f>IF(N402="základní",J402,0)</f>
        <v>0</v>
      </c>
      <c r="BF402" s="181">
        <f>IF(N402="snížená",J402,0)</f>
        <v>0</v>
      </c>
      <c r="BG402" s="181">
        <f>IF(N402="zákl. přenesená",J402,0)</f>
        <v>0</v>
      </c>
      <c r="BH402" s="181">
        <f>IF(N402="sníž. přenesená",J402,0)</f>
        <v>0</v>
      </c>
      <c r="BI402" s="181">
        <f>IF(N402="nulová",J402,0)</f>
        <v>0</v>
      </c>
      <c r="BJ402" s="18" t="s">
        <v>21</v>
      </c>
      <c r="BK402" s="181">
        <f>ROUND(I402*H402,2)</f>
        <v>0</v>
      </c>
      <c r="BL402" s="18" t="s">
        <v>128</v>
      </c>
      <c r="BM402" s="180" t="s">
        <v>458</v>
      </c>
    </row>
    <row r="403" spans="1:65" s="2" customFormat="1" ht="19.5">
      <c r="A403" s="33"/>
      <c r="B403" s="34"/>
      <c r="C403" s="33"/>
      <c r="D403" s="182" t="s">
        <v>186</v>
      </c>
      <c r="E403" s="33"/>
      <c r="F403" s="183" t="s">
        <v>2451</v>
      </c>
      <c r="G403" s="33"/>
      <c r="H403" s="33"/>
      <c r="I403" s="102"/>
      <c r="J403" s="33"/>
      <c r="K403" s="33"/>
      <c r="L403" s="34"/>
      <c r="M403" s="184"/>
      <c r="N403" s="185"/>
      <c r="O403" s="59"/>
      <c r="P403" s="59"/>
      <c r="Q403" s="59"/>
      <c r="R403" s="59"/>
      <c r="S403" s="59"/>
      <c r="T403" s="60"/>
      <c r="U403" s="33"/>
      <c r="V403" s="33"/>
      <c r="W403" s="33"/>
      <c r="X403" s="33"/>
      <c r="Y403" s="33"/>
      <c r="Z403" s="33"/>
      <c r="AA403" s="33"/>
      <c r="AB403" s="33"/>
      <c r="AC403" s="33"/>
      <c r="AD403" s="33"/>
      <c r="AE403" s="33"/>
      <c r="AT403" s="18" t="s">
        <v>186</v>
      </c>
      <c r="AU403" s="18" t="s">
        <v>91</v>
      </c>
    </row>
    <row r="404" spans="1:65" s="13" customFormat="1" ht="11.25">
      <c r="B404" s="186"/>
      <c r="D404" s="182" t="s">
        <v>187</v>
      </c>
      <c r="E404" s="187" t="s">
        <v>1</v>
      </c>
      <c r="F404" s="188" t="s">
        <v>2452</v>
      </c>
      <c r="H404" s="189">
        <v>19.600000000000001</v>
      </c>
      <c r="I404" s="190"/>
      <c r="L404" s="186"/>
      <c r="M404" s="191"/>
      <c r="N404" s="192"/>
      <c r="O404" s="192"/>
      <c r="P404" s="192"/>
      <c r="Q404" s="192"/>
      <c r="R404" s="192"/>
      <c r="S404" s="192"/>
      <c r="T404" s="193"/>
      <c r="AT404" s="187" t="s">
        <v>187</v>
      </c>
      <c r="AU404" s="187" t="s">
        <v>91</v>
      </c>
      <c r="AV404" s="13" t="s">
        <v>91</v>
      </c>
      <c r="AW404" s="13" t="s">
        <v>36</v>
      </c>
      <c r="AX404" s="13" t="s">
        <v>80</v>
      </c>
      <c r="AY404" s="187" t="s">
        <v>180</v>
      </c>
    </row>
    <row r="405" spans="1:65" s="14" customFormat="1" ht="11.25">
      <c r="B405" s="194"/>
      <c r="D405" s="182" t="s">
        <v>187</v>
      </c>
      <c r="E405" s="195" t="s">
        <v>1</v>
      </c>
      <c r="F405" s="196" t="s">
        <v>189</v>
      </c>
      <c r="H405" s="197">
        <v>19.600000000000001</v>
      </c>
      <c r="I405" s="198"/>
      <c r="L405" s="194"/>
      <c r="M405" s="199"/>
      <c r="N405" s="200"/>
      <c r="O405" s="200"/>
      <c r="P405" s="200"/>
      <c r="Q405" s="200"/>
      <c r="R405" s="200"/>
      <c r="S405" s="200"/>
      <c r="T405" s="201"/>
      <c r="AT405" s="195" t="s">
        <v>187</v>
      </c>
      <c r="AU405" s="195" t="s">
        <v>91</v>
      </c>
      <c r="AV405" s="14" t="s">
        <v>128</v>
      </c>
      <c r="AW405" s="14" t="s">
        <v>36</v>
      </c>
      <c r="AX405" s="14" t="s">
        <v>21</v>
      </c>
      <c r="AY405" s="195" t="s">
        <v>180</v>
      </c>
    </row>
    <row r="406" spans="1:65" s="2" customFormat="1" ht="16.5" customHeight="1">
      <c r="A406" s="33"/>
      <c r="B406" s="167"/>
      <c r="C406" s="202" t="s">
        <v>473</v>
      </c>
      <c r="D406" s="202" t="s">
        <v>190</v>
      </c>
      <c r="E406" s="203" t="s">
        <v>2453</v>
      </c>
      <c r="F406" s="204" t="s">
        <v>2454</v>
      </c>
      <c r="G406" s="205" t="s">
        <v>495</v>
      </c>
      <c r="H406" s="206">
        <v>65.332999999999998</v>
      </c>
      <c r="I406" s="207"/>
      <c r="J406" s="208">
        <f>ROUND(I406*H406,2)</f>
        <v>0</v>
      </c>
      <c r="K406" s="209"/>
      <c r="L406" s="210"/>
      <c r="M406" s="211" t="s">
        <v>1</v>
      </c>
      <c r="N406" s="212" t="s">
        <v>45</v>
      </c>
      <c r="O406" s="59"/>
      <c r="P406" s="178">
        <f>O406*H406</f>
        <v>0</v>
      </c>
      <c r="Q406" s="178">
        <v>0</v>
      </c>
      <c r="R406" s="178">
        <f>Q406*H406</f>
        <v>0</v>
      </c>
      <c r="S406" s="178">
        <v>0</v>
      </c>
      <c r="T406" s="179">
        <f>S406*H406</f>
        <v>0</v>
      </c>
      <c r="U406" s="33"/>
      <c r="V406" s="33"/>
      <c r="W406" s="33"/>
      <c r="X406" s="33"/>
      <c r="Y406" s="33"/>
      <c r="Z406" s="33"/>
      <c r="AA406" s="33"/>
      <c r="AB406" s="33"/>
      <c r="AC406" s="33"/>
      <c r="AD406" s="33"/>
      <c r="AE406" s="33"/>
      <c r="AR406" s="180" t="s">
        <v>193</v>
      </c>
      <c r="AT406" s="180" t="s">
        <v>190</v>
      </c>
      <c r="AU406" s="180" t="s">
        <v>91</v>
      </c>
      <c r="AY406" s="18" t="s">
        <v>180</v>
      </c>
      <c r="BE406" s="181">
        <f>IF(N406="základní",J406,0)</f>
        <v>0</v>
      </c>
      <c r="BF406" s="181">
        <f>IF(N406="snížená",J406,0)</f>
        <v>0</v>
      </c>
      <c r="BG406" s="181">
        <f>IF(N406="zákl. přenesená",J406,0)</f>
        <v>0</v>
      </c>
      <c r="BH406" s="181">
        <f>IF(N406="sníž. přenesená",J406,0)</f>
        <v>0</v>
      </c>
      <c r="BI406" s="181">
        <f>IF(N406="nulová",J406,0)</f>
        <v>0</v>
      </c>
      <c r="BJ406" s="18" t="s">
        <v>21</v>
      </c>
      <c r="BK406" s="181">
        <f>ROUND(I406*H406,2)</f>
        <v>0</v>
      </c>
      <c r="BL406" s="18" t="s">
        <v>128</v>
      </c>
      <c r="BM406" s="180" t="s">
        <v>462</v>
      </c>
    </row>
    <row r="407" spans="1:65" s="2" customFormat="1" ht="11.25">
      <c r="A407" s="33"/>
      <c r="B407" s="34"/>
      <c r="C407" s="33"/>
      <c r="D407" s="182" t="s">
        <v>186</v>
      </c>
      <c r="E407" s="33"/>
      <c r="F407" s="183" t="s">
        <v>2454</v>
      </c>
      <c r="G407" s="33"/>
      <c r="H407" s="33"/>
      <c r="I407" s="102"/>
      <c r="J407" s="33"/>
      <c r="K407" s="33"/>
      <c r="L407" s="34"/>
      <c r="M407" s="184"/>
      <c r="N407" s="185"/>
      <c r="O407" s="59"/>
      <c r="P407" s="59"/>
      <c r="Q407" s="59"/>
      <c r="R407" s="59"/>
      <c r="S407" s="59"/>
      <c r="T407" s="60"/>
      <c r="U407" s="33"/>
      <c r="V407" s="33"/>
      <c r="W407" s="33"/>
      <c r="X407" s="33"/>
      <c r="Y407" s="33"/>
      <c r="Z407" s="33"/>
      <c r="AA407" s="33"/>
      <c r="AB407" s="33"/>
      <c r="AC407" s="33"/>
      <c r="AD407" s="33"/>
      <c r="AE407" s="33"/>
      <c r="AT407" s="18" t="s">
        <v>186</v>
      </c>
      <c r="AU407" s="18" t="s">
        <v>91</v>
      </c>
    </row>
    <row r="408" spans="1:65" s="13" customFormat="1" ht="11.25">
      <c r="B408" s="186"/>
      <c r="D408" s="182" t="s">
        <v>187</v>
      </c>
      <c r="E408" s="187" t="s">
        <v>1</v>
      </c>
      <c r="F408" s="188" t="s">
        <v>2455</v>
      </c>
      <c r="H408" s="189">
        <v>65.332999999999998</v>
      </c>
      <c r="I408" s="190"/>
      <c r="L408" s="186"/>
      <c r="M408" s="191"/>
      <c r="N408" s="192"/>
      <c r="O408" s="192"/>
      <c r="P408" s="192"/>
      <c r="Q408" s="192"/>
      <c r="R408" s="192"/>
      <c r="S408" s="192"/>
      <c r="T408" s="193"/>
      <c r="AT408" s="187" t="s">
        <v>187</v>
      </c>
      <c r="AU408" s="187" t="s">
        <v>91</v>
      </c>
      <c r="AV408" s="13" t="s">
        <v>91</v>
      </c>
      <c r="AW408" s="13" t="s">
        <v>36</v>
      </c>
      <c r="AX408" s="13" t="s">
        <v>80</v>
      </c>
      <c r="AY408" s="187" t="s">
        <v>180</v>
      </c>
    </row>
    <row r="409" spans="1:65" s="14" customFormat="1" ht="11.25">
      <c r="B409" s="194"/>
      <c r="D409" s="182" t="s">
        <v>187</v>
      </c>
      <c r="E409" s="195" t="s">
        <v>1</v>
      </c>
      <c r="F409" s="196" t="s">
        <v>189</v>
      </c>
      <c r="H409" s="197">
        <v>65.332999999999998</v>
      </c>
      <c r="I409" s="198"/>
      <c r="L409" s="194"/>
      <c r="M409" s="199"/>
      <c r="N409" s="200"/>
      <c r="O409" s="200"/>
      <c r="P409" s="200"/>
      <c r="Q409" s="200"/>
      <c r="R409" s="200"/>
      <c r="S409" s="200"/>
      <c r="T409" s="201"/>
      <c r="AT409" s="195" t="s">
        <v>187</v>
      </c>
      <c r="AU409" s="195" t="s">
        <v>91</v>
      </c>
      <c r="AV409" s="14" t="s">
        <v>128</v>
      </c>
      <c r="AW409" s="14" t="s">
        <v>36</v>
      </c>
      <c r="AX409" s="14" t="s">
        <v>21</v>
      </c>
      <c r="AY409" s="195" t="s">
        <v>180</v>
      </c>
    </row>
    <row r="410" spans="1:65" s="2" customFormat="1" ht="24" customHeight="1">
      <c r="A410" s="33"/>
      <c r="B410" s="167"/>
      <c r="C410" s="168" t="s">
        <v>326</v>
      </c>
      <c r="D410" s="168" t="s">
        <v>182</v>
      </c>
      <c r="E410" s="169" t="s">
        <v>1932</v>
      </c>
      <c r="F410" s="170" t="s">
        <v>1933</v>
      </c>
      <c r="G410" s="171" t="s">
        <v>199</v>
      </c>
      <c r="H410" s="172">
        <v>4.2</v>
      </c>
      <c r="I410" s="173"/>
      <c r="J410" s="174">
        <f>ROUND(I410*H410,2)</f>
        <v>0</v>
      </c>
      <c r="K410" s="175"/>
      <c r="L410" s="34"/>
      <c r="M410" s="176" t="s">
        <v>1</v>
      </c>
      <c r="N410" s="177" t="s">
        <v>45</v>
      </c>
      <c r="O410" s="59"/>
      <c r="P410" s="178">
        <f>O410*H410</f>
        <v>0</v>
      </c>
      <c r="Q410" s="178">
        <v>0</v>
      </c>
      <c r="R410" s="178">
        <f>Q410*H410</f>
        <v>0</v>
      </c>
      <c r="S410" s="178">
        <v>0</v>
      </c>
      <c r="T410" s="179">
        <f>S410*H410</f>
        <v>0</v>
      </c>
      <c r="U410" s="33"/>
      <c r="V410" s="33"/>
      <c r="W410" s="33"/>
      <c r="X410" s="33"/>
      <c r="Y410" s="33"/>
      <c r="Z410" s="33"/>
      <c r="AA410" s="33"/>
      <c r="AB410" s="33"/>
      <c r="AC410" s="33"/>
      <c r="AD410" s="33"/>
      <c r="AE410" s="33"/>
      <c r="AR410" s="180" t="s">
        <v>128</v>
      </c>
      <c r="AT410" s="180" t="s">
        <v>182</v>
      </c>
      <c r="AU410" s="180" t="s">
        <v>91</v>
      </c>
      <c r="AY410" s="18" t="s">
        <v>180</v>
      </c>
      <c r="BE410" s="181">
        <f>IF(N410="základní",J410,0)</f>
        <v>0</v>
      </c>
      <c r="BF410" s="181">
        <f>IF(N410="snížená",J410,0)</f>
        <v>0</v>
      </c>
      <c r="BG410" s="181">
        <f>IF(N410="zákl. přenesená",J410,0)</f>
        <v>0</v>
      </c>
      <c r="BH410" s="181">
        <f>IF(N410="sníž. přenesená",J410,0)</f>
        <v>0</v>
      </c>
      <c r="BI410" s="181">
        <f>IF(N410="nulová",J410,0)</f>
        <v>0</v>
      </c>
      <c r="BJ410" s="18" t="s">
        <v>21</v>
      </c>
      <c r="BK410" s="181">
        <f>ROUND(I410*H410,2)</f>
        <v>0</v>
      </c>
      <c r="BL410" s="18" t="s">
        <v>128</v>
      </c>
      <c r="BM410" s="180" t="s">
        <v>466</v>
      </c>
    </row>
    <row r="411" spans="1:65" s="2" customFormat="1" ht="19.5">
      <c r="A411" s="33"/>
      <c r="B411" s="34"/>
      <c r="C411" s="33"/>
      <c r="D411" s="182" t="s">
        <v>186</v>
      </c>
      <c r="E411" s="33"/>
      <c r="F411" s="183" t="s">
        <v>1933</v>
      </c>
      <c r="G411" s="33"/>
      <c r="H411" s="33"/>
      <c r="I411" s="102"/>
      <c r="J411" s="33"/>
      <c r="K411" s="33"/>
      <c r="L411" s="34"/>
      <c r="M411" s="184"/>
      <c r="N411" s="185"/>
      <c r="O411" s="59"/>
      <c r="P411" s="59"/>
      <c r="Q411" s="59"/>
      <c r="R411" s="59"/>
      <c r="S411" s="59"/>
      <c r="T411" s="60"/>
      <c r="U411" s="33"/>
      <c r="V411" s="33"/>
      <c r="W411" s="33"/>
      <c r="X411" s="33"/>
      <c r="Y411" s="33"/>
      <c r="Z411" s="33"/>
      <c r="AA411" s="33"/>
      <c r="AB411" s="33"/>
      <c r="AC411" s="33"/>
      <c r="AD411" s="33"/>
      <c r="AE411" s="33"/>
      <c r="AT411" s="18" t="s">
        <v>186</v>
      </c>
      <c r="AU411" s="18" t="s">
        <v>91</v>
      </c>
    </row>
    <row r="412" spans="1:65" s="13" customFormat="1" ht="11.25">
      <c r="B412" s="186"/>
      <c r="D412" s="182" t="s">
        <v>187</v>
      </c>
      <c r="E412" s="187" t="s">
        <v>1</v>
      </c>
      <c r="F412" s="188" t="s">
        <v>2456</v>
      </c>
      <c r="H412" s="189">
        <v>4.2</v>
      </c>
      <c r="I412" s="190"/>
      <c r="L412" s="186"/>
      <c r="M412" s="191"/>
      <c r="N412" s="192"/>
      <c r="O412" s="192"/>
      <c r="P412" s="192"/>
      <c r="Q412" s="192"/>
      <c r="R412" s="192"/>
      <c r="S412" s="192"/>
      <c r="T412" s="193"/>
      <c r="AT412" s="187" t="s">
        <v>187</v>
      </c>
      <c r="AU412" s="187" t="s">
        <v>91</v>
      </c>
      <c r="AV412" s="13" t="s">
        <v>91</v>
      </c>
      <c r="AW412" s="13" t="s">
        <v>36</v>
      </c>
      <c r="AX412" s="13" t="s">
        <v>80</v>
      </c>
      <c r="AY412" s="187" t="s">
        <v>180</v>
      </c>
    </row>
    <row r="413" spans="1:65" s="14" customFormat="1" ht="11.25">
      <c r="B413" s="194"/>
      <c r="D413" s="182" t="s">
        <v>187</v>
      </c>
      <c r="E413" s="195" t="s">
        <v>1</v>
      </c>
      <c r="F413" s="196" t="s">
        <v>189</v>
      </c>
      <c r="H413" s="197">
        <v>4.2</v>
      </c>
      <c r="I413" s="198"/>
      <c r="L413" s="194"/>
      <c r="M413" s="199"/>
      <c r="N413" s="200"/>
      <c r="O413" s="200"/>
      <c r="P413" s="200"/>
      <c r="Q413" s="200"/>
      <c r="R413" s="200"/>
      <c r="S413" s="200"/>
      <c r="T413" s="201"/>
      <c r="AT413" s="195" t="s">
        <v>187</v>
      </c>
      <c r="AU413" s="195" t="s">
        <v>91</v>
      </c>
      <c r="AV413" s="14" t="s">
        <v>128</v>
      </c>
      <c r="AW413" s="14" t="s">
        <v>36</v>
      </c>
      <c r="AX413" s="14" t="s">
        <v>21</v>
      </c>
      <c r="AY413" s="195" t="s">
        <v>180</v>
      </c>
    </row>
    <row r="414" spans="1:65" s="2" customFormat="1" ht="24" customHeight="1">
      <c r="A414" s="33"/>
      <c r="B414" s="167"/>
      <c r="C414" s="168" t="s">
        <v>481</v>
      </c>
      <c r="D414" s="168" t="s">
        <v>182</v>
      </c>
      <c r="E414" s="169" t="s">
        <v>2457</v>
      </c>
      <c r="F414" s="170" t="s">
        <v>2458</v>
      </c>
      <c r="G414" s="171" t="s">
        <v>213</v>
      </c>
      <c r="H414" s="172">
        <v>5</v>
      </c>
      <c r="I414" s="173"/>
      <c r="J414" s="174">
        <f>ROUND(I414*H414,2)</f>
        <v>0</v>
      </c>
      <c r="K414" s="175"/>
      <c r="L414" s="34"/>
      <c r="M414" s="176" t="s">
        <v>1</v>
      </c>
      <c r="N414" s="177" t="s">
        <v>45</v>
      </c>
      <c r="O414" s="59"/>
      <c r="P414" s="178">
        <f>O414*H414</f>
        <v>0</v>
      </c>
      <c r="Q414" s="178">
        <v>0</v>
      </c>
      <c r="R414" s="178">
        <f>Q414*H414</f>
        <v>0</v>
      </c>
      <c r="S414" s="178">
        <v>0</v>
      </c>
      <c r="T414" s="179">
        <f>S414*H414</f>
        <v>0</v>
      </c>
      <c r="U414" s="33"/>
      <c r="V414" s="33"/>
      <c r="W414" s="33"/>
      <c r="X414" s="33"/>
      <c r="Y414" s="33"/>
      <c r="Z414" s="33"/>
      <c r="AA414" s="33"/>
      <c r="AB414" s="33"/>
      <c r="AC414" s="33"/>
      <c r="AD414" s="33"/>
      <c r="AE414" s="33"/>
      <c r="AR414" s="180" t="s">
        <v>128</v>
      </c>
      <c r="AT414" s="180" t="s">
        <v>182</v>
      </c>
      <c r="AU414" s="180" t="s">
        <v>91</v>
      </c>
      <c r="AY414" s="18" t="s">
        <v>180</v>
      </c>
      <c r="BE414" s="181">
        <f>IF(N414="základní",J414,0)</f>
        <v>0</v>
      </c>
      <c r="BF414" s="181">
        <f>IF(N414="snížená",J414,0)</f>
        <v>0</v>
      </c>
      <c r="BG414" s="181">
        <f>IF(N414="zákl. přenesená",J414,0)</f>
        <v>0</v>
      </c>
      <c r="BH414" s="181">
        <f>IF(N414="sníž. přenesená",J414,0)</f>
        <v>0</v>
      </c>
      <c r="BI414" s="181">
        <f>IF(N414="nulová",J414,0)</f>
        <v>0</v>
      </c>
      <c r="BJ414" s="18" t="s">
        <v>21</v>
      </c>
      <c r="BK414" s="181">
        <f>ROUND(I414*H414,2)</f>
        <v>0</v>
      </c>
      <c r="BL414" s="18" t="s">
        <v>128</v>
      </c>
      <c r="BM414" s="180" t="s">
        <v>471</v>
      </c>
    </row>
    <row r="415" spans="1:65" s="2" customFormat="1" ht="19.5">
      <c r="A415" s="33"/>
      <c r="B415" s="34"/>
      <c r="C415" s="33"/>
      <c r="D415" s="182" t="s">
        <v>186</v>
      </c>
      <c r="E415" s="33"/>
      <c r="F415" s="183" t="s">
        <v>2458</v>
      </c>
      <c r="G415" s="33"/>
      <c r="H415" s="33"/>
      <c r="I415" s="102"/>
      <c r="J415" s="33"/>
      <c r="K415" s="33"/>
      <c r="L415" s="34"/>
      <c r="M415" s="184"/>
      <c r="N415" s="185"/>
      <c r="O415" s="59"/>
      <c r="P415" s="59"/>
      <c r="Q415" s="59"/>
      <c r="R415" s="59"/>
      <c r="S415" s="59"/>
      <c r="T415" s="60"/>
      <c r="U415" s="33"/>
      <c r="V415" s="33"/>
      <c r="W415" s="33"/>
      <c r="X415" s="33"/>
      <c r="Y415" s="33"/>
      <c r="Z415" s="33"/>
      <c r="AA415" s="33"/>
      <c r="AB415" s="33"/>
      <c r="AC415" s="33"/>
      <c r="AD415" s="33"/>
      <c r="AE415" s="33"/>
      <c r="AT415" s="18" t="s">
        <v>186</v>
      </c>
      <c r="AU415" s="18" t="s">
        <v>91</v>
      </c>
    </row>
    <row r="416" spans="1:65" s="2" customFormat="1" ht="24" customHeight="1">
      <c r="A416" s="33"/>
      <c r="B416" s="167"/>
      <c r="C416" s="168" t="s">
        <v>329</v>
      </c>
      <c r="D416" s="168" t="s">
        <v>182</v>
      </c>
      <c r="E416" s="169" t="s">
        <v>2459</v>
      </c>
      <c r="F416" s="170" t="s">
        <v>2460</v>
      </c>
      <c r="G416" s="171" t="s">
        <v>185</v>
      </c>
      <c r="H416" s="172">
        <v>422.44</v>
      </c>
      <c r="I416" s="173"/>
      <c r="J416" s="174">
        <f>ROUND(I416*H416,2)</f>
        <v>0</v>
      </c>
      <c r="K416" s="175"/>
      <c r="L416" s="34"/>
      <c r="M416" s="176" t="s">
        <v>1</v>
      </c>
      <c r="N416" s="177" t="s">
        <v>45</v>
      </c>
      <c r="O416" s="59"/>
      <c r="P416" s="178">
        <f>O416*H416</f>
        <v>0</v>
      </c>
      <c r="Q416" s="178">
        <v>0</v>
      </c>
      <c r="R416" s="178">
        <f>Q416*H416</f>
        <v>0</v>
      </c>
      <c r="S416" s="178">
        <v>0</v>
      </c>
      <c r="T416" s="179">
        <f>S416*H416</f>
        <v>0</v>
      </c>
      <c r="U416" s="33"/>
      <c r="V416" s="33"/>
      <c r="W416" s="33"/>
      <c r="X416" s="33"/>
      <c r="Y416" s="33"/>
      <c r="Z416" s="33"/>
      <c r="AA416" s="33"/>
      <c r="AB416" s="33"/>
      <c r="AC416" s="33"/>
      <c r="AD416" s="33"/>
      <c r="AE416" s="33"/>
      <c r="AR416" s="180" t="s">
        <v>128</v>
      </c>
      <c r="AT416" s="180" t="s">
        <v>182</v>
      </c>
      <c r="AU416" s="180" t="s">
        <v>91</v>
      </c>
      <c r="AY416" s="18" t="s">
        <v>180</v>
      </c>
      <c r="BE416" s="181">
        <f>IF(N416="základní",J416,0)</f>
        <v>0</v>
      </c>
      <c r="BF416" s="181">
        <f>IF(N416="snížená",J416,0)</f>
        <v>0</v>
      </c>
      <c r="BG416" s="181">
        <f>IF(N416="zákl. přenesená",J416,0)</f>
        <v>0</v>
      </c>
      <c r="BH416" s="181">
        <f>IF(N416="sníž. přenesená",J416,0)</f>
        <v>0</v>
      </c>
      <c r="BI416" s="181">
        <f>IF(N416="nulová",J416,0)</f>
        <v>0</v>
      </c>
      <c r="BJ416" s="18" t="s">
        <v>21</v>
      </c>
      <c r="BK416" s="181">
        <f>ROUND(I416*H416,2)</f>
        <v>0</v>
      </c>
      <c r="BL416" s="18" t="s">
        <v>128</v>
      </c>
      <c r="BM416" s="180" t="s">
        <v>476</v>
      </c>
    </row>
    <row r="417" spans="1:65" s="2" customFormat="1" ht="19.5">
      <c r="A417" s="33"/>
      <c r="B417" s="34"/>
      <c r="C417" s="33"/>
      <c r="D417" s="182" t="s">
        <v>186</v>
      </c>
      <c r="E417" s="33"/>
      <c r="F417" s="183" t="s">
        <v>2460</v>
      </c>
      <c r="G417" s="33"/>
      <c r="H417" s="33"/>
      <c r="I417" s="102"/>
      <c r="J417" s="33"/>
      <c r="K417" s="33"/>
      <c r="L417" s="34"/>
      <c r="M417" s="184"/>
      <c r="N417" s="185"/>
      <c r="O417" s="59"/>
      <c r="P417" s="59"/>
      <c r="Q417" s="59"/>
      <c r="R417" s="59"/>
      <c r="S417" s="59"/>
      <c r="T417" s="60"/>
      <c r="U417" s="33"/>
      <c r="V417" s="33"/>
      <c r="W417" s="33"/>
      <c r="X417" s="33"/>
      <c r="Y417" s="33"/>
      <c r="Z417" s="33"/>
      <c r="AA417" s="33"/>
      <c r="AB417" s="33"/>
      <c r="AC417" s="33"/>
      <c r="AD417" s="33"/>
      <c r="AE417" s="33"/>
      <c r="AT417" s="18" t="s">
        <v>186</v>
      </c>
      <c r="AU417" s="18" t="s">
        <v>91</v>
      </c>
    </row>
    <row r="418" spans="1:65" s="12" customFormat="1" ht="25.9" customHeight="1">
      <c r="B418" s="154"/>
      <c r="D418" s="155" t="s">
        <v>79</v>
      </c>
      <c r="E418" s="156" t="s">
        <v>190</v>
      </c>
      <c r="F418" s="156" t="s">
        <v>190</v>
      </c>
      <c r="I418" s="157"/>
      <c r="J418" s="158">
        <f>BK418</f>
        <v>0</v>
      </c>
      <c r="L418" s="154"/>
      <c r="M418" s="159"/>
      <c r="N418" s="160"/>
      <c r="O418" s="160"/>
      <c r="P418" s="161">
        <f>P419</f>
        <v>0</v>
      </c>
      <c r="Q418" s="160"/>
      <c r="R418" s="161">
        <f>R419</f>
        <v>0</v>
      </c>
      <c r="S418" s="160"/>
      <c r="T418" s="162">
        <f>T419</f>
        <v>0</v>
      </c>
      <c r="AR418" s="155" t="s">
        <v>118</v>
      </c>
      <c r="AT418" s="163" t="s">
        <v>79</v>
      </c>
      <c r="AU418" s="163" t="s">
        <v>80</v>
      </c>
      <c r="AY418" s="155" t="s">
        <v>180</v>
      </c>
      <c r="BK418" s="164">
        <f>BK419</f>
        <v>0</v>
      </c>
    </row>
    <row r="419" spans="1:65" s="12" customFormat="1" ht="22.9" customHeight="1">
      <c r="B419" s="154"/>
      <c r="D419" s="155" t="s">
        <v>79</v>
      </c>
      <c r="E419" s="165" t="s">
        <v>2461</v>
      </c>
      <c r="F419" s="165" t="s">
        <v>2462</v>
      </c>
      <c r="I419" s="157"/>
      <c r="J419" s="166">
        <f>BK419</f>
        <v>0</v>
      </c>
      <c r="L419" s="154"/>
      <c r="M419" s="159"/>
      <c r="N419" s="160"/>
      <c r="O419" s="160"/>
      <c r="P419" s="161">
        <f>SUM(P420:P427)</f>
        <v>0</v>
      </c>
      <c r="Q419" s="160"/>
      <c r="R419" s="161">
        <f>SUM(R420:R427)</f>
        <v>0</v>
      </c>
      <c r="S419" s="160"/>
      <c r="T419" s="162">
        <f>SUM(T420:T427)</f>
        <v>0</v>
      </c>
      <c r="AR419" s="155" t="s">
        <v>21</v>
      </c>
      <c r="AT419" s="163" t="s">
        <v>79</v>
      </c>
      <c r="AU419" s="163" t="s">
        <v>21</v>
      </c>
      <c r="AY419" s="155" t="s">
        <v>180</v>
      </c>
      <c r="BK419" s="164">
        <f>SUM(BK420:BK427)</f>
        <v>0</v>
      </c>
    </row>
    <row r="420" spans="1:65" s="2" customFormat="1" ht="24" customHeight="1">
      <c r="A420" s="33"/>
      <c r="B420" s="167"/>
      <c r="C420" s="202" t="s">
        <v>353</v>
      </c>
      <c r="D420" s="202" t="s">
        <v>190</v>
      </c>
      <c r="E420" s="203" t="s">
        <v>2463</v>
      </c>
      <c r="F420" s="204" t="s">
        <v>2464</v>
      </c>
      <c r="G420" s="205" t="s">
        <v>817</v>
      </c>
      <c r="H420" s="206">
        <v>7</v>
      </c>
      <c r="I420" s="207"/>
      <c r="J420" s="208">
        <f>ROUND(I420*H420,2)</f>
        <v>0</v>
      </c>
      <c r="K420" s="209"/>
      <c r="L420" s="210"/>
      <c r="M420" s="211" t="s">
        <v>1</v>
      </c>
      <c r="N420" s="212" t="s">
        <v>45</v>
      </c>
      <c r="O420" s="59"/>
      <c r="P420" s="178">
        <f>O420*H420</f>
        <v>0</v>
      </c>
      <c r="Q420" s="178">
        <v>0</v>
      </c>
      <c r="R420" s="178">
        <f>Q420*H420</f>
        <v>0</v>
      </c>
      <c r="S420" s="178">
        <v>0</v>
      </c>
      <c r="T420" s="179">
        <f>S420*H420</f>
        <v>0</v>
      </c>
      <c r="U420" s="33"/>
      <c r="V420" s="33"/>
      <c r="W420" s="33"/>
      <c r="X420" s="33"/>
      <c r="Y420" s="33"/>
      <c r="Z420" s="33"/>
      <c r="AA420" s="33"/>
      <c r="AB420" s="33"/>
      <c r="AC420" s="33"/>
      <c r="AD420" s="33"/>
      <c r="AE420" s="33"/>
      <c r="AR420" s="180" t="s">
        <v>193</v>
      </c>
      <c r="AT420" s="180" t="s">
        <v>190</v>
      </c>
      <c r="AU420" s="180" t="s">
        <v>91</v>
      </c>
      <c r="AY420" s="18" t="s">
        <v>180</v>
      </c>
      <c r="BE420" s="181">
        <f>IF(N420="základní",J420,0)</f>
        <v>0</v>
      </c>
      <c r="BF420" s="181">
        <f>IF(N420="snížená",J420,0)</f>
        <v>0</v>
      </c>
      <c r="BG420" s="181">
        <f>IF(N420="zákl. přenesená",J420,0)</f>
        <v>0</v>
      </c>
      <c r="BH420" s="181">
        <f>IF(N420="sníž. přenesená",J420,0)</f>
        <v>0</v>
      </c>
      <c r="BI420" s="181">
        <f>IF(N420="nulová",J420,0)</f>
        <v>0</v>
      </c>
      <c r="BJ420" s="18" t="s">
        <v>21</v>
      </c>
      <c r="BK420" s="181">
        <f>ROUND(I420*H420,2)</f>
        <v>0</v>
      </c>
      <c r="BL420" s="18" t="s">
        <v>128</v>
      </c>
      <c r="BM420" s="180" t="s">
        <v>480</v>
      </c>
    </row>
    <row r="421" spans="1:65" s="2" customFormat="1" ht="19.5">
      <c r="A421" s="33"/>
      <c r="B421" s="34"/>
      <c r="C421" s="33"/>
      <c r="D421" s="182" t="s">
        <v>186</v>
      </c>
      <c r="E421" s="33"/>
      <c r="F421" s="183" t="s">
        <v>2464</v>
      </c>
      <c r="G421" s="33"/>
      <c r="H421" s="33"/>
      <c r="I421" s="102"/>
      <c r="J421" s="33"/>
      <c r="K421" s="33"/>
      <c r="L421" s="34"/>
      <c r="M421" s="184"/>
      <c r="N421" s="185"/>
      <c r="O421" s="59"/>
      <c r="P421" s="59"/>
      <c r="Q421" s="59"/>
      <c r="R421" s="59"/>
      <c r="S421" s="59"/>
      <c r="T421" s="60"/>
      <c r="U421" s="33"/>
      <c r="V421" s="33"/>
      <c r="W421" s="33"/>
      <c r="X421" s="33"/>
      <c r="Y421" s="33"/>
      <c r="Z421" s="33"/>
      <c r="AA421" s="33"/>
      <c r="AB421" s="33"/>
      <c r="AC421" s="33"/>
      <c r="AD421" s="33"/>
      <c r="AE421" s="33"/>
      <c r="AT421" s="18" t="s">
        <v>186</v>
      </c>
      <c r="AU421" s="18" t="s">
        <v>91</v>
      </c>
    </row>
    <row r="422" spans="1:65" s="2" customFormat="1" ht="16.5" customHeight="1">
      <c r="A422" s="33"/>
      <c r="B422" s="167"/>
      <c r="C422" s="202" t="s">
        <v>535</v>
      </c>
      <c r="D422" s="202" t="s">
        <v>190</v>
      </c>
      <c r="E422" s="203" t="s">
        <v>2465</v>
      </c>
      <c r="F422" s="204" t="s">
        <v>2466</v>
      </c>
      <c r="G422" s="205" t="s">
        <v>817</v>
      </c>
      <c r="H422" s="206">
        <v>4</v>
      </c>
      <c r="I422" s="207"/>
      <c r="J422" s="208">
        <f>ROUND(I422*H422,2)</f>
        <v>0</v>
      </c>
      <c r="K422" s="209"/>
      <c r="L422" s="210"/>
      <c r="M422" s="211" t="s">
        <v>1</v>
      </c>
      <c r="N422" s="212" t="s">
        <v>45</v>
      </c>
      <c r="O422" s="59"/>
      <c r="P422" s="178">
        <f>O422*H422</f>
        <v>0</v>
      </c>
      <c r="Q422" s="178">
        <v>0</v>
      </c>
      <c r="R422" s="178">
        <f>Q422*H422</f>
        <v>0</v>
      </c>
      <c r="S422" s="178">
        <v>0</v>
      </c>
      <c r="T422" s="179">
        <f>S422*H422</f>
        <v>0</v>
      </c>
      <c r="U422" s="33"/>
      <c r="V422" s="33"/>
      <c r="W422" s="33"/>
      <c r="X422" s="33"/>
      <c r="Y422" s="33"/>
      <c r="Z422" s="33"/>
      <c r="AA422" s="33"/>
      <c r="AB422" s="33"/>
      <c r="AC422" s="33"/>
      <c r="AD422" s="33"/>
      <c r="AE422" s="33"/>
      <c r="AR422" s="180" t="s">
        <v>193</v>
      </c>
      <c r="AT422" s="180" t="s">
        <v>190</v>
      </c>
      <c r="AU422" s="180" t="s">
        <v>91</v>
      </c>
      <c r="AY422" s="18" t="s">
        <v>180</v>
      </c>
      <c r="BE422" s="181">
        <f>IF(N422="základní",J422,0)</f>
        <v>0</v>
      </c>
      <c r="BF422" s="181">
        <f>IF(N422="snížená",J422,0)</f>
        <v>0</v>
      </c>
      <c r="BG422" s="181">
        <f>IF(N422="zákl. přenesená",J422,0)</f>
        <v>0</v>
      </c>
      <c r="BH422" s="181">
        <f>IF(N422="sníž. přenesená",J422,0)</f>
        <v>0</v>
      </c>
      <c r="BI422" s="181">
        <f>IF(N422="nulová",J422,0)</f>
        <v>0</v>
      </c>
      <c r="BJ422" s="18" t="s">
        <v>21</v>
      </c>
      <c r="BK422" s="181">
        <f>ROUND(I422*H422,2)</f>
        <v>0</v>
      </c>
      <c r="BL422" s="18" t="s">
        <v>128</v>
      </c>
      <c r="BM422" s="180" t="s">
        <v>484</v>
      </c>
    </row>
    <row r="423" spans="1:65" s="2" customFormat="1" ht="11.25">
      <c r="A423" s="33"/>
      <c r="B423" s="34"/>
      <c r="C423" s="33"/>
      <c r="D423" s="182" t="s">
        <v>186</v>
      </c>
      <c r="E423" s="33"/>
      <c r="F423" s="183" t="s">
        <v>2466</v>
      </c>
      <c r="G423" s="33"/>
      <c r="H423" s="33"/>
      <c r="I423" s="102"/>
      <c r="J423" s="33"/>
      <c r="K423" s="33"/>
      <c r="L423" s="34"/>
      <c r="M423" s="184"/>
      <c r="N423" s="185"/>
      <c r="O423" s="59"/>
      <c r="P423" s="59"/>
      <c r="Q423" s="59"/>
      <c r="R423" s="59"/>
      <c r="S423" s="59"/>
      <c r="T423" s="60"/>
      <c r="U423" s="33"/>
      <c r="V423" s="33"/>
      <c r="W423" s="33"/>
      <c r="X423" s="33"/>
      <c r="Y423" s="33"/>
      <c r="Z423" s="33"/>
      <c r="AA423" s="33"/>
      <c r="AB423" s="33"/>
      <c r="AC423" s="33"/>
      <c r="AD423" s="33"/>
      <c r="AE423" s="33"/>
      <c r="AT423" s="18" t="s">
        <v>186</v>
      </c>
      <c r="AU423" s="18" t="s">
        <v>91</v>
      </c>
    </row>
    <row r="424" spans="1:65" s="2" customFormat="1" ht="16.5" customHeight="1">
      <c r="A424" s="33"/>
      <c r="B424" s="167"/>
      <c r="C424" s="202" t="s">
        <v>356</v>
      </c>
      <c r="D424" s="202" t="s">
        <v>190</v>
      </c>
      <c r="E424" s="203" t="s">
        <v>2467</v>
      </c>
      <c r="F424" s="204" t="s">
        <v>2468</v>
      </c>
      <c r="G424" s="205" t="s">
        <v>817</v>
      </c>
      <c r="H424" s="206">
        <v>12</v>
      </c>
      <c r="I424" s="207"/>
      <c r="J424" s="208">
        <f>ROUND(I424*H424,2)</f>
        <v>0</v>
      </c>
      <c r="K424" s="209"/>
      <c r="L424" s="210"/>
      <c r="M424" s="211" t="s">
        <v>1</v>
      </c>
      <c r="N424" s="212" t="s">
        <v>45</v>
      </c>
      <c r="O424" s="59"/>
      <c r="P424" s="178">
        <f>O424*H424</f>
        <v>0</v>
      </c>
      <c r="Q424" s="178">
        <v>0</v>
      </c>
      <c r="R424" s="178">
        <f>Q424*H424</f>
        <v>0</v>
      </c>
      <c r="S424" s="178">
        <v>0</v>
      </c>
      <c r="T424" s="179">
        <f>S424*H424</f>
        <v>0</v>
      </c>
      <c r="U424" s="33"/>
      <c r="V424" s="33"/>
      <c r="W424" s="33"/>
      <c r="X424" s="33"/>
      <c r="Y424" s="33"/>
      <c r="Z424" s="33"/>
      <c r="AA424" s="33"/>
      <c r="AB424" s="33"/>
      <c r="AC424" s="33"/>
      <c r="AD424" s="33"/>
      <c r="AE424" s="33"/>
      <c r="AR424" s="180" t="s">
        <v>193</v>
      </c>
      <c r="AT424" s="180" t="s">
        <v>190</v>
      </c>
      <c r="AU424" s="180" t="s">
        <v>91</v>
      </c>
      <c r="AY424" s="18" t="s">
        <v>180</v>
      </c>
      <c r="BE424" s="181">
        <f>IF(N424="základní",J424,0)</f>
        <v>0</v>
      </c>
      <c r="BF424" s="181">
        <f>IF(N424="snížená",J424,0)</f>
        <v>0</v>
      </c>
      <c r="BG424" s="181">
        <f>IF(N424="zákl. přenesená",J424,0)</f>
        <v>0</v>
      </c>
      <c r="BH424" s="181">
        <f>IF(N424="sníž. přenesená",J424,0)</f>
        <v>0</v>
      </c>
      <c r="BI424" s="181">
        <f>IF(N424="nulová",J424,0)</f>
        <v>0</v>
      </c>
      <c r="BJ424" s="18" t="s">
        <v>21</v>
      </c>
      <c r="BK424" s="181">
        <f>ROUND(I424*H424,2)</f>
        <v>0</v>
      </c>
      <c r="BL424" s="18" t="s">
        <v>128</v>
      </c>
      <c r="BM424" s="180" t="s">
        <v>487</v>
      </c>
    </row>
    <row r="425" spans="1:65" s="2" customFormat="1" ht="11.25">
      <c r="A425" s="33"/>
      <c r="B425" s="34"/>
      <c r="C425" s="33"/>
      <c r="D425" s="182" t="s">
        <v>186</v>
      </c>
      <c r="E425" s="33"/>
      <c r="F425" s="183" t="s">
        <v>2468</v>
      </c>
      <c r="G425" s="33"/>
      <c r="H425" s="33"/>
      <c r="I425" s="102"/>
      <c r="J425" s="33"/>
      <c r="K425" s="33"/>
      <c r="L425" s="34"/>
      <c r="M425" s="184"/>
      <c r="N425" s="185"/>
      <c r="O425" s="59"/>
      <c r="P425" s="59"/>
      <c r="Q425" s="59"/>
      <c r="R425" s="59"/>
      <c r="S425" s="59"/>
      <c r="T425" s="60"/>
      <c r="U425" s="33"/>
      <c r="V425" s="33"/>
      <c r="W425" s="33"/>
      <c r="X425" s="33"/>
      <c r="Y425" s="33"/>
      <c r="Z425" s="33"/>
      <c r="AA425" s="33"/>
      <c r="AB425" s="33"/>
      <c r="AC425" s="33"/>
      <c r="AD425" s="33"/>
      <c r="AE425" s="33"/>
      <c r="AT425" s="18" t="s">
        <v>186</v>
      </c>
      <c r="AU425" s="18" t="s">
        <v>91</v>
      </c>
    </row>
    <row r="426" spans="1:65" s="2" customFormat="1" ht="16.5" customHeight="1">
      <c r="A426" s="33"/>
      <c r="B426" s="167"/>
      <c r="C426" s="202" t="s">
        <v>546</v>
      </c>
      <c r="D426" s="202" t="s">
        <v>190</v>
      </c>
      <c r="E426" s="203" t="s">
        <v>2469</v>
      </c>
      <c r="F426" s="204" t="s">
        <v>2470</v>
      </c>
      <c r="G426" s="205" t="s">
        <v>817</v>
      </c>
      <c r="H426" s="206">
        <v>5</v>
      </c>
      <c r="I426" s="207"/>
      <c r="J426" s="208">
        <f>ROUND(I426*H426,2)</f>
        <v>0</v>
      </c>
      <c r="K426" s="209"/>
      <c r="L426" s="210"/>
      <c r="M426" s="211" t="s">
        <v>1</v>
      </c>
      <c r="N426" s="212" t="s">
        <v>45</v>
      </c>
      <c r="O426" s="59"/>
      <c r="P426" s="178">
        <f>O426*H426</f>
        <v>0</v>
      </c>
      <c r="Q426" s="178">
        <v>0</v>
      </c>
      <c r="R426" s="178">
        <f>Q426*H426</f>
        <v>0</v>
      </c>
      <c r="S426" s="178">
        <v>0</v>
      </c>
      <c r="T426" s="179">
        <f>S426*H426</f>
        <v>0</v>
      </c>
      <c r="U426" s="33"/>
      <c r="V426" s="33"/>
      <c r="W426" s="33"/>
      <c r="X426" s="33"/>
      <c r="Y426" s="33"/>
      <c r="Z426" s="33"/>
      <c r="AA426" s="33"/>
      <c r="AB426" s="33"/>
      <c r="AC426" s="33"/>
      <c r="AD426" s="33"/>
      <c r="AE426" s="33"/>
      <c r="AR426" s="180" t="s">
        <v>193</v>
      </c>
      <c r="AT426" s="180" t="s">
        <v>190</v>
      </c>
      <c r="AU426" s="180" t="s">
        <v>91</v>
      </c>
      <c r="AY426" s="18" t="s">
        <v>180</v>
      </c>
      <c r="BE426" s="181">
        <f>IF(N426="základní",J426,0)</f>
        <v>0</v>
      </c>
      <c r="BF426" s="181">
        <f>IF(N426="snížená",J426,0)</f>
        <v>0</v>
      </c>
      <c r="BG426" s="181">
        <f>IF(N426="zákl. přenesená",J426,0)</f>
        <v>0</v>
      </c>
      <c r="BH426" s="181">
        <f>IF(N426="sníž. přenesená",J426,0)</f>
        <v>0</v>
      </c>
      <c r="BI426" s="181">
        <f>IF(N426="nulová",J426,0)</f>
        <v>0</v>
      </c>
      <c r="BJ426" s="18" t="s">
        <v>21</v>
      </c>
      <c r="BK426" s="181">
        <f>ROUND(I426*H426,2)</f>
        <v>0</v>
      </c>
      <c r="BL426" s="18" t="s">
        <v>128</v>
      </c>
      <c r="BM426" s="180" t="s">
        <v>491</v>
      </c>
    </row>
    <row r="427" spans="1:65" s="2" customFormat="1" ht="11.25">
      <c r="A427" s="33"/>
      <c r="B427" s="34"/>
      <c r="C427" s="33"/>
      <c r="D427" s="182" t="s">
        <v>186</v>
      </c>
      <c r="E427" s="33"/>
      <c r="F427" s="183" t="s">
        <v>2470</v>
      </c>
      <c r="G427" s="33"/>
      <c r="H427" s="33"/>
      <c r="I427" s="102"/>
      <c r="J427" s="33"/>
      <c r="K427" s="33"/>
      <c r="L427" s="34"/>
      <c r="M427" s="184"/>
      <c r="N427" s="185"/>
      <c r="O427" s="59"/>
      <c r="P427" s="59"/>
      <c r="Q427" s="59"/>
      <c r="R427" s="59"/>
      <c r="S427" s="59"/>
      <c r="T427" s="60"/>
      <c r="U427" s="33"/>
      <c r="V427" s="33"/>
      <c r="W427" s="33"/>
      <c r="X427" s="33"/>
      <c r="Y427" s="33"/>
      <c r="Z427" s="33"/>
      <c r="AA427" s="33"/>
      <c r="AB427" s="33"/>
      <c r="AC427" s="33"/>
      <c r="AD427" s="33"/>
      <c r="AE427" s="33"/>
      <c r="AT427" s="18" t="s">
        <v>186</v>
      </c>
      <c r="AU427" s="18" t="s">
        <v>91</v>
      </c>
    </row>
    <row r="428" spans="1:65" s="12" customFormat="1" ht="25.9" customHeight="1">
      <c r="B428" s="154"/>
      <c r="D428" s="155" t="s">
        <v>79</v>
      </c>
      <c r="E428" s="156" t="s">
        <v>338</v>
      </c>
      <c r="F428" s="156" t="s">
        <v>339</v>
      </c>
      <c r="I428" s="157"/>
      <c r="J428" s="158">
        <f>BK428</f>
        <v>0</v>
      </c>
      <c r="L428" s="154"/>
      <c r="M428" s="159"/>
      <c r="N428" s="160"/>
      <c r="O428" s="160"/>
      <c r="P428" s="161">
        <f>P429+P445</f>
        <v>0</v>
      </c>
      <c r="Q428" s="160"/>
      <c r="R428" s="161">
        <f>R429+R445</f>
        <v>0</v>
      </c>
      <c r="S428" s="160"/>
      <c r="T428" s="162">
        <f>T429+T445</f>
        <v>0</v>
      </c>
      <c r="AR428" s="155" t="s">
        <v>91</v>
      </c>
      <c r="AT428" s="163" t="s">
        <v>79</v>
      </c>
      <c r="AU428" s="163" t="s">
        <v>80</v>
      </c>
      <c r="AY428" s="155" t="s">
        <v>180</v>
      </c>
      <c r="BK428" s="164">
        <f>BK429+BK445</f>
        <v>0</v>
      </c>
    </row>
    <row r="429" spans="1:65" s="12" customFormat="1" ht="22.9" customHeight="1">
      <c r="B429" s="154"/>
      <c r="D429" s="155" t="s">
        <v>79</v>
      </c>
      <c r="E429" s="165" t="s">
        <v>700</v>
      </c>
      <c r="F429" s="165" t="s">
        <v>701</v>
      </c>
      <c r="I429" s="157"/>
      <c r="J429" s="166">
        <f>BK429</f>
        <v>0</v>
      </c>
      <c r="L429" s="154"/>
      <c r="M429" s="159"/>
      <c r="N429" s="160"/>
      <c r="O429" s="160"/>
      <c r="P429" s="161">
        <f>SUM(P430:P444)</f>
        <v>0</v>
      </c>
      <c r="Q429" s="160"/>
      <c r="R429" s="161">
        <f>SUM(R430:R444)</f>
        <v>0</v>
      </c>
      <c r="S429" s="160"/>
      <c r="T429" s="162">
        <f>SUM(T430:T444)</f>
        <v>0</v>
      </c>
      <c r="AR429" s="155" t="s">
        <v>91</v>
      </c>
      <c r="AT429" s="163" t="s">
        <v>79</v>
      </c>
      <c r="AU429" s="163" t="s">
        <v>21</v>
      </c>
      <c r="AY429" s="155" t="s">
        <v>180</v>
      </c>
      <c r="BK429" s="164">
        <f>SUM(BK430:BK444)</f>
        <v>0</v>
      </c>
    </row>
    <row r="430" spans="1:65" s="2" customFormat="1" ht="16.5" customHeight="1">
      <c r="A430" s="33"/>
      <c r="B430" s="167"/>
      <c r="C430" s="168" t="s">
        <v>488</v>
      </c>
      <c r="D430" s="168" t="s">
        <v>182</v>
      </c>
      <c r="E430" s="169" t="s">
        <v>2471</v>
      </c>
      <c r="F430" s="170" t="s">
        <v>2472</v>
      </c>
      <c r="G430" s="171" t="s">
        <v>213</v>
      </c>
      <c r="H430" s="172">
        <v>62.85</v>
      </c>
      <c r="I430" s="173"/>
      <c r="J430" s="174">
        <f>ROUND(I430*H430,2)</f>
        <v>0</v>
      </c>
      <c r="K430" s="175"/>
      <c r="L430" s="34"/>
      <c r="M430" s="176" t="s">
        <v>1</v>
      </c>
      <c r="N430" s="177" t="s">
        <v>45</v>
      </c>
      <c r="O430" s="59"/>
      <c r="P430" s="178">
        <f>O430*H430</f>
        <v>0</v>
      </c>
      <c r="Q430" s="178">
        <v>0</v>
      </c>
      <c r="R430" s="178">
        <f>Q430*H430</f>
        <v>0</v>
      </c>
      <c r="S430" s="178">
        <v>0</v>
      </c>
      <c r="T430" s="179">
        <f>S430*H430</f>
        <v>0</v>
      </c>
      <c r="U430" s="33"/>
      <c r="V430" s="33"/>
      <c r="W430" s="33"/>
      <c r="X430" s="33"/>
      <c r="Y430" s="33"/>
      <c r="Z430" s="33"/>
      <c r="AA430" s="33"/>
      <c r="AB430" s="33"/>
      <c r="AC430" s="33"/>
      <c r="AD430" s="33"/>
      <c r="AE430" s="33"/>
      <c r="AR430" s="180" t="s">
        <v>220</v>
      </c>
      <c r="AT430" s="180" t="s">
        <v>182</v>
      </c>
      <c r="AU430" s="180" t="s">
        <v>91</v>
      </c>
      <c r="AY430" s="18" t="s">
        <v>180</v>
      </c>
      <c r="BE430" s="181">
        <f>IF(N430="základní",J430,0)</f>
        <v>0</v>
      </c>
      <c r="BF430" s="181">
        <f>IF(N430="snížená",J430,0)</f>
        <v>0</v>
      </c>
      <c r="BG430" s="181">
        <f>IF(N430="zákl. přenesená",J430,0)</f>
        <v>0</v>
      </c>
      <c r="BH430" s="181">
        <f>IF(N430="sníž. přenesená",J430,0)</f>
        <v>0</v>
      </c>
      <c r="BI430" s="181">
        <f>IF(N430="nulová",J430,0)</f>
        <v>0</v>
      </c>
      <c r="BJ430" s="18" t="s">
        <v>21</v>
      </c>
      <c r="BK430" s="181">
        <f>ROUND(I430*H430,2)</f>
        <v>0</v>
      </c>
      <c r="BL430" s="18" t="s">
        <v>220</v>
      </c>
      <c r="BM430" s="180" t="s">
        <v>496</v>
      </c>
    </row>
    <row r="431" spans="1:65" s="2" customFormat="1" ht="11.25">
      <c r="A431" s="33"/>
      <c r="B431" s="34"/>
      <c r="C431" s="33"/>
      <c r="D431" s="182" t="s">
        <v>186</v>
      </c>
      <c r="E431" s="33"/>
      <c r="F431" s="183" t="s">
        <v>2472</v>
      </c>
      <c r="G431" s="33"/>
      <c r="H431" s="33"/>
      <c r="I431" s="102"/>
      <c r="J431" s="33"/>
      <c r="K431" s="33"/>
      <c r="L431" s="34"/>
      <c r="M431" s="184"/>
      <c r="N431" s="185"/>
      <c r="O431" s="59"/>
      <c r="P431" s="59"/>
      <c r="Q431" s="59"/>
      <c r="R431" s="59"/>
      <c r="S431" s="59"/>
      <c r="T431" s="60"/>
      <c r="U431" s="33"/>
      <c r="V431" s="33"/>
      <c r="W431" s="33"/>
      <c r="X431" s="33"/>
      <c r="Y431" s="33"/>
      <c r="Z431" s="33"/>
      <c r="AA431" s="33"/>
      <c r="AB431" s="33"/>
      <c r="AC431" s="33"/>
      <c r="AD431" s="33"/>
      <c r="AE431" s="33"/>
      <c r="AT431" s="18" t="s">
        <v>186</v>
      </c>
      <c r="AU431" s="18" t="s">
        <v>91</v>
      </c>
    </row>
    <row r="432" spans="1:65" s="15" customFormat="1" ht="11.25">
      <c r="B432" s="213"/>
      <c r="D432" s="182" t="s">
        <v>187</v>
      </c>
      <c r="E432" s="214" t="s">
        <v>1</v>
      </c>
      <c r="F432" s="215" t="s">
        <v>2473</v>
      </c>
      <c r="H432" s="214" t="s">
        <v>1</v>
      </c>
      <c r="I432" s="216"/>
      <c r="L432" s="213"/>
      <c r="M432" s="217"/>
      <c r="N432" s="218"/>
      <c r="O432" s="218"/>
      <c r="P432" s="218"/>
      <c r="Q432" s="218"/>
      <c r="R432" s="218"/>
      <c r="S432" s="218"/>
      <c r="T432" s="219"/>
      <c r="AT432" s="214" t="s">
        <v>187</v>
      </c>
      <c r="AU432" s="214" t="s">
        <v>91</v>
      </c>
      <c r="AV432" s="15" t="s">
        <v>21</v>
      </c>
      <c r="AW432" s="15" t="s">
        <v>36</v>
      </c>
      <c r="AX432" s="15" t="s">
        <v>80</v>
      </c>
      <c r="AY432" s="214" t="s">
        <v>180</v>
      </c>
    </row>
    <row r="433" spans="1:65" s="13" customFormat="1" ht="11.25">
      <c r="B433" s="186"/>
      <c r="D433" s="182" t="s">
        <v>187</v>
      </c>
      <c r="E433" s="187" t="s">
        <v>1</v>
      </c>
      <c r="F433" s="188" t="s">
        <v>2474</v>
      </c>
      <c r="H433" s="189">
        <v>62.85</v>
      </c>
      <c r="I433" s="190"/>
      <c r="L433" s="186"/>
      <c r="M433" s="191"/>
      <c r="N433" s="192"/>
      <c r="O433" s="192"/>
      <c r="P433" s="192"/>
      <c r="Q433" s="192"/>
      <c r="R433" s="192"/>
      <c r="S433" s="192"/>
      <c r="T433" s="193"/>
      <c r="AT433" s="187" t="s">
        <v>187</v>
      </c>
      <c r="AU433" s="187" t="s">
        <v>91</v>
      </c>
      <c r="AV433" s="13" t="s">
        <v>91</v>
      </c>
      <c r="AW433" s="13" t="s">
        <v>36</v>
      </c>
      <c r="AX433" s="13" t="s">
        <v>80</v>
      </c>
      <c r="AY433" s="187" t="s">
        <v>180</v>
      </c>
    </row>
    <row r="434" spans="1:65" s="14" customFormat="1" ht="11.25">
      <c r="B434" s="194"/>
      <c r="D434" s="182" t="s">
        <v>187</v>
      </c>
      <c r="E434" s="195" t="s">
        <v>1</v>
      </c>
      <c r="F434" s="196" t="s">
        <v>189</v>
      </c>
      <c r="H434" s="197">
        <v>62.85</v>
      </c>
      <c r="I434" s="198"/>
      <c r="L434" s="194"/>
      <c r="M434" s="199"/>
      <c r="N434" s="200"/>
      <c r="O434" s="200"/>
      <c r="P434" s="200"/>
      <c r="Q434" s="200"/>
      <c r="R434" s="200"/>
      <c r="S434" s="200"/>
      <c r="T434" s="201"/>
      <c r="AT434" s="195" t="s">
        <v>187</v>
      </c>
      <c r="AU434" s="195" t="s">
        <v>91</v>
      </c>
      <c r="AV434" s="14" t="s">
        <v>128</v>
      </c>
      <c r="AW434" s="14" t="s">
        <v>36</v>
      </c>
      <c r="AX434" s="14" t="s">
        <v>21</v>
      </c>
      <c r="AY434" s="195" t="s">
        <v>180</v>
      </c>
    </row>
    <row r="435" spans="1:65" s="2" customFormat="1" ht="16.5" customHeight="1">
      <c r="A435" s="33"/>
      <c r="B435" s="167"/>
      <c r="C435" s="202" t="s">
        <v>334</v>
      </c>
      <c r="D435" s="202" t="s">
        <v>190</v>
      </c>
      <c r="E435" s="203" t="s">
        <v>2475</v>
      </c>
      <c r="F435" s="204" t="s">
        <v>2476</v>
      </c>
      <c r="G435" s="205" t="s">
        <v>199</v>
      </c>
      <c r="H435" s="206">
        <v>26.82</v>
      </c>
      <c r="I435" s="207"/>
      <c r="J435" s="208">
        <f>ROUND(I435*H435,2)</f>
        <v>0</v>
      </c>
      <c r="K435" s="209"/>
      <c r="L435" s="210"/>
      <c r="M435" s="211" t="s">
        <v>1</v>
      </c>
      <c r="N435" s="212" t="s">
        <v>45</v>
      </c>
      <c r="O435" s="59"/>
      <c r="P435" s="178">
        <f>O435*H435</f>
        <v>0</v>
      </c>
      <c r="Q435" s="178">
        <v>0</v>
      </c>
      <c r="R435" s="178">
        <f>Q435*H435</f>
        <v>0</v>
      </c>
      <c r="S435" s="178">
        <v>0</v>
      </c>
      <c r="T435" s="179">
        <f>S435*H435</f>
        <v>0</v>
      </c>
      <c r="U435" s="33"/>
      <c r="V435" s="33"/>
      <c r="W435" s="33"/>
      <c r="X435" s="33"/>
      <c r="Y435" s="33"/>
      <c r="Z435" s="33"/>
      <c r="AA435" s="33"/>
      <c r="AB435" s="33"/>
      <c r="AC435" s="33"/>
      <c r="AD435" s="33"/>
      <c r="AE435" s="33"/>
      <c r="AR435" s="180" t="s">
        <v>257</v>
      </c>
      <c r="AT435" s="180" t="s">
        <v>190</v>
      </c>
      <c r="AU435" s="180" t="s">
        <v>91</v>
      </c>
      <c r="AY435" s="18" t="s">
        <v>180</v>
      </c>
      <c r="BE435" s="181">
        <f>IF(N435="základní",J435,0)</f>
        <v>0</v>
      </c>
      <c r="BF435" s="181">
        <f>IF(N435="snížená",J435,0)</f>
        <v>0</v>
      </c>
      <c r="BG435" s="181">
        <f>IF(N435="zákl. přenesená",J435,0)</f>
        <v>0</v>
      </c>
      <c r="BH435" s="181">
        <f>IF(N435="sníž. přenesená",J435,0)</f>
        <v>0</v>
      </c>
      <c r="BI435" s="181">
        <f>IF(N435="nulová",J435,0)</f>
        <v>0</v>
      </c>
      <c r="BJ435" s="18" t="s">
        <v>21</v>
      </c>
      <c r="BK435" s="181">
        <f>ROUND(I435*H435,2)</f>
        <v>0</v>
      </c>
      <c r="BL435" s="18" t="s">
        <v>220</v>
      </c>
      <c r="BM435" s="180" t="s">
        <v>502</v>
      </c>
    </row>
    <row r="436" spans="1:65" s="2" customFormat="1" ht="11.25">
      <c r="A436" s="33"/>
      <c r="B436" s="34"/>
      <c r="C436" s="33"/>
      <c r="D436" s="182" t="s">
        <v>186</v>
      </c>
      <c r="E436" s="33"/>
      <c r="F436" s="183" t="s">
        <v>2476</v>
      </c>
      <c r="G436" s="33"/>
      <c r="H436" s="33"/>
      <c r="I436" s="102"/>
      <c r="J436" s="33"/>
      <c r="K436" s="33"/>
      <c r="L436" s="34"/>
      <c r="M436" s="184"/>
      <c r="N436" s="185"/>
      <c r="O436" s="59"/>
      <c r="P436" s="59"/>
      <c r="Q436" s="59"/>
      <c r="R436" s="59"/>
      <c r="S436" s="59"/>
      <c r="T436" s="60"/>
      <c r="U436" s="33"/>
      <c r="V436" s="33"/>
      <c r="W436" s="33"/>
      <c r="X436" s="33"/>
      <c r="Y436" s="33"/>
      <c r="Z436" s="33"/>
      <c r="AA436" s="33"/>
      <c r="AB436" s="33"/>
      <c r="AC436" s="33"/>
      <c r="AD436" s="33"/>
      <c r="AE436" s="33"/>
      <c r="AT436" s="18" t="s">
        <v>186</v>
      </c>
      <c r="AU436" s="18" t="s">
        <v>91</v>
      </c>
    </row>
    <row r="437" spans="1:65" s="15" customFormat="1" ht="11.25">
      <c r="B437" s="213"/>
      <c r="D437" s="182" t="s">
        <v>187</v>
      </c>
      <c r="E437" s="214" t="s">
        <v>1</v>
      </c>
      <c r="F437" s="215" t="s">
        <v>2473</v>
      </c>
      <c r="H437" s="214" t="s">
        <v>1</v>
      </c>
      <c r="I437" s="216"/>
      <c r="L437" s="213"/>
      <c r="M437" s="217"/>
      <c r="N437" s="218"/>
      <c r="O437" s="218"/>
      <c r="P437" s="218"/>
      <c r="Q437" s="218"/>
      <c r="R437" s="218"/>
      <c r="S437" s="218"/>
      <c r="T437" s="219"/>
      <c r="AT437" s="214" t="s">
        <v>187</v>
      </c>
      <c r="AU437" s="214" t="s">
        <v>91</v>
      </c>
      <c r="AV437" s="15" t="s">
        <v>21</v>
      </c>
      <c r="AW437" s="15" t="s">
        <v>36</v>
      </c>
      <c r="AX437" s="15" t="s">
        <v>80</v>
      </c>
      <c r="AY437" s="214" t="s">
        <v>180</v>
      </c>
    </row>
    <row r="438" spans="1:65" s="13" customFormat="1" ht="11.25">
      <c r="B438" s="186"/>
      <c r="D438" s="182" t="s">
        <v>187</v>
      </c>
      <c r="E438" s="187" t="s">
        <v>1</v>
      </c>
      <c r="F438" s="188" t="s">
        <v>2477</v>
      </c>
      <c r="H438" s="189">
        <v>24.18</v>
      </c>
      <c r="I438" s="190"/>
      <c r="L438" s="186"/>
      <c r="M438" s="191"/>
      <c r="N438" s="192"/>
      <c r="O438" s="192"/>
      <c r="P438" s="192"/>
      <c r="Q438" s="192"/>
      <c r="R438" s="192"/>
      <c r="S438" s="192"/>
      <c r="T438" s="193"/>
      <c r="AT438" s="187" t="s">
        <v>187</v>
      </c>
      <c r="AU438" s="187" t="s">
        <v>91</v>
      </c>
      <c r="AV438" s="13" t="s">
        <v>91</v>
      </c>
      <c r="AW438" s="13" t="s">
        <v>36</v>
      </c>
      <c r="AX438" s="13" t="s">
        <v>80</v>
      </c>
      <c r="AY438" s="187" t="s">
        <v>180</v>
      </c>
    </row>
    <row r="439" spans="1:65" s="13" customFormat="1" ht="11.25">
      <c r="B439" s="186"/>
      <c r="D439" s="182" t="s">
        <v>187</v>
      </c>
      <c r="E439" s="187" t="s">
        <v>1</v>
      </c>
      <c r="F439" s="188" t="s">
        <v>2478</v>
      </c>
      <c r="H439" s="189">
        <v>2.64</v>
      </c>
      <c r="I439" s="190"/>
      <c r="L439" s="186"/>
      <c r="M439" s="191"/>
      <c r="N439" s="192"/>
      <c r="O439" s="192"/>
      <c r="P439" s="192"/>
      <c r="Q439" s="192"/>
      <c r="R439" s="192"/>
      <c r="S439" s="192"/>
      <c r="T439" s="193"/>
      <c r="AT439" s="187" t="s">
        <v>187</v>
      </c>
      <c r="AU439" s="187" t="s">
        <v>91</v>
      </c>
      <c r="AV439" s="13" t="s">
        <v>91</v>
      </c>
      <c r="AW439" s="13" t="s">
        <v>36</v>
      </c>
      <c r="AX439" s="13" t="s">
        <v>80</v>
      </c>
      <c r="AY439" s="187" t="s">
        <v>180</v>
      </c>
    </row>
    <row r="440" spans="1:65" s="14" customFormat="1" ht="11.25">
      <c r="B440" s="194"/>
      <c r="D440" s="182" t="s">
        <v>187</v>
      </c>
      <c r="E440" s="195" t="s">
        <v>1</v>
      </c>
      <c r="F440" s="196" t="s">
        <v>189</v>
      </c>
      <c r="H440" s="197">
        <v>26.82</v>
      </c>
      <c r="I440" s="198"/>
      <c r="L440" s="194"/>
      <c r="M440" s="199"/>
      <c r="N440" s="200"/>
      <c r="O440" s="200"/>
      <c r="P440" s="200"/>
      <c r="Q440" s="200"/>
      <c r="R440" s="200"/>
      <c r="S440" s="200"/>
      <c r="T440" s="201"/>
      <c r="AT440" s="195" t="s">
        <v>187</v>
      </c>
      <c r="AU440" s="195" t="s">
        <v>91</v>
      </c>
      <c r="AV440" s="14" t="s">
        <v>128</v>
      </c>
      <c r="AW440" s="14" t="s">
        <v>36</v>
      </c>
      <c r="AX440" s="14" t="s">
        <v>21</v>
      </c>
      <c r="AY440" s="195" t="s">
        <v>180</v>
      </c>
    </row>
    <row r="441" spans="1:65" s="2" customFormat="1" ht="36" customHeight="1">
      <c r="A441" s="33"/>
      <c r="B441" s="167"/>
      <c r="C441" s="168" t="s">
        <v>498</v>
      </c>
      <c r="D441" s="168" t="s">
        <v>182</v>
      </c>
      <c r="E441" s="169" t="s">
        <v>2479</v>
      </c>
      <c r="F441" s="170" t="s">
        <v>2480</v>
      </c>
      <c r="G441" s="171" t="s">
        <v>817</v>
      </c>
      <c r="H441" s="172">
        <v>6</v>
      </c>
      <c r="I441" s="173"/>
      <c r="J441" s="174">
        <f>ROUND(I441*H441,2)</f>
        <v>0</v>
      </c>
      <c r="K441" s="175"/>
      <c r="L441" s="34"/>
      <c r="M441" s="176" t="s">
        <v>1</v>
      </c>
      <c r="N441" s="177" t="s">
        <v>45</v>
      </c>
      <c r="O441" s="59"/>
      <c r="P441" s="178">
        <f>O441*H441</f>
        <v>0</v>
      </c>
      <c r="Q441" s="178">
        <v>0</v>
      </c>
      <c r="R441" s="178">
        <f>Q441*H441</f>
        <v>0</v>
      </c>
      <c r="S441" s="178">
        <v>0</v>
      </c>
      <c r="T441" s="179">
        <f>S441*H441</f>
        <v>0</v>
      </c>
      <c r="U441" s="33"/>
      <c r="V441" s="33"/>
      <c r="W441" s="33"/>
      <c r="X441" s="33"/>
      <c r="Y441" s="33"/>
      <c r="Z441" s="33"/>
      <c r="AA441" s="33"/>
      <c r="AB441" s="33"/>
      <c r="AC441" s="33"/>
      <c r="AD441" s="33"/>
      <c r="AE441" s="33"/>
      <c r="AR441" s="180" t="s">
        <v>220</v>
      </c>
      <c r="AT441" s="180" t="s">
        <v>182</v>
      </c>
      <c r="AU441" s="180" t="s">
        <v>91</v>
      </c>
      <c r="AY441" s="18" t="s">
        <v>180</v>
      </c>
      <c r="BE441" s="181">
        <f>IF(N441="základní",J441,0)</f>
        <v>0</v>
      </c>
      <c r="BF441" s="181">
        <f>IF(N441="snížená",J441,0)</f>
        <v>0</v>
      </c>
      <c r="BG441" s="181">
        <f>IF(N441="zákl. přenesená",J441,0)</f>
        <v>0</v>
      </c>
      <c r="BH441" s="181">
        <f>IF(N441="sníž. přenesená",J441,0)</f>
        <v>0</v>
      </c>
      <c r="BI441" s="181">
        <f>IF(N441="nulová",J441,0)</f>
        <v>0</v>
      </c>
      <c r="BJ441" s="18" t="s">
        <v>21</v>
      </c>
      <c r="BK441" s="181">
        <f>ROUND(I441*H441,2)</f>
        <v>0</v>
      </c>
      <c r="BL441" s="18" t="s">
        <v>220</v>
      </c>
      <c r="BM441" s="180" t="s">
        <v>505</v>
      </c>
    </row>
    <row r="442" spans="1:65" s="2" customFormat="1" ht="19.5">
      <c r="A442" s="33"/>
      <c r="B442" s="34"/>
      <c r="C442" s="33"/>
      <c r="D442" s="182" t="s">
        <v>186</v>
      </c>
      <c r="E442" s="33"/>
      <c r="F442" s="183" t="s">
        <v>2480</v>
      </c>
      <c r="G442" s="33"/>
      <c r="H442" s="33"/>
      <c r="I442" s="102"/>
      <c r="J442" s="33"/>
      <c r="K442" s="33"/>
      <c r="L442" s="34"/>
      <c r="M442" s="184"/>
      <c r="N442" s="185"/>
      <c r="O442" s="59"/>
      <c r="P442" s="59"/>
      <c r="Q442" s="59"/>
      <c r="R442" s="59"/>
      <c r="S442" s="59"/>
      <c r="T442" s="60"/>
      <c r="U442" s="33"/>
      <c r="V442" s="33"/>
      <c r="W442" s="33"/>
      <c r="X442" s="33"/>
      <c r="Y442" s="33"/>
      <c r="Z442" s="33"/>
      <c r="AA442" s="33"/>
      <c r="AB442" s="33"/>
      <c r="AC442" s="33"/>
      <c r="AD442" s="33"/>
      <c r="AE442" s="33"/>
      <c r="AT442" s="18" t="s">
        <v>186</v>
      </c>
      <c r="AU442" s="18" t="s">
        <v>91</v>
      </c>
    </row>
    <row r="443" spans="1:65" s="2" customFormat="1" ht="24" customHeight="1">
      <c r="A443" s="33"/>
      <c r="B443" s="167"/>
      <c r="C443" s="168" t="s">
        <v>337</v>
      </c>
      <c r="D443" s="168" t="s">
        <v>182</v>
      </c>
      <c r="E443" s="169" t="s">
        <v>2481</v>
      </c>
      <c r="F443" s="170" t="s">
        <v>2482</v>
      </c>
      <c r="G443" s="171" t="s">
        <v>199</v>
      </c>
      <c r="H443" s="172">
        <v>30</v>
      </c>
      <c r="I443" s="173"/>
      <c r="J443" s="174">
        <f>ROUND(I443*H443,2)</f>
        <v>0</v>
      </c>
      <c r="K443" s="175"/>
      <c r="L443" s="34"/>
      <c r="M443" s="176" t="s">
        <v>1</v>
      </c>
      <c r="N443" s="177" t="s">
        <v>45</v>
      </c>
      <c r="O443" s="59"/>
      <c r="P443" s="178">
        <f>O443*H443</f>
        <v>0</v>
      </c>
      <c r="Q443" s="178">
        <v>0</v>
      </c>
      <c r="R443" s="178">
        <f>Q443*H443</f>
        <v>0</v>
      </c>
      <c r="S443" s="178">
        <v>0</v>
      </c>
      <c r="T443" s="179">
        <f>S443*H443</f>
        <v>0</v>
      </c>
      <c r="U443" s="33"/>
      <c r="V443" s="33"/>
      <c r="W443" s="33"/>
      <c r="X443" s="33"/>
      <c r="Y443" s="33"/>
      <c r="Z443" s="33"/>
      <c r="AA443" s="33"/>
      <c r="AB443" s="33"/>
      <c r="AC443" s="33"/>
      <c r="AD443" s="33"/>
      <c r="AE443" s="33"/>
      <c r="AR443" s="180" t="s">
        <v>220</v>
      </c>
      <c r="AT443" s="180" t="s">
        <v>182</v>
      </c>
      <c r="AU443" s="180" t="s">
        <v>91</v>
      </c>
      <c r="AY443" s="18" t="s">
        <v>180</v>
      </c>
      <c r="BE443" s="181">
        <f>IF(N443="základní",J443,0)</f>
        <v>0</v>
      </c>
      <c r="BF443" s="181">
        <f>IF(N443="snížená",J443,0)</f>
        <v>0</v>
      </c>
      <c r="BG443" s="181">
        <f>IF(N443="zákl. přenesená",J443,0)</f>
        <v>0</v>
      </c>
      <c r="BH443" s="181">
        <f>IF(N443="sníž. přenesená",J443,0)</f>
        <v>0</v>
      </c>
      <c r="BI443" s="181">
        <f>IF(N443="nulová",J443,0)</f>
        <v>0</v>
      </c>
      <c r="BJ443" s="18" t="s">
        <v>21</v>
      </c>
      <c r="BK443" s="181">
        <f>ROUND(I443*H443,2)</f>
        <v>0</v>
      </c>
      <c r="BL443" s="18" t="s">
        <v>220</v>
      </c>
      <c r="BM443" s="180" t="s">
        <v>511</v>
      </c>
    </row>
    <row r="444" spans="1:65" s="2" customFormat="1" ht="19.5">
      <c r="A444" s="33"/>
      <c r="B444" s="34"/>
      <c r="C444" s="33"/>
      <c r="D444" s="182" t="s">
        <v>186</v>
      </c>
      <c r="E444" s="33"/>
      <c r="F444" s="183" t="s">
        <v>2482</v>
      </c>
      <c r="G444" s="33"/>
      <c r="H444" s="33"/>
      <c r="I444" s="102"/>
      <c r="J444" s="33"/>
      <c r="K444" s="33"/>
      <c r="L444" s="34"/>
      <c r="M444" s="184"/>
      <c r="N444" s="185"/>
      <c r="O444" s="59"/>
      <c r="P444" s="59"/>
      <c r="Q444" s="59"/>
      <c r="R444" s="59"/>
      <c r="S444" s="59"/>
      <c r="T444" s="60"/>
      <c r="U444" s="33"/>
      <c r="V444" s="33"/>
      <c r="W444" s="33"/>
      <c r="X444" s="33"/>
      <c r="Y444" s="33"/>
      <c r="Z444" s="33"/>
      <c r="AA444" s="33"/>
      <c r="AB444" s="33"/>
      <c r="AC444" s="33"/>
      <c r="AD444" s="33"/>
      <c r="AE444" s="33"/>
      <c r="AT444" s="18" t="s">
        <v>186</v>
      </c>
      <c r="AU444" s="18" t="s">
        <v>91</v>
      </c>
    </row>
    <row r="445" spans="1:65" s="12" customFormat="1" ht="22.9" customHeight="1">
      <c r="B445" s="154"/>
      <c r="D445" s="155" t="s">
        <v>79</v>
      </c>
      <c r="E445" s="165" t="s">
        <v>808</v>
      </c>
      <c r="F445" s="165" t="s">
        <v>809</v>
      </c>
      <c r="I445" s="157"/>
      <c r="J445" s="166">
        <f>BK445</f>
        <v>0</v>
      </c>
      <c r="L445" s="154"/>
      <c r="M445" s="159"/>
      <c r="N445" s="160"/>
      <c r="O445" s="160"/>
      <c r="P445" s="161">
        <f>SUM(P446:P455)</f>
        <v>0</v>
      </c>
      <c r="Q445" s="160"/>
      <c r="R445" s="161">
        <f>SUM(R446:R455)</f>
        <v>0</v>
      </c>
      <c r="S445" s="160"/>
      <c r="T445" s="162">
        <f>SUM(T446:T455)</f>
        <v>0</v>
      </c>
      <c r="AR445" s="155" t="s">
        <v>91</v>
      </c>
      <c r="AT445" s="163" t="s">
        <v>79</v>
      </c>
      <c r="AU445" s="163" t="s">
        <v>21</v>
      </c>
      <c r="AY445" s="155" t="s">
        <v>180</v>
      </c>
      <c r="BK445" s="164">
        <f>SUM(BK446:BK455)</f>
        <v>0</v>
      </c>
    </row>
    <row r="446" spans="1:65" s="2" customFormat="1" ht="24" customHeight="1">
      <c r="A446" s="33"/>
      <c r="B446" s="167"/>
      <c r="C446" s="168" t="s">
        <v>508</v>
      </c>
      <c r="D446" s="168" t="s">
        <v>182</v>
      </c>
      <c r="E446" s="169" t="s">
        <v>2483</v>
      </c>
      <c r="F446" s="170" t="s">
        <v>2484</v>
      </c>
      <c r="G446" s="171" t="s">
        <v>817</v>
      </c>
      <c r="H446" s="172">
        <v>1</v>
      </c>
      <c r="I446" s="173"/>
      <c r="J446" s="174">
        <f>ROUND(I446*H446,2)</f>
        <v>0</v>
      </c>
      <c r="K446" s="175"/>
      <c r="L446" s="34"/>
      <c r="M446" s="176" t="s">
        <v>1</v>
      </c>
      <c r="N446" s="177" t="s">
        <v>45</v>
      </c>
      <c r="O446" s="59"/>
      <c r="P446" s="178">
        <f>O446*H446</f>
        <v>0</v>
      </c>
      <c r="Q446" s="178">
        <v>0</v>
      </c>
      <c r="R446" s="178">
        <f>Q446*H446</f>
        <v>0</v>
      </c>
      <c r="S446" s="178">
        <v>0</v>
      </c>
      <c r="T446" s="179">
        <f>S446*H446</f>
        <v>0</v>
      </c>
      <c r="U446" s="33"/>
      <c r="V446" s="33"/>
      <c r="W446" s="33"/>
      <c r="X446" s="33"/>
      <c r="Y446" s="33"/>
      <c r="Z446" s="33"/>
      <c r="AA446" s="33"/>
      <c r="AB446" s="33"/>
      <c r="AC446" s="33"/>
      <c r="AD446" s="33"/>
      <c r="AE446" s="33"/>
      <c r="AR446" s="180" t="s">
        <v>220</v>
      </c>
      <c r="AT446" s="180" t="s">
        <v>182</v>
      </c>
      <c r="AU446" s="180" t="s">
        <v>91</v>
      </c>
      <c r="AY446" s="18" t="s">
        <v>180</v>
      </c>
      <c r="BE446" s="181">
        <f>IF(N446="základní",J446,0)</f>
        <v>0</v>
      </c>
      <c r="BF446" s="181">
        <f>IF(N446="snížená",J446,0)</f>
        <v>0</v>
      </c>
      <c r="BG446" s="181">
        <f>IF(N446="zákl. přenesená",J446,0)</f>
        <v>0</v>
      </c>
      <c r="BH446" s="181">
        <f>IF(N446="sníž. přenesená",J446,0)</f>
        <v>0</v>
      </c>
      <c r="BI446" s="181">
        <f>IF(N446="nulová",J446,0)</f>
        <v>0</v>
      </c>
      <c r="BJ446" s="18" t="s">
        <v>21</v>
      </c>
      <c r="BK446" s="181">
        <f>ROUND(I446*H446,2)</f>
        <v>0</v>
      </c>
      <c r="BL446" s="18" t="s">
        <v>220</v>
      </c>
      <c r="BM446" s="180" t="s">
        <v>515</v>
      </c>
    </row>
    <row r="447" spans="1:65" s="2" customFormat="1" ht="19.5">
      <c r="A447" s="33"/>
      <c r="B447" s="34"/>
      <c r="C447" s="33"/>
      <c r="D447" s="182" t="s">
        <v>186</v>
      </c>
      <c r="E447" s="33"/>
      <c r="F447" s="183" t="s">
        <v>2484</v>
      </c>
      <c r="G447" s="33"/>
      <c r="H447" s="33"/>
      <c r="I447" s="102"/>
      <c r="J447" s="33"/>
      <c r="K447" s="33"/>
      <c r="L447" s="34"/>
      <c r="M447" s="184"/>
      <c r="N447" s="185"/>
      <c r="O447" s="59"/>
      <c r="P447" s="59"/>
      <c r="Q447" s="59"/>
      <c r="R447" s="59"/>
      <c r="S447" s="59"/>
      <c r="T447" s="60"/>
      <c r="U447" s="33"/>
      <c r="V447" s="33"/>
      <c r="W447" s="33"/>
      <c r="X447" s="33"/>
      <c r="Y447" s="33"/>
      <c r="Z447" s="33"/>
      <c r="AA447" s="33"/>
      <c r="AB447" s="33"/>
      <c r="AC447" s="33"/>
      <c r="AD447" s="33"/>
      <c r="AE447" s="33"/>
      <c r="AT447" s="18" t="s">
        <v>186</v>
      </c>
      <c r="AU447" s="18" t="s">
        <v>91</v>
      </c>
    </row>
    <row r="448" spans="1:65" s="2" customFormat="1" ht="24" customHeight="1">
      <c r="A448" s="33"/>
      <c r="B448" s="167"/>
      <c r="C448" s="168" t="s">
        <v>345</v>
      </c>
      <c r="D448" s="168" t="s">
        <v>182</v>
      </c>
      <c r="E448" s="169" t="s">
        <v>2485</v>
      </c>
      <c r="F448" s="170" t="s">
        <v>2486</v>
      </c>
      <c r="G448" s="171" t="s">
        <v>817</v>
      </c>
      <c r="H448" s="172">
        <v>1</v>
      </c>
      <c r="I448" s="173"/>
      <c r="J448" s="174">
        <f>ROUND(I448*H448,2)</f>
        <v>0</v>
      </c>
      <c r="K448" s="175"/>
      <c r="L448" s="34"/>
      <c r="M448" s="176" t="s">
        <v>1</v>
      </c>
      <c r="N448" s="177" t="s">
        <v>45</v>
      </c>
      <c r="O448" s="59"/>
      <c r="P448" s="178">
        <f>O448*H448</f>
        <v>0</v>
      </c>
      <c r="Q448" s="178">
        <v>0</v>
      </c>
      <c r="R448" s="178">
        <f>Q448*H448</f>
        <v>0</v>
      </c>
      <c r="S448" s="178">
        <v>0</v>
      </c>
      <c r="T448" s="179">
        <f>S448*H448</f>
        <v>0</v>
      </c>
      <c r="U448" s="33"/>
      <c r="V448" s="33"/>
      <c r="W448" s="33"/>
      <c r="X448" s="33"/>
      <c r="Y448" s="33"/>
      <c r="Z448" s="33"/>
      <c r="AA448" s="33"/>
      <c r="AB448" s="33"/>
      <c r="AC448" s="33"/>
      <c r="AD448" s="33"/>
      <c r="AE448" s="33"/>
      <c r="AR448" s="180" t="s">
        <v>220</v>
      </c>
      <c r="AT448" s="180" t="s">
        <v>182</v>
      </c>
      <c r="AU448" s="180" t="s">
        <v>91</v>
      </c>
      <c r="AY448" s="18" t="s">
        <v>180</v>
      </c>
      <c r="BE448" s="181">
        <f>IF(N448="základní",J448,0)</f>
        <v>0</v>
      </c>
      <c r="BF448" s="181">
        <f>IF(N448="snížená",J448,0)</f>
        <v>0</v>
      </c>
      <c r="BG448" s="181">
        <f>IF(N448="zákl. přenesená",J448,0)</f>
        <v>0</v>
      </c>
      <c r="BH448" s="181">
        <f>IF(N448="sníž. přenesená",J448,0)</f>
        <v>0</v>
      </c>
      <c r="BI448" s="181">
        <f>IF(N448="nulová",J448,0)</f>
        <v>0</v>
      </c>
      <c r="BJ448" s="18" t="s">
        <v>21</v>
      </c>
      <c r="BK448" s="181">
        <f>ROUND(I448*H448,2)</f>
        <v>0</v>
      </c>
      <c r="BL448" s="18" t="s">
        <v>220</v>
      </c>
      <c r="BM448" s="180" t="s">
        <v>520</v>
      </c>
    </row>
    <row r="449" spans="1:65" s="2" customFormat="1" ht="19.5">
      <c r="A449" s="33"/>
      <c r="B449" s="34"/>
      <c r="C449" s="33"/>
      <c r="D449" s="182" t="s">
        <v>186</v>
      </c>
      <c r="E449" s="33"/>
      <c r="F449" s="183" t="s">
        <v>2486</v>
      </c>
      <c r="G449" s="33"/>
      <c r="H449" s="33"/>
      <c r="I449" s="102"/>
      <c r="J449" s="33"/>
      <c r="K449" s="33"/>
      <c r="L449" s="34"/>
      <c r="M449" s="184"/>
      <c r="N449" s="185"/>
      <c r="O449" s="59"/>
      <c r="P449" s="59"/>
      <c r="Q449" s="59"/>
      <c r="R449" s="59"/>
      <c r="S449" s="59"/>
      <c r="T449" s="60"/>
      <c r="U449" s="33"/>
      <c r="V449" s="33"/>
      <c r="W449" s="33"/>
      <c r="X449" s="33"/>
      <c r="Y449" s="33"/>
      <c r="Z449" s="33"/>
      <c r="AA449" s="33"/>
      <c r="AB449" s="33"/>
      <c r="AC449" s="33"/>
      <c r="AD449" s="33"/>
      <c r="AE449" s="33"/>
      <c r="AT449" s="18" t="s">
        <v>186</v>
      </c>
      <c r="AU449" s="18" t="s">
        <v>91</v>
      </c>
    </row>
    <row r="450" spans="1:65" s="2" customFormat="1" ht="36" customHeight="1">
      <c r="A450" s="33"/>
      <c r="B450" s="167"/>
      <c r="C450" s="168" t="s">
        <v>517</v>
      </c>
      <c r="D450" s="168" t="s">
        <v>182</v>
      </c>
      <c r="E450" s="169" t="s">
        <v>2487</v>
      </c>
      <c r="F450" s="170" t="s">
        <v>2488</v>
      </c>
      <c r="G450" s="171" t="s">
        <v>817</v>
      </c>
      <c r="H450" s="172">
        <v>1</v>
      </c>
      <c r="I450" s="173"/>
      <c r="J450" s="174">
        <f>ROUND(I450*H450,2)</f>
        <v>0</v>
      </c>
      <c r="K450" s="175"/>
      <c r="L450" s="34"/>
      <c r="M450" s="176" t="s">
        <v>1</v>
      </c>
      <c r="N450" s="177" t="s">
        <v>45</v>
      </c>
      <c r="O450" s="59"/>
      <c r="P450" s="178">
        <f>O450*H450</f>
        <v>0</v>
      </c>
      <c r="Q450" s="178">
        <v>0</v>
      </c>
      <c r="R450" s="178">
        <f>Q450*H450</f>
        <v>0</v>
      </c>
      <c r="S450" s="178">
        <v>0</v>
      </c>
      <c r="T450" s="179">
        <f>S450*H450</f>
        <v>0</v>
      </c>
      <c r="U450" s="33"/>
      <c r="V450" s="33"/>
      <c r="W450" s="33"/>
      <c r="X450" s="33"/>
      <c r="Y450" s="33"/>
      <c r="Z450" s="33"/>
      <c r="AA450" s="33"/>
      <c r="AB450" s="33"/>
      <c r="AC450" s="33"/>
      <c r="AD450" s="33"/>
      <c r="AE450" s="33"/>
      <c r="AR450" s="180" t="s">
        <v>220</v>
      </c>
      <c r="AT450" s="180" t="s">
        <v>182</v>
      </c>
      <c r="AU450" s="180" t="s">
        <v>91</v>
      </c>
      <c r="AY450" s="18" t="s">
        <v>180</v>
      </c>
      <c r="BE450" s="181">
        <f>IF(N450="základní",J450,0)</f>
        <v>0</v>
      </c>
      <c r="BF450" s="181">
        <f>IF(N450="snížená",J450,0)</f>
        <v>0</v>
      </c>
      <c r="BG450" s="181">
        <f>IF(N450="zákl. přenesená",J450,0)</f>
        <v>0</v>
      </c>
      <c r="BH450" s="181">
        <f>IF(N450="sníž. přenesená",J450,0)</f>
        <v>0</v>
      </c>
      <c r="BI450" s="181">
        <f>IF(N450="nulová",J450,0)</f>
        <v>0</v>
      </c>
      <c r="BJ450" s="18" t="s">
        <v>21</v>
      </c>
      <c r="BK450" s="181">
        <f>ROUND(I450*H450,2)</f>
        <v>0</v>
      </c>
      <c r="BL450" s="18" t="s">
        <v>220</v>
      </c>
      <c r="BM450" s="180" t="s">
        <v>524</v>
      </c>
    </row>
    <row r="451" spans="1:65" s="2" customFormat="1" ht="19.5">
      <c r="A451" s="33"/>
      <c r="B451" s="34"/>
      <c r="C451" s="33"/>
      <c r="D451" s="182" t="s">
        <v>186</v>
      </c>
      <c r="E451" s="33"/>
      <c r="F451" s="183" t="s">
        <v>2488</v>
      </c>
      <c r="G451" s="33"/>
      <c r="H451" s="33"/>
      <c r="I451" s="102"/>
      <c r="J451" s="33"/>
      <c r="K451" s="33"/>
      <c r="L451" s="34"/>
      <c r="M451" s="184"/>
      <c r="N451" s="185"/>
      <c r="O451" s="59"/>
      <c r="P451" s="59"/>
      <c r="Q451" s="59"/>
      <c r="R451" s="59"/>
      <c r="S451" s="59"/>
      <c r="T451" s="60"/>
      <c r="U451" s="33"/>
      <c r="V451" s="33"/>
      <c r="W451" s="33"/>
      <c r="X451" s="33"/>
      <c r="Y451" s="33"/>
      <c r="Z451" s="33"/>
      <c r="AA451" s="33"/>
      <c r="AB451" s="33"/>
      <c r="AC451" s="33"/>
      <c r="AD451" s="33"/>
      <c r="AE451" s="33"/>
      <c r="AT451" s="18" t="s">
        <v>186</v>
      </c>
      <c r="AU451" s="18" t="s">
        <v>91</v>
      </c>
    </row>
    <row r="452" spans="1:65" s="2" customFormat="1" ht="16.5" customHeight="1">
      <c r="A452" s="33"/>
      <c r="B452" s="167"/>
      <c r="C452" s="168" t="s">
        <v>349</v>
      </c>
      <c r="D452" s="168" t="s">
        <v>182</v>
      </c>
      <c r="E452" s="169" t="s">
        <v>2489</v>
      </c>
      <c r="F452" s="170" t="s">
        <v>2490</v>
      </c>
      <c r="G452" s="171" t="s">
        <v>817</v>
      </c>
      <c r="H452" s="172">
        <v>1</v>
      </c>
      <c r="I452" s="173"/>
      <c r="J452" s="174">
        <f>ROUND(I452*H452,2)</f>
        <v>0</v>
      </c>
      <c r="K452" s="175"/>
      <c r="L452" s="34"/>
      <c r="M452" s="176" t="s">
        <v>1</v>
      </c>
      <c r="N452" s="177" t="s">
        <v>45</v>
      </c>
      <c r="O452" s="59"/>
      <c r="P452" s="178">
        <f>O452*H452</f>
        <v>0</v>
      </c>
      <c r="Q452" s="178">
        <v>0</v>
      </c>
      <c r="R452" s="178">
        <f>Q452*H452</f>
        <v>0</v>
      </c>
      <c r="S452" s="178">
        <v>0</v>
      </c>
      <c r="T452" s="179">
        <f>S452*H452</f>
        <v>0</v>
      </c>
      <c r="U452" s="33"/>
      <c r="V452" s="33"/>
      <c r="W452" s="33"/>
      <c r="X452" s="33"/>
      <c r="Y452" s="33"/>
      <c r="Z452" s="33"/>
      <c r="AA452" s="33"/>
      <c r="AB452" s="33"/>
      <c r="AC452" s="33"/>
      <c r="AD452" s="33"/>
      <c r="AE452" s="33"/>
      <c r="AR452" s="180" t="s">
        <v>220</v>
      </c>
      <c r="AT452" s="180" t="s">
        <v>182</v>
      </c>
      <c r="AU452" s="180" t="s">
        <v>91</v>
      </c>
      <c r="AY452" s="18" t="s">
        <v>180</v>
      </c>
      <c r="BE452" s="181">
        <f>IF(N452="základní",J452,0)</f>
        <v>0</v>
      </c>
      <c r="BF452" s="181">
        <f>IF(N452="snížená",J452,0)</f>
        <v>0</v>
      </c>
      <c r="BG452" s="181">
        <f>IF(N452="zákl. přenesená",J452,0)</f>
        <v>0</v>
      </c>
      <c r="BH452" s="181">
        <f>IF(N452="sníž. přenesená",J452,0)</f>
        <v>0</v>
      </c>
      <c r="BI452" s="181">
        <f>IF(N452="nulová",J452,0)</f>
        <v>0</v>
      </c>
      <c r="BJ452" s="18" t="s">
        <v>21</v>
      </c>
      <c r="BK452" s="181">
        <f>ROUND(I452*H452,2)</f>
        <v>0</v>
      </c>
      <c r="BL452" s="18" t="s">
        <v>220</v>
      </c>
      <c r="BM452" s="180" t="s">
        <v>529</v>
      </c>
    </row>
    <row r="453" spans="1:65" s="2" customFormat="1" ht="11.25">
      <c r="A453" s="33"/>
      <c r="B453" s="34"/>
      <c r="C453" s="33"/>
      <c r="D453" s="182" t="s">
        <v>186</v>
      </c>
      <c r="E453" s="33"/>
      <c r="F453" s="183" t="s">
        <v>2490</v>
      </c>
      <c r="G453" s="33"/>
      <c r="H453" s="33"/>
      <c r="I453" s="102"/>
      <c r="J453" s="33"/>
      <c r="K453" s="33"/>
      <c r="L453" s="34"/>
      <c r="M453" s="184"/>
      <c r="N453" s="185"/>
      <c r="O453" s="59"/>
      <c r="P453" s="59"/>
      <c r="Q453" s="59"/>
      <c r="R453" s="59"/>
      <c r="S453" s="59"/>
      <c r="T453" s="60"/>
      <c r="U453" s="33"/>
      <c r="V453" s="33"/>
      <c r="W453" s="33"/>
      <c r="X453" s="33"/>
      <c r="Y453" s="33"/>
      <c r="Z453" s="33"/>
      <c r="AA453" s="33"/>
      <c r="AB453" s="33"/>
      <c r="AC453" s="33"/>
      <c r="AD453" s="33"/>
      <c r="AE453" s="33"/>
      <c r="AT453" s="18" t="s">
        <v>186</v>
      </c>
      <c r="AU453" s="18" t="s">
        <v>91</v>
      </c>
    </row>
    <row r="454" spans="1:65" s="2" customFormat="1" ht="16.5" customHeight="1">
      <c r="A454" s="33"/>
      <c r="B454" s="167"/>
      <c r="C454" s="168" t="s">
        <v>526</v>
      </c>
      <c r="D454" s="168" t="s">
        <v>182</v>
      </c>
      <c r="E454" s="169" t="s">
        <v>2491</v>
      </c>
      <c r="F454" s="170" t="s">
        <v>2492</v>
      </c>
      <c r="G454" s="171" t="s">
        <v>817</v>
      </c>
      <c r="H454" s="172">
        <v>1</v>
      </c>
      <c r="I454" s="173"/>
      <c r="J454" s="174">
        <f>ROUND(I454*H454,2)</f>
        <v>0</v>
      </c>
      <c r="K454" s="175"/>
      <c r="L454" s="34"/>
      <c r="M454" s="176" t="s">
        <v>1</v>
      </c>
      <c r="N454" s="177" t="s">
        <v>45</v>
      </c>
      <c r="O454" s="59"/>
      <c r="P454" s="178">
        <f>O454*H454</f>
        <v>0</v>
      </c>
      <c r="Q454" s="178">
        <v>0</v>
      </c>
      <c r="R454" s="178">
        <f>Q454*H454</f>
        <v>0</v>
      </c>
      <c r="S454" s="178">
        <v>0</v>
      </c>
      <c r="T454" s="179">
        <f>S454*H454</f>
        <v>0</v>
      </c>
      <c r="U454" s="33"/>
      <c r="V454" s="33"/>
      <c r="W454" s="33"/>
      <c r="X454" s="33"/>
      <c r="Y454" s="33"/>
      <c r="Z454" s="33"/>
      <c r="AA454" s="33"/>
      <c r="AB454" s="33"/>
      <c r="AC454" s="33"/>
      <c r="AD454" s="33"/>
      <c r="AE454" s="33"/>
      <c r="AR454" s="180" t="s">
        <v>220</v>
      </c>
      <c r="AT454" s="180" t="s">
        <v>182</v>
      </c>
      <c r="AU454" s="180" t="s">
        <v>91</v>
      </c>
      <c r="AY454" s="18" t="s">
        <v>180</v>
      </c>
      <c r="BE454" s="181">
        <f>IF(N454="základní",J454,0)</f>
        <v>0</v>
      </c>
      <c r="BF454" s="181">
        <f>IF(N454="snížená",J454,0)</f>
        <v>0</v>
      </c>
      <c r="BG454" s="181">
        <f>IF(N454="zákl. přenesená",J454,0)</f>
        <v>0</v>
      </c>
      <c r="BH454" s="181">
        <f>IF(N454="sníž. přenesená",J454,0)</f>
        <v>0</v>
      </c>
      <c r="BI454" s="181">
        <f>IF(N454="nulová",J454,0)</f>
        <v>0</v>
      </c>
      <c r="BJ454" s="18" t="s">
        <v>21</v>
      </c>
      <c r="BK454" s="181">
        <f>ROUND(I454*H454,2)</f>
        <v>0</v>
      </c>
      <c r="BL454" s="18" t="s">
        <v>220</v>
      </c>
      <c r="BM454" s="180" t="s">
        <v>533</v>
      </c>
    </row>
    <row r="455" spans="1:65" s="2" customFormat="1" ht="11.25">
      <c r="A455" s="33"/>
      <c r="B455" s="34"/>
      <c r="C455" s="33"/>
      <c r="D455" s="182" t="s">
        <v>186</v>
      </c>
      <c r="E455" s="33"/>
      <c r="F455" s="183" t="s">
        <v>2492</v>
      </c>
      <c r="G455" s="33"/>
      <c r="H455" s="33"/>
      <c r="I455" s="102"/>
      <c r="J455" s="33"/>
      <c r="K455" s="33"/>
      <c r="L455" s="34"/>
      <c r="M455" s="220"/>
      <c r="N455" s="221"/>
      <c r="O455" s="222"/>
      <c r="P455" s="222"/>
      <c r="Q455" s="222"/>
      <c r="R455" s="222"/>
      <c r="S455" s="222"/>
      <c r="T455" s="223"/>
      <c r="U455" s="33"/>
      <c r="V455" s="33"/>
      <c r="W455" s="33"/>
      <c r="X455" s="33"/>
      <c r="Y455" s="33"/>
      <c r="Z455" s="33"/>
      <c r="AA455" s="33"/>
      <c r="AB455" s="33"/>
      <c r="AC455" s="33"/>
      <c r="AD455" s="33"/>
      <c r="AE455" s="33"/>
      <c r="AT455" s="18" t="s">
        <v>186</v>
      </c>
      <c r="AU455" s="18" t="s">
        <v>91</v>
      </c>
    </row>
    <row r="456" spans="1:65" s="2" customFormat="1" ht="6.95" customHeight="1">
      <c r="A456" s="33"/>
      <c r="B456" s="48"/>
      <c r="C456" s="49"/>
      <c r="D456" s="49"/>
      <c r="E456" s="49"/>
      <c r="F456" s="49"/>
      <c r="G456" s="49"/>
      <c r="H456" s="49"/>
      <c r="I456" s="126"/>
      <c r="J456" s="49"/>
      <c r="K456" s="49"/>
      <c r="L456" s="34"/>
      <c r="M456" s="33"/>
      <c r="O456" s="33"/>
      <c r="P456" s="33"/>
      <c r="Q456" s="33"/>
      <c r="R456" s="33"/>
      <c r="S456" s="33"/>
      <c r="T456" s="33"/>
      <c r="U456" s="33"/>
      <c r="V456" s="33"/>
      <c r="W456" s="33"/>
      <c r="X456" s="33"/>
      <c r="Y456" s="33"/>
      <c r="Z456" s="33"/>
      <c r="AA456" s="33"/>
      <c r="AB456" s="33"/>
      <c r="AC456" s="33"/>
      <c r="AD456" s="33"/>
      <c r="AE456" s="33"/>
    </row>
  </sheetData>
  <autoFilter ref="C132:K455"/>
  <mergeCells count="12">
    <mergeCell ref="E125:H125"/>
    <mergeCell ref="L2:V2"/>
    <mergeCell ref="E85:H85"/>
    <mergeCell ref="E87:H87"/>
    <mergeCell ref="E89:H89"/>
    <mergeCell ref="E121:H121"/>
    <mergeCell ref="E123:H12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5"/>
  <sheetViews>
    <sheetView showGridLines="0" topLeftCell="A133"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125</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2226</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2493</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ROUND(J126,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ROUND((SUM(BE126:BE234)),  2)</f>
        <v>0</v>
      </c>
      <c r="G35" s="33"/>
      <c r="H35" s="33"/>
      <c r="I35" s="113">
        <v>0.21</v>
      </c>
      <c r="J35" s="112">
        <f>ROUND(((SUM(BE126:BE234))*I35),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ROUND((SUM(BF126:BF234)),  2)</f>
        <v>0</v>
      </c>
      <c r="G36" s="33"/>
      <c r="H36" s="33"/>
      <c r="I36" s="113">
        <v>0.15</v>
      </c>
      <c r="J36" s="112">
        <f>ROUND(((SUM(BF126:BF234))*I36),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ROUND((SUM(BG126:BG234)),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ROUND((SUM(BH126:BH234)),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ROUND((SUM(BI126:BI234)),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2226</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 xml:space="preserve">b - venkovní kanalizace-cenová úroveň II/2016 </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J126</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142</v>
      </c>
      <c r="E99" s="134"/>
      <c r="F99" s="134"/>
      <c r="G99" s="134"/>
      <c r="H99" s="134"/>
      <c r="I99" s="135"/>
      <c r="J99" s="136">
        <f>J127</f>
        <v>0</v>
      </c>
      <c r="L99" s="132"/>
    </row>
    <row r="100" spans="1:47" s="10" customFormat="1" ht="19.899999999999999" customHeight="1">
      <c r="B100" s="137"/>
      <c r="D100" s="138" t="s">
        <v>2228</v>
      </c>
      <c r="E100" s="139"/>
      <c r="F100" s="139"/>
      <c r="G100" s="139"/>
      <c r="H100" s="139"/>
      <c r="I100" s="140"/>
      <c r="J100" s="141">
        <f>J128</f>
        <v>0</v>
      </c>
      <c r="L100" s="137"/>
    </row>
    <row r="101" spans="1:47" s="10" customFormat="1" ht="19.899999999999999" customHeight="1">
      <c r="B101" s="137"/>
      <c r="D101" s="138" t="s">
        <v>2229</v>
      </c>
      <c r="E101" s="139"/>
      <c r="F101" s="139"/>
      <c r="G101" s="139"/>
      <c r="H101" s="139"/>
      <c r="I101" s="140"/>
      <c r="J101" s="141">
        <f>J167</f>
        <v>0</v>
      </c>
      <c r="L101" s="137"/>
    </row>
    <row r="102" spans="1:47" s="10" customFormat="1" ht="19.899999999999999" customHeight="1">
      <c r="B102" s="137"/>
      <c r="D102" s="138" t="s">
        <v>1692</v>
      </c>
      <c r="E102" s="139"/>
      <c r="F102" s="139"/>
      <c r="G102" s="139"/>
      <c r="H102" s="139"/>
      <c r="I102" s="140"/>
      <c r="J102" s="141">
        <f>J172</f>
        <v>0</v>
      </c>
      <c r="L102" s="137"/>
    </row>
    <row r="103" spans="1:47" s="10" customFormat="1" ht="19.899999999999999" customHeight="1">
      <c r="B103" s="137"/>
      <c r="D103" s="138" t="s">
        <v>2494</v>
      </c>
      <c r="E103" s="139"/>
      <c r="F103" s="139"/>
      <c r="G103" s="139"/>
      <c r="H103" s="139"/>
      <c r="I103" s="140"/>
      <c r="J103" s="141">
        <f>J199</f>
        <v>0</v>
      </c>
      <c r="L103" s="137"/>
    </row>
    <row r="104" spans="1:47" s="10" customFormat="1" ht="19.899999999999999" customHeight="1">
      <c r="B104" s="137"/>
      <c r="D104" s="138" t="s">
        <v>2232</v>
      </c>
      <c r="E104" s="139"/>
      <c r="F104" s="139"/>
      <c r="G104" s="139"/>
      <c r="H104" s="139"/>
      <c r="I104" s="140"/>
      <c r="J104" s="141">
        <f>J232</f>
        <v>0</v>
      </c>
      <c r="L104" s="137"/>
    </row>
    <row r="105" spans="1:47" s="2" customFormat="1" ht="21.75" customHeight="1">
      <c r="A105" s="33"/>
      <c r="B105" s="34"/>
      <c r="C105" s="33"/>
      <c r="D105" s="33"/>
      <c r="E105" s="33"/>
      <c r="F105" s="33"/>
      <c r="G105" s="33"/>
      <c r="H105" s="33"/>
      <c r="I105" s="102"/>
      <c r="J105" s="33"/>
      <c r="K105" s="33"/>
      <c r="L105" s="43"/>
      <c r="S105" s="33"/>
      <c r="T105" s="33"/>
      <c r="U105" s="33"/>
      <c r="V105" s="33"/>
      <c r="W105" s="33"/>
      <c r="X105" s="33"/>
      <c r="Y105" s="33"/>
      <c r="Z105" s="33"/>
      <c r="AA105" s="33"/>
      <c r="AB105" s="33"/>
      <c r="AC105" s="33"/>
      <c r="AD105" s="33"/>
      <c r="AE105" s="33"/>
    </row>
    <row r="106" spans="1:47" s="2" customFormat="1" ht="6.95" customHeight="1">
      <c r="A106" s="33"/>
      <c r="B106" s="48"/>
      <c r="C106" s="49"/>
      <c r="D106" s="49"/>
      <c r="E106" s="49"/>
      <c r="F106" s="49"/>
      <c r="G106" s="49"/>
      <c r="H106" s="49"/>
      <c r="I106" s="126"/>
      <c r="J106" s="49"/>
      <c r="K106" s="49"/>
      <c r="L106" s="43"/>
      <c r="S106" s="33"/>
      <c r="T106" s="33"/>
      <c r="U106" s="33"/>
      <c r="V106" s="33"/>
      <c r="W106" s="33"/>
      <c r="X106" s="33"/>
      <c r="Y106" s="33"/>
      <c r="Z106" s="33"/>
      <c r="AA106" s="33"/>
      <c r="AB106" s="33"/>
      <c r="AC106" s="33"/>
      <c r="AD106" s="33"/>
      <c r="AE106" s="33"/>
    </row>
    <row r="110" spans="1:47" s="2" customFormat="1" ht="6.95" customHeight="1">
      <c r="A110" s="33"/>
      <c r="B110" s="50"/>
      <c r="C110" s="51"/>
      <c r="D110" s="51"/>
      <c r="E110" s="51"/>
      <c r="F110" s="51"/>
      <c r="G110" s="51"/>
      <c r="H110" s="51"/>
      <c r="I110" s="127"/>
      <c r="J110" s="51"/>
      <c r="K110" s="51"/>
      <c r="L110" s="43"/>
      <c r="S110" s="33"/>
      <c r="T110" s="33"/>
      <c r="U110" s="33"/>
      <c r="V110" s="33"/>
      <c r="W110" s="33"/>
      <c r="X110" s="33"/>
      <c r="Y110" s="33"/>
      <c r="Z110" s="33"/>
      <c r="AA110" s="33"/>
      <c r="AB110" s="33"/>
      <c r="AC110" s="33"/>
      <c r="AD110" s="33"/>
      <c r="AE110" s="33"/>
    </row>
    <row r="111" spans="1:47" s="2" customFormat="1" ht="24.95" customHeight="1">
      <c r="A111" s="33"/>
      <c r="B111" s="34"/>
      <c r="C111" s="22" t="s">
        <v>165</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6.95" customHeight="1">
      <c r="A112" s="33"/>
      <c r="B112" s="34"/>
      <c r="C112" s="33"/>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3" s="2" customFormat="1" ht="12" customHeight="1">
      <c r="A113" s="33"/>
      <c r="B113" s="34"/>
      <c r="C113" s="28" t="s">
        <v>16</v>
      </c>
      <c r="D113" s="33"/>
      <c r="E113" s="33"/>
      <c r="F113" s="33"/>
      <c r="G113" s="33"/>
      <c r="H113" s="33"/>
      <c r="I113" s="102"/>
      <c r="J113" s="33"/>
      <c r="K113" s="33"/>
      <c r="L113" s="43"/>
      <c r="S113" s="33"/>
      <c r="T113" s="33"/>
      <c r="U113" s="33"/>
      <c r="V113" s="33"/>
      <c r="W113" s="33"/>
      <c r="X113" s="33"/>
      <c r="Y113" s="33"/>
      <c r="Z113" s="33"/>
      <c r="AA113" s="33"/>
      <c r="AB113" s="33"/>
      <c r="AC113" s="33"/>
      <c r="AD113" s="33"/>
      <c r="AE113" s="33"/>
    </row>
    <row r="114" spans="1:63" s="2" customFormat="1" ht="16.5" customHeight="1">
      <c r="A114" s="33"/>
      <c r="B114" s="34"/>
      <c r="C114" s="33"/>
      <c r="D114" s="33"/>
      <c r="E114" s="278" t="str">
        <f>E7</f>
        <v>Stavební úpravy a přístavba výtahu</v>
      </c>
      <c r="F114" s="279"/>
      <c r="G114" s="279"/>
      <c r="H114" s="279"/>
      <c r="I114" s="102"/>
      <c r="J114" s="33"/>
      <c r="K114" s="33"/>
      <c r="L114" s="43"/>
      <c r="S114" s="33"/>
      <c r="T114" s="33"/>
      <c r="U114" s="33"/>
      <c r="V114" s="33"/>
      <c r="W114" s="33"/>
      <c r="X114" s="33"/>
      <c r="Y114" s="33"/>
      <c r="Z114" s="33"/>
      <c r="AA114" s="33"/>
      <c r="AB114" s="33"/>
      <c r="AC114" s="33"/>
      <c r="AD114" s="33"/>
      <c r="AE114" s="33"/>
    </row>
    <row r="115" spans="1:63" s="1" customFormat="1" ht="12" customHeight="1">
      <c r="B115" s="21"/>
      <c r="C115" s="28" t="s">
        <v>132</v>
      </c>
      <c r="I115" s="99"/>
      <c r="L115" s="21"/>
    </row>
    <row r="116" spans="1:63" s="2" customFormat="1" ht="25.5" customHeight="1">
      <c r="A116" s="33"/>
      <c r="B116" s="34"/>
      <c r="C116" s="33"/>
      <c r="D116" s="33"/>
      <c r="E116" s="278" t="s">
        <v>2226</v>
      </c>
      <c r="F116" s="280"/>
      <c r="G116" s="280"/>
      <c r="H116" s="280"/>
      <c r="I116" s="102"/>
      <c r="J116" s="33"/>
      <c r="K116" s="33"/>
      <c r="L116" s="43"/>
      <c r="S116" s="33"/>
      <c r="T116" s="33"/>
      <c r="U116" s="33"/>
      <c r="V116" s="33"/>
      <c r="W116" s="33"/>
      <c r="X116" s="33"/>
      <c r="Y116" s="33"/>
      <c r="Z116" s="33"/>
      <c r="AA116" s="33"/>
      <c r="AB116" s="33"/>
      <c r="AC116" s="33"/>
      <c r="AD116" s="33"/>
      <c r="AE116" s="33"/>
    </row>
    <row r="117" spans="1:63" s="2" customFormat="1" ht="12" customHeight="1">
      <c r="A117" s="33"/>
      <c r="B117" s="34"/>
      <c r="C117" s="28" t="s">
        <v>134</v>
      </c>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3" s="2" customFormat="1" ht="16.5" customHeight="1">
      <c r="A118" s="33"/>
      <c r="B118" s="34"/>
      <c r="C118" s="33"/>
      <c r="D118" s="33"/>
      <c r="E118" s="254" t="str">
        <f>E11</f>
        <v xml:space="preserve">b - venkovní kanalizace-cenová úroveň II/2016 </v>
      </c>
      <c r="F118" s="280"/>
      <c r="G118" s="280"/>
      <c r="H118" s="280"/>
      <c r="I118" s="102"/>
      <c r="J118" s="33"/>
      <c r="K118" s="33"/>
      <c r="L118" s="43"/>
      <c r="S118" s="33"/>
      <c r="T118" s="33"/>
      <c r="U118" s="33"/>
      <c r="V118" s="33"/>
      <c r="W118" s="33"/>
      <c r="X118" s="33"/>
      <c r="Y118" s="33"/>
      <c r="Z118" s="33"/>
      <c r="AA118" s="33"/>
      <c r="AB118" s="33"/>
      <c r="AC118" s="33"/>
      <c r="AD118" s="33"/>
      <c r="AE118" s="33"/>
    </row>
    <row r="119" spans="1:63"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3" s="2" customFormat="1" ht="12" customHeight="1">
      <c r="A120" s="33"/>
      <c r="B120" s="34"/>
      <c r="C120" s="28" t="s">
        <v>22</v>
      </c>
      <c r="D120" s="33"/>
      <c r="E120" s="33"/>
      <c r="F120" s="26" t="str">
        <f>F14</f>
        <v>ZŠ Smetanova 460</v>
      </c>
      <c r="G120" s="33"/>
      <c r="H120" s="33"/>
      <c r="I120" s="103" t="s">
        <v>24</v>
      </c>
      <c r="J120" s="56" t="str">
        <f>IF(J14="","",J14)</f>
        <v>22. 8. 2019</v>
      </c>
      <c r="K120" s="33"/>
      <c r="L120" s="43"/>
      <c r="S120" s="33"/>
      <c r="T120" s="33"/>
      <c r="U120" s="33"/>
      <c r="V120" s="33"/>
      <c r="W120" s="33"/>
      <c r="X120" s="33"/>
      <c r="Y120" s="33"/>
      <c r="Z120" s="33"/>
      <c r="AA120" s="33"/>
      <c r="AB120" s="33"/>
      <c r="AC120" s="33"/>
      <c r="AD120" s="33"/>
      <c r="AE120" s="33"/>
    </row>
    <row r="121" spans="1:63"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3" s="2" customFormat="1" ht="15.2" customHeight="1">
      <c r="A122" s="33"/>
      <c r="B122" s="34"/>
      <c r="C122" s="28" t="s">
        <v>28</v>
      </c>
      <c r="D122" s="33"/>
      <c r="E122" s="33"/>
      <c r="F122" s="26" t="str">
        <f>E17</f>
        <v>Město Lanškroun</v>
      </c>
      <c r="G122" s="33"/>
      <c r="H122" s="33"/>
      <c r="I122" s="103" t="s">
        <v>34</v>
      </c>
      <c r="J122" s="31" t="str">
        <f>E23</f>
        <v>Ing. Ivana Smolová</v>
      </c>
      <c r="K122" s="33"/>
      <c r="L122" s="43"/>
      <c r="S122" s="33"/>
      <c r="T122" s="33"/>
      <c r="U122" s="33"/>
      <c r="V122" s="33"/>
      <c r="W122" s="33"/>
      <c r="X122" s="33"/>
      <c r="Y122" s="33"/>
      <c r="Z122" s="33"/>
      <c r="AA122" s="33"/>
      <c r="AB122" s="33"/>
      <c r="AC122" s="33"/>
      <c r="AD122" s="33"/>
      <c r="AE122" s="33"/>
    </row>
    <row r="123" spans="1:63" s="2" customFormat="1" ht="15.2" customHeight="1">
      <c r="A123" s="33"/>
      <c r="B123" s="34"/>
      <c r="C123" s="28" t="s">
        <v>32</v>
      </c>
      <c r="D123" s="33"/>
      <c r="E123" s="33"/>
      <c r="F123" s="26" t="str">
        <f>IF(E20="","",E20)</f>
        <v>Vyplň údaj</v>
      </c>
      <c r="G123" s="33"/>
      <c r="H123" s="33"/>
      <c r="I123" s="103" t="s">
        <v>37</v>
      </c>
      <c r="J123" s="31" t="str">
        <f>E26</f>
        <v xml:space="preserve"> </v>
      </c>
      <c r="K123" s="33"/>
      <c r="L123" s="43"/>
      <c r="S123" s="33"/>
      <c r="T123" s="33"/>
      <c r="U123" s="33"/>
      <c r="V123" s="33"/>
      <c r="W123" s="33"/>
      <c r="X123" s="33"/>
      <c r="Y123" s="33"/>
      <c r="Z123" s="33"/>
      <c r="AA123" s="33"/>
      <c r="AB123" s="33"/>
      <c r="AC123" s="33"/>
      <c r="AD123" s="33"/>
      <c r="AE123" s="33"/>
    </row>
    <row r="124" spans="1:63" s="2" customFormat="1" ht="10.35" customHeight="1">
      <c r="A124" s="33"/>
      <c r="B124" s="34"/>
      <c r="C124" s="33"/>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63" s="11" customFormat="1" ht="29.25" customHeight="1">
      <c r="A125" s="142"/>
      <c r="B125" s="143"/>
      <c r="C125" s="144" t="s">
        <v>166</v>
      </c>
      <c r="D125" s="145" t="s">
        <v>65</v>
      </c>
      <c r="E125" s="145" t="s">
        <v>61</v>
      </c>
      <c r="F125" s="145" t="s">
        <v>62</v>
      </c>
      <c r="G125" s="145" t="s">
        <v>167</v>
      </c>
      <c r="H125" s="145" t="s">
        <v>168</v>
      </c>
      <c r="I125" s="146" t="s">
        <v>169</v>
      </c>
      <c r="J125" s="147" t="s">
        <v>139</v>
      </c>
      <c r="K125" s="148" t="s">
        <v>170</v>
      </c>
      <c r="L125" s="149"/>
      <c r="M125" s="63" t="s">
        <v>1</v>
      </c>
      <c r="N125" s="64" t="s">
        <v>44</v>
      </c>
      <c r="O125" s="64" t="s">
        <v>171</v>
      </c>
      <c r="P125" s="64" t="s">
        <v>172</v>
      </c>
      <c r="Q125" s="64" t="s">
        <v>173</v>
      </c>
      <c r="R125" s="64" t="s">
        <v>174</v>
      </c>
      <c r="S125" s="64" t="s">
        <v>175</v>
      </c>
      <c r="T125" s="65" t="s">
        <v>176</v>
      </c>
      <c r="U125" s="142"/>
      <c r="V125" s="142"/>
      <c r="W125" s="142"/>
      <c r="X125" s="142"/>
      <c r="Y125" s="142"/>
      <c r="Z125" s="142"/>
      <c r="AA125" s="142"/>
      <c r="AB125" s="142"/>
      <c r="AC125" s="142"/>
      <c r="AD125" s="142"/>
      <c r="AE125" s="142"/>
    </row>
    <row r="126" spans="1:63" s="2" customFormat="1" ht="22.9" customHeight="1">
      <c r="A126" s="33"/>
      <c r="B126" s="34"/>
      <c r="C126" s="70" t="s">
        <v>177</v>
      </c>
      <c r="D126" s="33"/>
      <c r="E126" s="33"/>
      <c r="F126" s="33"/>
      <c r="G126" s="33"/>
      <c r="H126" s="33"/>
      <c r="I126" s="102"/>
      <c r="J126" s="150">
        <f>BK126</f>
        <v>0</v>
      </c>
      <c r="K126" s="33"/>
      <c r="L126" s="34"/>
      <c r="M126" s="66"/>
      <c r="N126" s="57"/>
      <c r="O126" s="67"/>
      <c r="P126" s="151">
        <f>P127</f>
        <v>0</v>
      </c>
      <c r="Q126" s="67"/>
      <c r="R126" s="151">
        <f>R127</f>
        <v>0</v>
      </c>
      <c r="S126" s="67"/>
      <c r="T126" s="152">
        <f>T127</f>
        <v>0</v>
      </c>
      <c r="U126" s="33"/>
      <c r="V126" s="33"/>
      <c r="W126" s="33"/>
      <c r="X126" s="33"/>
      <c r="Y126" s="33"/>
      <c r="Z126" s="33"/>
      <c r="AA126" s="33"/>
      <c r="AB126" s="33"/>
      <c r="AC126" s="33"/>
      <c r="AD126" s="33"/>
      <c r="AE126" s="33"/>
      <c r="AT126" s="18" t="s">
        <v>79</v>
      </c>
      <c r="AU126" s="18" t="s">
        <v>141</v>
      </c>
      <c r="BK126" s="153">
        <f>BK127</f>
        <v>0</v>
      </c>
    </row>
    <row r="127" spans="1:63" s="12" customFormat="1" ht="25.9" customHeight="1">
      <c r="B127" s="154"/>
      <c r="D127" s="155" t="s">
        <v>79</v>
      </c>
      <c r="E127" s="156" t="s">
        <v>178</v>
      </c>
      <c r="F127" s="156" t="s">
        <v>179</v>
      </c>
      <c r="I127" s="157"/>
      <c r="J127" s="158">
        <f>BK127</f>
        <v>0</v>
      </c>
      <c r="L127" s="154"/>
      <c r="M127" s="159"/>
      <c r="N127" s="160"/>
      <c r="O127" s="160"/>
      <c r="P127" s="161">
        <f>P128+P167+P172+P199+P232</f>
        <v>0</v>
      </c>
      <c r="Q127" s="160"/>
      <c r="R127" s="161">
        <f>R128+R167+R172+R199+R232</f>
        <v>0</v>
      </c>
      <c r="S127" s="160"/>
      <c r="T127" s="162">
        <f>T128+T167+T172+T199+T232</f>
        <v>0</v>
      </c>
      <c r="AR127" s="155" t="s">
        <v>21</v>
      </c>
      <c r="AT127" s="163" t="s">
        <v>79</v>
      </c>
      <c r="AU127" s="163" t="s">
        <v>80</v>
      </c>
      <c r="AY127" s="155" t="s">
        <v>180</v>
      </c>
      <c r="BK127" s="164">
        <f>BK128+BK167+BK172+BK199+BK232</f>
        <v>0</v>
      </c>
    </row>
    <row r="128" spans="1:63" s="12" customFormat="1" ht="22.9" customHeight="1">
      <c r="B128" s="154"/>
      <c r="D128" s="155" t="s">
        <v>79</v>
      </c>
      <c r="E128" s="165" t="s">
        <v>21</v>
      </c>
      <c r="F128" s="165" t="s">
        <v>2235</v>
      </c>
      <c r="I128" s="157"/>
      <c r="J128" s="166">
        <f>BK128</f>
        <v>0</v>
      </c>
      <c r="L128" s="154"/>
      <c r="M128" s="159"/>
      <c r="N128" s="160"/>
      <c r="O128" s="160"/>
      <c r="P128" s="161">
        <f>SUM(P129:P166)</f>
        <v>0</v>
      </c>
      <c r="Q128" s="160"/>
      <c r="R128" s="161">
        <f>SUM(R129:R166)</f>
        <v>0</v>
      </c>
      <c r="S128" s="160"/>
      <c r="T128" s="162">
        <f>SUM(T129:T166)</f>
        <v>0</v>
      </c>
      <c r="AR128" s="155" t="s">
        <v>21</v>
      </c>
      <c r="AT128" s="163" t="s">
        <v>79</v>
      </c>
      <c r="AU128" s="163" t="s">
        <v>21</v>
      </c>
      <c r="AY128" s="155" t="s">
        <v>180</v>
      </c>
      <c r="BK128" s="164">
        <f>SUM(BK129:BK166)</f>
        <v>0</v>
      </c>
    </row>
    <row r="129" spans="1:65" s="2" customFormat="1" ht="24" customHeight="1">
      <c r="A129" s="33"/>
      <c r="B129" s="167"/>
      <c r="C129" s="168" t="s">
        <v>21</v>
      </c>
      <c r="D129" s="168" t="s">
        <v>182</v>
      </c>
      <c r="E129" s="169" t="s">
        <v>2251</v>
      </c>
      <c r="F129" s="170" t="s">
        <v>2252</v>
      </c>
      <c r="G129" s="171" t="s">
        <v>383</v>
      </c>
      <c r="H129" s="172">
        <v>75.25</v>
      </c>
      <c r="I129" s="173"/>
      <c r="J129" s="174">
        <f>ROUND(I129*H129,2)</f>
        <v>0</v>
      </c>
      <c r="K129" s="175"/>
      <c r="L129" s="34"/>
      <c r="M129" s="176" t="s">
        <v>1</v>
      </c>
      <c r="N129" s="177" t="s">
        <v>45</v>
      </c>
      <c r="O129" s="59"/>
      <c r="P129" s="178">
        <f>O129*H129</f>
        <v>0</v>
      </c>
      <c r="Q129" s="178">
        <v>0</v>
      </c>
      <c r="R129" s="178">
        <f>Q129*H129</f>
        <v>0</v>
      </c>
      <c r="S129" s="178">
        <v>0</v>
      </c>
      <c r="T129" s="179">
        <f>S129*H129</f>
        <v>0</v>
      </c>
      <c r="U129" s="33"/>
      <c r="V129" s="33"/>
      <c r="W129" s="33"/>
      <c r="X129" s="33"/>
      <c r="Y129" s="33"/>
      <c r="Z129" s="33"/>
      <c r="AA129" s="33"/>
      <c r="AB129" s="33"/>
      <c r="AC129" s="33"/>
      <c r="AD129" s="33"/>
      <c r="AE129" s="33"/>
      <c r="AR129" s="180" t="s">
        <v>128</v>
      </c>
      <c r="AT129" s="180" t="s">
        <v>182</v>
      </c>
      <c r="AU129" s="180" t="s">
        <v>91</v>
      </c>
      <c r="AY129" s="18" t="s">
        <v>180</v>
      </c>
      <c r="BE129" s="181">
        <f>IF(N129="základní",J129,0)</f>
        <v>0</v>
      </c>
      <c r="BF129" s="181">
        <f>IF(N129="snížená",J129,0)</f>
        <v>0</v>
      </c>
      <c r="BG129" s="181">
        <f>IF(N129="zákl. přenesená",J129,0)</f>
        <v>0</v>
      </c>
      <c r="BH129" s="181">
        <f>IF(N129="sníž. přenesená",J129,0)</f>
        <v>0</v>
      </c>
      <c r="BI129" s="181">
        <f>IF(N129="nulová",J129,0)</f>
        <v>0</v>
      </c>
      <c r="BJ129" s="18" t="s">
        <v>21</v>
      </c>
      <c r="BK129" s="181">
        <f>ROUND(I129*H129,2)</f>
        <v>0</v>
      </c>
      <c r="BL129" s="18" t="s">
        <v>128</v>
      </c>
      <c r="BM129" s="180" t="s">
        <v>91</v>
      </c>
    </row>
    <row r="130" spans="1:65" s="2" customFormat="1" ht="11.25">
      <c r="A130" s="33"/>
      <c r="B130" s="34"/>
      <c r="C130" s="33"/>
      <c r="D130" s="182" t="s">
        <v>186</v>
      </c>
      <c r="E130" s="33"/>
      <c r="F130" s="183" t="s">
        <v>2252</v>
      </c>
      <c r="G130" s="33"/>
      <c r="H130" s="33"/>
      <c r="I130" s="102"/>
      <c r="J130" s="33"/>
      <c r="K130" s="33"/>
      <c r="L130" s="34"/>
      <c r="M130" s="184"/>
      <c r="N130" s="185"/>
      <c r="O130" s="59"/>
      <c r="P130" s="59"/>
      <c r="Q130" s="59"/>
      <c r="R130" s="59"/>
      <c r="S130" s="59"/>
      <c r="T130" s="60"/>
      <c r="U130" s="33"/>
      <c r="V130" s="33"/>
      <c r="W130" s="33"/>
      <c r="X130" s="33"/>
      <c r="Y130" s="33"/>
      <c r="Z130" s="33"/>
      <c r="AA130" s="33"/>
      <c r="AB130" s="33"/>
      <c r="AC130" s="33"/>
      <c r="AD130" s="33"/>
      <c r="AE130" s="33"/>
      <c r="AT130" s="18" t="s">
        <v>186</v>
      </c>
      <c r="AU130" s="18" t="s">
        <v>91</v>
      </c>
    </row>
    <row r="131" spans="1:65" s="13" customFormat="1" ht="11.25">
      <c r="B131" s="186"/>
      <c r="D131" s="182" t="s">
        <v>187</v>
      </c>
      <c r="E131" s="187" t="s">
        <v>1</v>
      </c>
      <c r="F131" s="188" t="s">
        <v>2495</v>
      </c>
      <c r="H131" s="189">
        <v>68.95</v>
      </c>
      <c r="I131" s="190"/>
      <c r="L131" s="186"/>
      <c r="M131" s="191"/>
      <c r="N131" s="192"/>
      <c r="O131" s="192"/>
      <c r="P131" s="192"/>
      <c r="Q131" s="192"/>
      <c r="R131" s="192"/>
      <c r="S131" s="192"/>
      <c r="T131" s="193"/>
      <c r="AT131" s="187" t="s">
        <v>187</v>
      </c>
      <c r="AU131" s="187" t="s">
        <v>91</v>
      </c>
      <c r="AV131" s="13" t="s">
        <v>91</v>
      </c>
      <c r="AW131" s="13" t="s">
        <v>36</v>
      </c>
      <c r="AX131" s="13" t="s">
        <v>80</v>
      </c>
      <c r="AY131" s="187" t="s">
        <v>180</v>
      </c>
    </row>
    <row r="132" spans="1:65" s="13" customFormat="1" ht="11.25">
      <c r="B132" s="186"/>
      <c r="D132" s="182" t="s">
        <v>187</v>
      </c>
      <c r="E132" s="187" t="s">
        <v>1</v>
      </c>
      <c r="F132" s="188" t="s">
        <v>2496</v>
      </c>
      <c r="H132" s="189">
        <v>6.3</v>
      </c>
      <c r="I132" s="190"/>
      <c r="L132" s="186"/>
      <c r="M132" s="191"/>
      <c r="N132" s="192"/>
      <c r="O132" s="192"/>
      <c r="P132" s="192"/>
      <c r="Q132" s="192"/>
      <c r="R132" s="192"/>
      <c r="S132" s="192"/>
      <c r="T132" s="193"/>
      <c r="AT132" s="187" t="s">
        <v>187</v>
      </c>
      <c r="AU132" s="187" t="s">
        <v>91</v>
      </c>
      <c r="AV132" s="13" t="s">
        <v>91</v>
      </c>
      <c r="AW132" s="13" t="s">
        <v>36</v>
      </c>
      <c r="AX132" s="13" t="s">
        <v>80</v>
      </c>
      <c r="AY132" s="187" t="s">
        <v>180</v>
      </c>
    </row>
    <row r="133" spans="1:65" s="14" customFormat="1" ht="11.25">
      <c r="B133" s="194"/>
      <c r="D133" s="182" t="s">
        <v>187</v>
      </c>
      <c r="E133" s="195" t="s">
        <v>1</v>
      </c>
      <c r="F133" s="196" t="s">
        <v>189</v>
      </c>
      <c r="H133" s="197">
        <v>75.25</v>
      </c>
      <c r="I133" s="198"/>
      <c r="L133" s="194"/>
      <c r="M133" s="199"/>
      <c r="N133" s="200"/>
      <c r="O133" s="200"/>
      <c r="P133" s="200"/>
      <c r="Q133" s="200"/>
      <c r="R133" s="200"/>
      <c r="S133" s="200"/>
      <c r="T133" s="201"/>
      <c r="AT133" s="195" t="s">
        <v>187</v>
      </c>
      <c r="AU133" s="195" t="s">
        <v>91</v>
      </c>
      <c r="AV133" s="14" t="s">
        <v>128</v>
      </c>
      <c r="AW133" s="14" t="s">
        <v>36</v>
      </c>
      <c r="AX133" s="14" t="s">
        <v>21</v>
      </c>
      <c r="AY133" s="195" t="s">
        <v>180</v>
      </c>
    </row>
    <row r="134" spans="1:65" s="2" customFormat="1" ht="24" customHeight="1">
      <c r="A134" s="33"/>
      <c r="B134" s="167"/>
      <c r="C134" s="168" t="s">
        <v>91</v>
      </c>
      <c r="D134" s="168" t="s">
        <v>182</v>
      </c>
      <c r="E134" s="169" t="s">
        <v>2259</v>
      </c>
      <c r="F134" s="170" t="s">
        <v>2260</v>
      </c>
      <c r="G134" s="171" t="s">
        <v>383</v>
      </c>
      <c r="H134" s="172">
        <v>75.25</v>
      </c>
      <c r="I134" s="173"/>
      <c r="J134" s="174">
        <f>ROUND(I134*H134,2)</f>
        <v>0</v>
      </c>
      <c r="K134" s="175"/>
      <c r="L134" s="34"/>
      <c r="M134" s="176" t="s">
        <v>1</v>
      </c>
      <c r="N134" s="177" t="s">
        <v>45</v>
      </c>
      <c r="O134" s="59"/>
      <c r="P134" s="178">
        <f>O134*H134</f>
        <v>0</v>
      </c>
      <c r="Q134" s="178">
        <v>0</v>
      </c>
      <c r="R134" s="178">
        <f>Q134*H134</f>
        <v>0</v>
      </c>
      <c r="S134" s="178">
        <v>0</v>
      </c>
      <c r="T134" s="179">
        <f>S134*H134</f>
        <v>0</v>
      </c>
      <c r="U134" s="33"/>
      <c r="V134" s="33"/>
      <c r="W134" s="33"/>
      <c r="X134" s="33"/>
      <c r="Y134" s="33"/>
      <c r="Z134" s="33"/>
      <c r="AA134" s="33"/>
      <c r="AB134" s="33"/>
      <c r="AC134" s="33"/>
      <c r="AD134" s="33"/>
      <c r="AE134" s="33"/>
      <c r="AR134" s="180" t="s">
        <v>128</v>
      </c>
      <c r="AT134" s="180" t="s">
        <v>182</v>
      </c>
      <c r="AU134" s="180" t="s">
        <v>91</v>
      </c>
      <c r="AY134" s="18" t="s">
        <v>180</v>
      </c>
      <c r="BE134" s="181">
        <f>IF(N134="základní",J134,0)</f>
        <v>0</v>
      </c>
      <c r="BF134" s="181">
        <f>IF(N134="snížená",J134,0)</f>
        <v>0</v>
      </c>
      <c r="BG134" s="181">
        <f>IF(N134="zákl. přenesená",J134,0)</f>
        <v>0</v>
      </c>
      <c r="BH134" s="181">
        <f>IF(N134="sníž. přenesená",J134,0)</f>
        <v>0</v>
      </c>
      <c r="BI134" s="181">
        <f>IF(N134="nulová",J134,0)</f>
        <v>0</v>
      </c>
      <c r="BJ134" s="18" t="s">
        <v>21</v>
      </c>
      <c r="BK134" s="181">
        <f>ROUND(I134*H134,2)</f>
        <v>0</v>
      </c>
      <c r="BL134" s="18" t="s">
        <v>128</v>
      </c>
      <c r="BM134" s="180" t="s">
        <v>128</v>
      </c>
    </row>
    <row r="135" spans="1:65" s="2" customFormat="1" ht="19.5">
      <c r="A135" s="33"/>
      <c r="B135" s="34"/>
      <c r="C135" s="33"/>
      <c r="D135" s="182" t="s">
        <v>186</v>
      </c>
      <c r="E135" s="33"/>
      <c r="F135" s="183" t="s">
        <v>2260</v>
      </c>
      <c r="G135" s="33"/>
      <c r="H135" s="33"/>
      <c r="I135" s="102"/>
      <c r="J135" s="33"/>
      <c r="K135" s="33"/>
      <c r="L135" s="34"/>
      <c r="M135" s="184"/>
      <c r="N135" s="185"/>
      <c r="O135" s="59"/>
      <c r="P135" s="59"/>
      <c r="Q135" s="59"/>
      <c r="R135" s="59"/>
      <c r="S135" s="59"/>
      <c r="T135" s="60"/>
      <c r="U135" s="33"/>
      <c r="V135" s="33"/>
      <c r="W135" s="33"/>
      <c r="X135" s="33"/>
      <c r="Y135" s="33"/>
      <c r="Z135" s="33"/>
      <c r="AA135" s="33"/>
      <c r="AB135" s="33"/>
      <c r="AC135" s="33"/>
      <c r="AD135" s="33"/>
      <c r="AE135" s="33"/>
      <c r="AT135" s="18" t="s">
        <v>186</v>
      </c>
      <c r="AU135" s="18" t="s">
        <v>91</v>
      </c>
    </row>
    <row r="136" spans="1:65" s="2" customFormat="1" ht="16.5" customHeight="1">
      <c r="A136" s="33"/>
      <c r="B136" s="167"/>
      <c r="C136" s="168" t="s">
        <v>118</v>
      </c>
      <c r="D136" s="168" t="s">
        <v>182</v>
      </c>
      <c r="E136" s="169" t="s">
        <v>2261</v>
      </c>
      <c r="F136" s="170" t="s">
        <v>2262</v>
      </c>
      <c r="G136" s="171" t="s">
        <v>383</v>
      </c>
      <c r="H136" s="172">
        <v>10.824999999999999</v>
      </c>
      <c r="I136" s="173"/>
      <c r="J136" s="174">
        <f>ROUND(I136*H136,2)</f>
        <v>0</v>
      </c>
      <c r="K136" s="175"/>
      <c r="L136" s="34"/>
      <c r="M136" s="176" t="s">
        <v>1</v>
      </c>
      <c r="N136" s="177" t="s">
        <v>45</v>
      </c>
      <c r="O136" s="59"/>
      <c r="P136" s="178">
        <f>O136*H136</f>
        <v>0</v>
      </c>
      <c r="Q136" s="178">
        <v>0</v>
      </c>
      <c r="R136" s="178">
        <f>Q136*H136</f>
        <v>0</v>
      </c>
      <c r="S136" s="178">
        <v>0</v>
      </c>
      <c r="T136" s="179">
        <f>S136*H136</f>
        <v>0</v>
      </c>
      <c r="U136" s="33"/>
      <c r="V136" s="33"/>
      <c r="W136" s="33"/>
      <c r="X136" s="33"/>
      <c r="Y136" s="33"/>
      <c r="Z136" s="33"/>
      <c r="AA136" s="33"/>
      <c r="AB136" s="33"/>
      <c r="AC136" s="33"/>
      <c r="AD136" s="33"/>
      <c r="AE136" s="33"/>
      <c r="AR136" s="180" t="s">
        <v>128</v>
      </c>
      <c r="AT136" s="180" t="s">
        <v>182</v>
      </c>
      <c r="AU136" s="180" t="s">
        <v>91</v>
      </c>
      <c r="AY136" s="18" t="s">
        <v>180</v>
      </c>
      <c r="BE136" s="181">
        <f>IF(N136="základní",J136,0)</f>
        <v>0</v>
      </c>
      <c r="BF136" s="181">
        <f>IF(N136="snížená",J136,0)</f>
        <v>0</v>
      </c>
      <c r="BG136" s="181">
        <f>IF(N136="zákl. přenesená",J136,0)</f>
        <v>0</v>
      </c>
      <c r="BH136" s="181">
        <f>IF(N136="sníž. přenesená",J136,0)</f>
        <v>0</v>
      </c>
      <c r="BI136" s="181">
        <f>IF(N136="nulová",J136,0)</f>
        <v>0</v>
      </c>
      <c r="BJ136" s="18" t="s">
        <v>21</v>
      </c>
      <c r="BK136" s="181">
        <f>ROUND(I136*H136,2)</f>
        <v>0</v>
      </c>
      <c r="BL136" s="18" t="s">
        <v>128</v>
      </c>
      <c r="BM136" s="180" t="s">
        <v>195</v>
      </c>
    </row>
    <row r="137" spans="1:65" s="2" customFormat="1" ht="11.25">
      <c r="A137" s="33"/>
      <c r="B137" s="34"/>
      <c r="C137" s="33"/>
      <c r="D137" s="182" t="s">
        <v>186</v>
      </c>
      <c r="E137" s="33"/>
      <c r="F137" s="183" t="s">
        <v>2262</v>
      </c>
      <c r="G137" s="33"/>
      <c r="H137" s="33"/>
      <c r="I137" s="102"/>
      <c r="J137" s="33"/>
      <c r="K137" s="33"/>
      <c r="L137" s="34"/>
      <c r="M137" s="184"/>
      <c r="N137" s="185"/>
      <c r="O137" s="59"/>
      <c r="P137" s="59"/>
      <c r="Q137" s="59"/>
      <c r="R137" s="59"/>
      <c r="S137" s="59"/>
      <c r="T137" s="60"/>
      <c r="U137" s="33"/>
      <c r="V137" s="33"/>
      <c r="W137" s="33"/>
      <c r="X137" s="33"/>
      <c r="Y137" s="33"/>
      <c r="Z137" s="33"/>
      <c r="AA137" s="33"/>
      <c r="AB137" s="33"/>
      <c r="AC137" s="33"/>
      <c r="AD137" s="33"/>
      <c r="AE137" s="33"/>
      <c r="AT137" s="18" t="s">
        <v>186</v>
      </c>
      <c r="AU137" s="18" t="s">
        <v>91</v>
      </c>
    </row>
    <row r="138" spans="1:65" s="13" customFormat="1" ht="11.25">
      <c r="B138" s="186"/>
      <c r="D138" s="182" t="s">
        <v>187</v>
      </c>
      <c r="E138" s="187" t="s">
        <v>1</v>
      </c>
      <c r="F138" s="188" t="s">
        <v>2497</v>
      </c>
      <c r="H138" s="189">
        <v>7</v>
      </c>
      <c r="I138" s="190"/>
      <c r="L138" s="186"/>
      <c r="M138" s="191"/>
      <c r="N138" s="192"/>
      <c r="O138" s="192"/>
      <c r="P138" s="192"/>
      <c r="Q138" s="192"/>
      <c r="R138" s="192"/>
      <c r="S138" s="192"/>
      <c r="T138" s="193"/>
      <c r="AT138" s="187" t="s">
        <v>187</v>
      </c>
      <c r="AU138" s="187" t="s">
        <v>91</v>
      </c>
      <c r="AV138" s="13" t="s">
        <v>91</v>
      </c>
      <c r="AW138" s="13" t="s">
        <v>36</v>
      </c>
      <c r="AX138" s="13" t="s">
        <v>80</v>
      </c>
      <c r="AY138" s="187" t="s">
        <v>180</v>
      </c>
    </row>
    <row r="139" spans="1:65" s="13" customFormat="1" ht="11.25">
      <c r="B139" s="186"/>
      <c r="D139" s="182" t="s">
        <v>187</v>
      </c>
      <c r="E139" s="187" t="s">
        <v>1</v>
      </c>
      <c r="F139" s="188" t="s">
        <v>2498</v>
      </c>
      <c r="H139" s="189">
        <v>3.8250000000000002</v>
      </c>
      <c r="I139" s="190"/>
      <c r="L139" s="186"/>
      <c r="M139" s="191"/>
      <c r="N139" s="192"/>
      <c r="O139" s="192"/>
      <c r="P139" s="192"/>
      <c r="Q139" s="192"/>
      <c r="R139" s="192"/>
      <c r="S139" s="192"/>
      <c r="T139" s="193"/>
      <c r="AT139" s="187" t="s">
        <v>187</v>
      </c>
      <c r="AU139" s="187" t="s">
        <v>91</v>
      </c>
      <c r="AV139" s="13" t="s">
        <v>91</v>
      </c>
      <c r="AW139" s="13" t="s">
        <v>36</v>
      </c>
      <c r="AX139" s="13" t="s">
        <v>80</v>
      </c>
      <c r="AY139" s="187" t="s">
        <v>180</v>
      </c>
    </row>
    <row r="140" spans="1:65" s="14" customFormat="1" ht="11.25">
      <c r="B140" s="194"/>
      <c r="D140" s="182" t="s">
        <v>187</v>
      </c>
      <c r="E140" s="195" t="s">
        <v>1</v>
      </c>
      <c r="F140" s="196" t="s">
        <v>189</v>
      </c>
      <c r="H140" s="197">
        <v>10.824999999999999</v>
      </c>
      <c r="I140" s="198"/>
      <c r="L140" s="194"/>
      <c r="M140" s="199"/>
      <c r="N140" s="200"/>
      <c r="O140" s="200"/>
      <c r="P140" s="200"/>
      <c r="Q140" s="200"/>
      <c r="R140" s="200"/>
      <c r="S140" s="200"/>
      <c r="T140" s="201"/>
      <c r="AT140" s="195" t="s">
        <v>187</v>
      </c>
      <c r="AU140" s="195" t="s">
        <v>91</v>
      </c>
      <c r="AV140" s="14" t="s">
        <v>128</v>
      </c>
      <c r="AW140" s="14" t="s">
        <v>36</v>
      </c>
      <c r="AX140" s="14" t="s">
        <v>21</v>
      </c>
      <c r="AY140" s="195" t="s">
        <v>180</v>
      </c>
    </row>
    <row r="141" spans="1:65" s="2" customFormat="1" ht="24" customHeight="1">
      <c r="A141" s="33"/>
      <c r="B141" s="167"/>
      <c r="C141" s="168" t="s">
        <v>128</v>
      </c>
      <c r="D141" s="168" t="s">
        <v>182</v>
      </c>
      <c r="E141" s="169" t="s">
        <v>2267</v>
      </c>
      <c r="F141" s="170" t="s">
        <v>2268</v>
      </c>
      <c r="G141" s="171" t="s">
        <v>383</v>
      </c>
      <c r="H141" s="172">
        <v>31.908000000000001</v>
      </c>
      <c r="I141" s="173"/>
      <c r="J141" s="174">
        <f>ROUND(I141*H141,2)</f>
        <v>0</v>
      </c>
      <c r="K141" s="175"/>
      <c r="L141" s="34"/>
      <c r="M141" s="176" t="s">
        <v>1</v>
      </c>
      <c r="N141" s="177" t="s">
        <v>45</v>
      </c>
      <c r="O141" s="59"/>
      <c r="P141" s="178">
        <f>O141*H141</f>
        <v>0</v>
      </c>
      <c r="Q141" s="178">
        <v>0</v>
      </c>
      <c r="R141" s="178">
        <f>Q141*H141</f>
        <v>0</v>
      </c>
      <c r="S141" s="178">
        <v>0</v>
      </c>
      <c r="T141" s="179">
        <f>S141*H141</f>
        <v>0</v>
      </c>
      <c r="U141" s="33"/>
      <c r="V141" s="33"/>
      <c r="W141" s="33"/>
      <c r="X141" s="33"/>
      <c r="Y141" s="33"/>
      <c r="Z141" s="33"/>
      <c r="AA141" s="33"/>
      <c r="AB141" s="33"/>
      <c r="AC141" s="33"/>
      <c r="AD141" s="33"/>
      <c r="AE141" s="33"/>
      <c r="AR141" s="180" t="s">
        <v>128</v>
      </c>
      <c r="AT141" s="180" t="s">
        <v>182</v>
      </c>
      <c r="AU141" s="180" t="s">
        <v>91</v>
      </c>
      <c r="AY141" s="18" t="s">
        <v>180</v>
      </c>
      <c r="BE141" s="181">
        <f>IF(N141="základní",J141,0)</f>
        <v>0</v>
      </c>
      <c r="BF141" s="181">
        <f>IF(N141="snížená",J141,0)</f>
        <v>0</v>
      </c>
      <c r="BG141" s="181">
        <f>IF(N141="zákl. přenesená",J141,0)</f>
        <v>0</v>
      </c>
      <c r="BH141" s="181">
        <f>IF(N141="sníž. přenesená",J141,0)</f>
        <v>0</v>
      </c>
      <c r="BI141" s="181">
        <f>IF(N141="nulová",J141,0)</f>
        <v>0</v>
      </c>
      <c r="BJ141" s="18" t="s">
        <v>21</v>
      </c>
      <c r="BK141" s="181">
        <f>ROUND(I141*H141,2)</f>
        <v>0</v>
      </c>
      <c r="BL141" s="18" t="s">
        <v>128</v>
      </c>
      <c r="BM141" s="180" t="s">
        <v>193</v>
      </c>
    </row>
    <row r="142" spans="1:65" s="2" customFormat="1" ht="11.25">
      <c r="A142" s="33"/>
      <c r="B142" s="34"/>
      <c r="C142" s="33"/>
      <c r="D142" s="182" t="s">
        <v>186</v>
      </c>
      <c r="E142" s="33"/>
      <c r="F142" s="183" t="s">
        <v>2268</v>
      </c>
      <c r="G142" s="33"/>
      <c r="H142" s="33"/>
      <c r="I142" s="102"/>
      <c r="J142" s="33"/>
      <c r="K142" s="33"/>
      <c r="L142" s="34"/>
      <c r="M142" s="184"/>
      <c r="N142" s="185"/>
      <c r="O142" s="59"/>
      <c r="P142" s="59"/>
      <c r="Q142" s="59"/>
      <c r="R142" s="59"/>
      <c r="S142" s="59"/>
      <c r="T142" s="60"/>
      <c r="U142" s="33"/>
      <c r="V142" s="33"/>
      <c r="W142" s="33"/>
      <c r="X142" s="33"/>
      <c r="Y142" s="33"/>
      <c r="Z142" s="33"/>
      <c r="AA142" s="33"/>
      <c r="AB142" s="33"/>
      <c r="AC142" s="33"/>
      <c r="AD142" s="33"/>
      <c r="AE142" s="33"/>
      <c r="AT142" s="18" t="s">
        <v>186</v>
      </c>
      <c r="AU142" s="18" t="s">
        <v>91</v>
      </c>
    </row>
    <row r="143" spans="1:65" s="13" customFormat="1" ht="11.25">
      <c r="B143" s="186"/>
      <c r="D143" s="182" t="s">
        <v>187</v>
      </c>
      <c r="E143" s="187" t="s">
        <v>1</v>
      </c>
      <c r="F143" s="188" t="s">
        <v>2499</v>
      </c>
      <c r="H143" s="189">
        <v>31.908000000000001</v>
      </c>
      <c r="I143" s="190"/>
      <c r="L143" s="186"/>
      <c r="M143" s="191"/>
      <c r="N143" s="192"/>
      <c r="O143" s="192"/>
      <c r="P143" s="192"/>
      <c r="Q143" s="192"/>
      <c r="R143" s="192"/>
      <c r="S143" s="192"/>
      <c r="T143" s="193"/>
      <c r="AT143" s="187" t="s">
        <v>187</v>
      </c>
      <c r="AU143" s="187" t="s">
        <v>91</v>
      </c>
      <c r="AV143" s="13" t="s">
        <v>91</v>
      </c>
      <c r="AW143" s="13" t="s">
        <v>36</v>
      </c>
      <c r="AX143" s="13" t="s">
        <v>80</v>
      </c>
      <c r="AY143" s="187" t="s">
        <v>180</v>
      </c>
    </row>
    <row r="144" spans="1:65" s="14" customFormat="1" ht="11.25">
      <c r="B144" s="194"/>
      <c r="D144" s="182" t="s">
        <v>187</v>
      </c>
      <c r="E144" s="195" t="s">
        <v>1</v>
      </c>
      <c r="F144" s="196" t="s">
        <v>189</v>
      </c>
      <c r="H144" s="197">
        <v>31.908000000000001</v>
      </c>
      <c r="I144" s="198"/>
      <c r="L144" s="194"/>
      <c r="M144" s="199"/>
      <c r="N144" s="200"/>
      <c r="O144" s="200"/>
      <c r="P144" s="200"/>
      <c r="Q144" s="200"/>
      <c r="R144" s="200"/>
      <c r="S144" s="200"/>
      <c r="T144" s="201"/>
      <c r="AT144" s="195" t="s">
        <v>187</v>
      </c>
      <c r="AU144" s="195" t="s">
        <v>91</v>
      </c>
      <c r="AV144" s="14" t="s">
        <v>128</v>
      </c>
      <c r="AW144" s="14" t="s">
        <v>36</v>
      </c>
      <c r="AX144" s="14" t="s">
        <v>21</v>
      </c>
      <c r="AY144" s="195" t="s">
        <v>180</v>
      </c>
    </row>
    <row r="145" spans="1:65" s="2" customFormat="1" ht="24" customHeight="1">
      <c r="A145" s="33"/>
      <c r="B145" s="167"/>
      <c r="C145" s="168" t="s">
        <v>203</v>
      </c>
      <c r="D145" s="168" t="s">
        <v>182</v>
      </c>
      <c r="E145" s="169" t="s">
        <v>2270</v>
      </c>
      <c r="F145" s="170" t="s">
        <v>2271</v>
      </c>
      <c r="G145" s="171" t="s">
        <v>383</v>
      </c>
      <c r="H145" s="172">
        <v>31.908000000000001</v>
      </c>
      <c r="I145" s="173"/>
      <c r="J145" s="174">
        <f>ROUND(I145*H145,2)</f>
        <v>0</v>
      </c>
      <c r="K145" s="175"/>
      <c r="L145" s="34"/>
      <c r="M145" s="176" t="s">
        <v>1</v>
      </c>
      <c r="N145" s="177" t="s">
        <v>45</v>
      </c>
      <c r="O145" s="59"/>
      <c r="P145" s="178">
        <f>O145*H145</f>
        <v>0</v>
      </c>
      <c r="Q145" s="178">
        <v>0</v>
      </c>
      <c r="R145" s="178">
        <f>Q145*H145</f>
        <v>0</v>
      </c>
      <c r="S145" s="178">
        <v>0</v>
      </c>
      <c r="T145" s="179">
        <f>S145*H145</f>
        <v>0</v>
      </c>
      <c r="U145" s="33"/>
      <c r="V145" s="33"/>
      <c r="W145" s="33"/>
      <c r="X145" s="33"/>
      <c r="Y145" s="33"/>
      <c r="Z145" s="33"/>
      <c r="AA145" s="33"/>
      <c r="AB145" s="33"/>
      <c r="AC145" s="33"/>
      <c r="AD145" s="33"/>
      <c r="AE145" s="33"/>
      <c r="AR145" s="180" t="s">
        <v>128</v>
      </c>
      <c r="AT145" s="180" t="s">
        <v>182</v>
      </c>
      <c r="AU145" s="180" t="s">
        <v>91</v>
      </c>
      <c r="AY145" s="18" t="s">
        <v>180</v>
      </c>
      <c r="BE145" s="181">
        <f>IF(N145="základní",J145,0)</f>
        <v>0</v>
      </c>
      <c r="BF145" s="181">
        <f>IF(N145="snížená",J145,0)</f>
        <v>0</v>
      </c>
      <c r="BG145" s="181">
        <f>IF(N145="zákl. přenesená",J145,0)</f>
        <v>0</v>
      </c>
      <c r="BH145" s="181">
        <f>IF(N145="sníž. přenesená",J145,0)</f>
        <v>0</v>
      </c>
      <c r="BI145" s="181">
        <f>IF(N145="nulová",J145,0)</f>
        <v>0</v>
      </c>
      <c r="BJ145" s="18" t="s">
        <v>21</v>
      </c>
      <c r="BK145" s="181">
        <f>ROUND(I145*H145,2)</f>
        <v>0</v>
      </c>
      <c r="BL145" s="18" t="s">
        <v>128</v>
      </c>
      <c r="BM145" s="180" t="s">
        <v>26</v>
      </c>
    </row>
    <row r="146" spans="1:65" s="2" customFormat="1" ht="11.25">
      <c r="A146" s="33"/>
      <c r="B146" s="34"/>
      <c r="C146" s="33"/>
      <c r="D146" s="182" t="s">
        <v>186</v>
      </c>
      <c r="E146" s="33"/>
      <c r="F146" s="183" t="s">
        <v>2271</v>
      </c>
      <c r="G146" s="33"/>
      <c r="H146" s="33"/>
      <c r="I146" s="102"/>
      <c r="J146" s="33"/>
      <c r="K146" s="33"/>
      <c r="L146" s="34"/>
      <c r="M146" s="184"/>
      <c r="N146" s="185"/>
      <c r="O146" s="59"/>
      <c r="P146" s="59"/>
      <c r="Q146" s="59"/>
      <c r="R146" s="59"/>
      <c r="S146" s="59"/>
      <c r="T146" s="60"/>
      <c r="U146" s="33"/>
      <c r="V146" s="33"/>
      <c r="W146" s="33"/>
      <c r="X146" s="33"/>
      <c r="Y146" s="33"/>
      <c r="Z146" s="33"/>
      <c r="AA146" s="33"/>
      <c r="AB146" s="33"/>
      <c r="AC146" s="33"/>
      <c r="AD146" s="33"/>
      <c r="AE146" s="33"/>
      <c r="AT146" s="18" t="s">
        <v>186</v>
      </c>
      <c r="AU146" s="18" t="s">
        <v>91</v>
      </c>
    </row>
    <row r="147" spans="1:65" s="2" customFormat="1" ht="16.5" customHeight="1">
      <c r="A147" s="33"/>
      <c r="B147" s="167"/>
      <c r="C147" s="168" t="s">
        <v>195</v>
      </c>
      <c r="D147" s="168" t="s">
        <v>182</v>
      </c>
      <c r="E147" s="169" t="s">
        <v>2276</v>
      </c>
      <c r="F147" s="170" t="s">
        <v>2277</v>
      </c>
      <c r="G147" s="171" t="s">
        <v>383</v>
      </c>
      <c r="H147" s="172">
        <v>31.908000000000001</v>
      </c>
      <c r="I147" s="173"/>
      <c r="J147" s="174">
        <f>ROUND(I147*H147,2)</f>
        <v>0</v>
      </c>
      <c r="K147" s="175"/>
      <c r="L147" s="34"/>
      <c r="M147" s="176" t="s">
        <v>1</v>
      </c>
      <c r="N147" s="177" t="s">
        <v>45</v>
      </c>
      <c r="O147" s="59"/>
      <c r="P147" s="178">
        <f>O147*H147</f>
        <v>0</v>
      </c>
      <c r="Q147" s="178">
        <v>0</v>
      </c>
      <c r="R147" s="178">
        <f>Q147*H147</f>
        <v>0</v>
      </c>
      <c r="S147" s="178">
        <v>0</v>
      </c>
      <c r="T147" s="179">
        <f>S147*H147</f>
        <v>0</v>
      </c>
      <c r="U147" s="33"/>
      <c r="V147" s="33"/>
      <c r="W147" s="33"/>
      <c r="X147" s="33"/>
      <c r="Y147" s="33"/>
      <c r="Z147" s="33"/>
      <c r="AA147" s="33"/>
      <c r="AB147" s="33"/>
      <c r="AC147" s="33"/>
      <c r="AD147" s="33"/>
      <c r="AE147" s="33"/>
      <c r="AR147" s="180" t="s">
        <v>128</v>
      </c>
      <c r="AT147" s="180" t="s">
        <v>182</v>
      </c>
      <c r="AU147" s="180" t="s">
        <v>91</v>
      </c>
      <c r="AY147" s="18" t="s">
        <v>180</v>
      </c>
      <c r="BE147" s="181">
        <f>IF(N147="základní",J147,0)</f>
        <v>0</v>
      </c>
      <c r="BF147" s="181">
        <f>IF(N147="snížená",J147,0)</f>
        <v>0</v>
      </c>
      <c r="BG147" s="181">
        <f>IF(N147="zákl. přenesená",J147,0)</f>
        <v>0</v>
      </c>
      <c r="BH147" s="181">
        <f>IF(N147="sníž. přenesená",J147,0)</f>
        <v>0</v>
      </c>
      <c r="BI147" s="181">
        <f>IF(N147="nulová",J147,0)</f>
        <v>0</v>
      </c>
      <c r="BJ147" s="18" t="s">
        <v>21</v>
      </c>
      <c r="BK147" s="181">
        <f>ROUND(I147*H147,2)</f>
        <v>0</v>
      </c>
      <c r="BL147" s="18" t="s">
        <v>128</v>
      </c>
      <c r="BM147" s="180" t="s">
        <v>208</v>
      </c>
    </row>
    <row r="148" spans="1:65" s="2" customFormat="1" ht="11.25">
      <c r="A148" s="33"/>
      <c r="B148" s="34"/>
      <c r="C148" s="33"/>
      <c r="D148" s="182" t="s">
        <v>186</v>
      </c>
      <c r="E148" s="33"/>
      <c r="F148" s="183" t="s">
        <v>2277</v>
      </c>
      <c r="G148" s="33"/>
      <c r="H148" s="33"/>
      <c r="I148" s="102"/>
      <c r="J148" s="33"/>
      <c r="K148" s="33"/>
      <c r="L148" s="34"/>
      <c r="M148" s="184"/>
      <c r="N148" s="185"/>
      <c r="O148" s="59"/>
      <c r="P148" s="59"/>
      <c r="Q148" s="59"/>
      <c r="R148" s="59"/>
      <c r="S148" s="59"/>
      <c r="T148" s="60"/>
      <c r="U148" s="33"/>
      <c r="V148" s="33"/>
      <c r="W148" s="33"/>
      <c r="X148" s="33"/>
      <c r="Y148" s="33"/>
      <c r="Z148" s="33"/>
      <c r="AA148" s="33"/>
      <c r="AB148" s="33"/>
      <c r="AC148" s="33"/>
      <c r="AD148" s="33"/>
      <c r="AE148" s="33"/>
      <c r="AT148" s="18" t="s">
        <v>186</v>
      </c>
      <c r="AU148" s="18" t="s">
        <v>91</v>
      </c>
    </row>
    <row r="149" spans="1:65" s="2" customFormat="1" ht="16.5" customHeight="1">
      <c r="A149" s="33"/>
      <c r="B149" s="167"/>
      <c r="C149" s="168" t="s">
        <v>210</v>
      </c>
      <c r="D149" s="168" t="s">
        <v>182</v>
      </c>
      <c r="E149" s="169" t="s">
        <v>2278</v>
      </c>
      <c r="F149" s="170" t="s">
        <v>2500</v>
      </c>
      <c r="G149" s="171" t="s">
        <v>185</v>
      </c>
      <c r="H149" s="172">
        <v>57.433999999999997</v>
      </c>
      <c r="I149" s="173"/>
      <c r="J149" s="174">
        <f>ROUND(I149*H149,2)</f>
        <v>0</v>
      </c>
      <c r="K149" s="175"/>
      <c r="L149" s="34"/>
      <c r="M149" s="176" t="s">
        <v>1</v>
      </c>
      <c r="N149" s="177" t="s">
        <v>45</v>
      </c>
      <c r="O149" s="59"/>
      <c r="P149" s="178">
        <f>O149*H149</f>
        <v>0</v>
      </c>
      <c r="Q149" s="178">
        <v>0</v>
      </c>
      <c r="R149" s="178">
        <f>Q149*H149</f>
        <v>0</v>
      </c>
      <c r="S149" s="178">
        <v>0</v>
      </c>
      <c r="T149" s="179">
        <f>S149*H149</f>
        <v>0</v>
      </c>
      <c r="U149" s="33"/>
      <c r="V149" s="33"/>
      <c r="W149" s="33"/>
      <c r="X149" s="33"/>
      <c r="Y149" s="33"/>
      <c r="Z149" s="33"/>
      <c r="AA149" s="33"/>
      <c r="AB149" s="33"/>
      <c r="AC149" s="33"/>
      <c r="AD149" s="33"/>
      <c r="AE149" s="33"/>
      <c r="AR149" s="180" t="s">
        <v>128</v>
      </c>
      <c r="AT149" s="180" t="s">
        <v>182</v>
      </c>
      <c r="AU149" s="180" t="s">
        <v>91</v>
      </c>
      <c r="AY149" s="18" t="s">
        <v>180</v>
      </c>
      <c r="BE149" s="181">
        <f>IF(N149="základní",J149,0)</f>
        <v>0</v>
      </c>
      <c r="BF149" s="181">
        <f>IF(N149="snížená",J149,0)</f>
        <v>0</v>
      </c>
      <c r="BG149" s="181">
        <f>IF(N149="zákl. přenesená",J149,0)</f>
        <v>0</v>
      </c>
      <c r="BH149" s="181">
        <f>IF(N149="sníž. přenesená",J149,0)</f>
        <v>0</v>
      </c>
      <c r="BI149" s="181">
        <f>IF(N149="nulová",J149,0)</f>
        <v>0</v>
      </c>
      <c r="BJ149" s="18" t="s">
        <v>21</v>
      </c>
      <c r="BK149" s="181">
        <f>ROUND(I149*H149,2)</f>
        <v>0</v>
      </c>
      <c r="BL149" s="18" t="s">
        <v>128</v>
      </c>
      <c r="BM149" s="180" t="s">
        <v>214</v>
      </c>
    </row>
    <row r="150" spans="1:65" s="2" customFormat="1" ht="11.25">
      <c r="A150" s="33"/>
      <c r="B150" s="34"/>
      <c r="C150" s="33"/>
      <c r="D150" s="182" t="s">
        <v>186</v>
      </c>
      <c r="E150" s="33"/>
      <c r="F150" s="183" t="s">
        <v>2500</v>
      </c>
      <c r="G150" s="33"/>
      <c r="H150" s="33"/>
      <c r="I150" s="102"/>
      <c r="J150" s="33"/>
      <c r="K150" s="33"/>
      <c r="L150" s="34"/>
      <c r="M150" s="184"/>
      <c r="N150" s="185"/>
      <c r="O150" s="59"/>
      <c r="P150" s="59"/>
      <c r="Q150" s="59"/>
      <c r="R150" s="59"/>
      <c r="S150" s="59"/>
      <c r="T150" s="60"/>
      <c r="U150" s="33"/>
      <c r="V150" s="33"/>
      <c r="W150" s="33"/>
      <c r="X150" s="33"/>
      <c r="Y150" s="33"/>
      <c r="Z150" s="33"/>
      <c r="AA150" s="33"/>
      <c r="AB150" s="33"/>
      <c r="AC150" s="33"/>
      <c r="AD150" s="33"/>
      <c r="AE150" s="33"/>
      <c r="AT150" s="18" t="s">
        <v>186</v>
      </c>
      <c r="AU150" s="18" t="s">
        <v>91</v>
      </c>
    </row>
    <row r="151" spans="1:65" s="13" customFormat="1" ht="11.25">
      <c r="B151" s="186"/>
      <c r="D151" s="182" t="s">
        <v>187</v>
      </c>
      <c r="E151" s="187" t="s">
        <v>1</v>
      </c>
      <c r="F151" s="188" t="s">
        <v>2501</v>
      </c>
      <c r="H151" s="189">
        <v>57.433999999999997</v>
      </c>
      <c r="I151" s="190"/>
      <c r="L151" s="186"/>
      <c r="M151" s="191"/>
      <c r="N151" s="192"/>
      <c r="O151" s="192"/>
      <c r="P151" s="192"/>
      <c r="Q151" s="192"/>
      <c r="R151" s="192"/>
      <c r="S151" s="192"/>
      <c r="T151" s="193"/>
      <c r="AT151" s="187" t="s">
        <v>187</v>
      </c>
      <c r="AU151" s="187" t="s">
        <v>91</v>
      </c>
      <c r="AV151" s="13" t="s">
        <v>91</v>
      </c>
      <c r="AW151" s="13" t="s">
        <v>36</v>
      </c>
      <c r="AX151" s="13" t="s">
        <v>80</v>
      </c>
      <c r="AY151" s="187" t="s">
        <v>180</v>
      </c>
    </row>
    <row r="152" spans="1:65" s="14" customFormat="1" ht="11.25">
      <c r="B152" s="194"/>
      <c r="D152" s="182" t="s">
        <v>187</v>
      </c>
      <c r="E152" s="195" t="s">
        <v>1</v>
      </c>
      <c r="F152" s="196" t="s">
        <v>189</v>
      </c>
      <c r="H152" s="197">
        <v>57.433999999999997</v>
      </c>
      <c r="I152" s="198"/>
      <c r="L152" s="194"/>
      <c r="M152" s="199"/>
      <c r="N152" s="200"/>
      <c r="O152" s="200"/>
      <c r="P152" s="200"/>
      <c r="Q152" s="200"/>
      <c r="R152" s="200"/>
      <c r="S152" s="200"/>
      <c r="T152" s="201"/>
      <c r="AT152" s="195" t="s">
        <v>187</v>
      </c>
      <c r="AU152" s="195" t="s">
        <v>91</v>
      </c>
      <c r="AV152" s="14" t="s">
        <v>128</v>
      </c>
      <c r="AW152" s="14" t="s">
        <v>36</v>
      </c>
      <c r="AX152" s="14" t="s">
        <v>21</v>
      </c>
      <c r="AY152" s="195" t="s">
        <v>180</v>
      </c>
    </row>
    <row r="153" spans="1:65" s="2" customFormat="1" ht="24" customHeight="1">
      <c r="A153" s="33"/>
      <c r="B153" s="167"/>
      <c r="C153" s="168" t="s">
        <v>193</v>
      </c>
      <c r="D153" s="168" t="s">
        <v>182</v>
      </c>
      <c r="E153" s="169" t="s">
        <v>2281</v>
      </c>
      <c r="F153" s="170" t="s">
        <v>2282</v>
      </c>
      <c r="G153" s="171" t="s">
        <v>383</v>
      </c>
      <c r="H153" s="172">
        <v>50.341999999999999</v>
      </c>
      <c r="I153" s="173"/>
      <c r="J153" s="174">
        <f>ROUND(I153*H153,2)</f>
        <v>0</v>
      </c>
      <c r="K153" s="175"/>
      <c r="L153" s="34"/>
      <c r="M153" s="176" t="s">
        <v>1</v>
      </c>
      <c r="N153" s="177" t="s">
        <v>45</v>
      </c>
      <c r="O153" s="59"/>
      <c r="P153" s="178">
        <f>O153*H153</f>
        <v>0</v>
      </c>
      <c r="Q153" s="178">
        <v>0</v>
      </c>
      <c r="R153" s="178">
        <f>Q153*H153</f>
        <v>0</v>
      </c>
      <c r="S153" s="178">
        <v>0</v>
      </c>
      <c r="T153" s="179">
        <f>S153*H153</f>
        <v>0</v>
      </c>
      <c r="U153" s="33"/>
      <c r="V153" s="33"/>
      <c r="W153" s="33"/>
      <c r="X153" s="33"/>
      <c r="Y153" s="33"/>
      <c r="Z153" s="33"/>
      <c r="AA153" s="33"/>
      <c r="AB153" s="33"/>
      <c r="AC153" s="33"/>
      <c r="AD153" s="33"/>
      <c r="AE153" s="33"/>
      <c r="AR153" s="180" t="s">
        <v>128</v>
      </c>
      <c r="AT153" s="180" t="s">
        <v>182</v>
      </c>
      <c r="AU153" s="180" t="s">
        <v>91</v>
      </c>
      <c r="AY153" s="18" t="s">
        <v>180</v>
      </c>
      <c r="BE153" s="181">
        <f>IF(N153="základní",J153,0)</f>
        <v>0</v>
      </c>
      <c r="BF153" s="181">
        <f>IF(N153="snížená",J153,0)</f>
        <v>0</v>
      </c>
      <c r="BG153" s="181">
        <f>IF(N153="zákl. přenesená",J153,0)</f>
        <v>0</v>
      </c>
      <c r="BH153" s="181">
        <f>IF(N153="sníž. přenesená",J153,0)</f>
        <v>0</v>
      </c>
      <c r="BI153" s="181">
        <f>IF(N153="nulová",J153,0)</f>
        <v>0</v>
      </c>
      <c r="BJ153" s="18" t="s">
        <v>21</v>
      </c>
      <c r="BK153" s="181">
        <f>ROUND(I153*H153,2)</f>
        <v>0</v>
      </c>
      <c r="BL153" s="18" t="s">
        <v>128</v>
      </c>
      <c r="BM153" s="180" t="s">
        <v>220</v>
      </c>
    </row>
    <row r="154" spans="1:65" s="2" customFormat="1" ht="11.25">
      <c r="A154" s="33"/>
      <c r="B154" s="34"/>
      <c r="C154" s="33"/>
      <c r="D154" s="182" t="s">
        <v>186</v>
      </c>
      <c r="E154" s="33"/>
      <c r="F154" s="183" t="s">
        <v>2282</v>
      </c>
      <c r="G154" s="33"/>
      <c r="H154" s="33"/>
      <c r="I154" s="102"/>
      <c r="J154" s="33"/>
      <c r="K154" s="33"/>
      <c r="L154" s="34"/>
      <c r="M154" s="184"/>
      <c r="N154" s="185"/>
      <c r="O154" s="59"/>
      <c r="P154" s="59"/>
      <c r="Q154" s="59"/>
      <c r="R154" s="59"/>
      <c r="S154" s="59"/>
      <c r="T154" s="60"/>
      <c r="U154" s="33"/>
      <c r="V154" s="33"/>
      <c r="W154" s="33"/>
      <c r="X154" s="33"/>
      <c r="Y154" s="33"/>
      <c r="Z154" s="33"/>
      <c r="AA154" s="33"/>
      <c r="AB154" s="33"/>
      <c r="AC154" s="33"/>
      <c r="AD154" s="33"/>
      <c r="AE154" s="33"/>
      <c r="AT154" s="18" t="s">
        <v>186</v>
      </c>
      <c r="AU154" s="18" t="s">
        <v>91</v>
      </c>
    </row>
    <row r="155" spans="1:65" s="13" customFormat="1" ht="11.25">
      <c r="B155" s="186"/>
      <c r="D155" s="182" t="s">
        <v>187</v>
      </c>
      <c r="E155" s="187" t="s">
        <v>1</v>
      </c>
      <c r="F155" s="188" t="s">
        <v>2502</v>
      </c>
      <c r="H155" s="189">
        <v>39.4</v>
      </c>
      <c r="I155" s="190"/>
      <c r="L155" s="186"/>
      <c r="M155" s="191"/>
      <c r="N155" s="192"/>
      <c r="O155" s="192"/>
      <c r="P155" s="192"/>
      <c r="Q155" s="192"/>
      <c r="R155" s="192"/>
      <c r="S155" s="192"/>
      <c r="T155" s="193"/>
      <c r="AT155" s="187" t="s">
        <v>187</v>
      </c>
      <c r="AU155" s="187" t="s">
        <v>91</v>
      </c>
      <c r="AV155" s="13" t="s">
        <v>91</v>
      </c>
      <c r="AW155" s="13" t="s">
        <v>36</v>
      </c>
      <c r="AX155" s="13" t="s">
        <v>80</v>
      </c>
      <c r="AY155" s="187" t="s">
        <v>180</v>
      </c>
    </row>
    <row r="156" spans="1:65" s="13" customFormat="1" ht="11.25">
      <c r="B156" s="186"/>
      <c r="D156" s="182" t="s">
        <v>187</v>
      </c>
      <c r="E156" s="187" t="s">
        <v>1</v>
      </c>
      <c r="F156" s="188" t="s">
        <v>2503</v>
      </c>
      <c r="H156" s="189">
        <v>3.6</v>
      </c>
      <c r="I156" s="190"/>
      <c r="L156" s="186"/>
      <c r="M156" s="191"/>
      <c r="N156" s="192"/>
      <c r="O156" s="192"/>
      <c r="P156" s="192"/>
      <c r="Q156" s="192"/>
      <c r="R156" s="192"/>
      <c r="S156" s="192"/>
      <c r="T156" s="193"/>
      <c r="AT156" s="187" t="s">
        <v>187</v>
      </c>
      <c r="AU156" s="187" t="s">
        <v>91</v>
      </c>
      <c r="AV156" s="13" t="s">
        <v>91</v>
      </c>
      <c r="AW156" s="13" t="s">
        <v>36</v>
      </c>
      <c r="AX156" s="13" t="s">
        <v>80</v>
      </c>
      <c r="AY156" s="187" t="s">
        <v>180</v>
      </c>
    </row>
    <row r="157" spans="1:65" s="13" customFormat="1" ht="11.25">
      <c r="B157" s="186"/>
      <c r="D157" s="182" t="s">
        <v>187</v>
      </c>
      <c r="E157" s="187" t="s">
        <v>1</v>
      </c>
      <c r="F157" s="188" t="s">
        <v>2504</v>
      </c>
      <c r="H157" s="189">
        <v>3.5169999999999999</v>
      </c>
      <c r="I157" s="190"/>
      <c r="L157" s="186"/>
      <c r="M157" s="191"/>
      <c r="N157" s="192"/>
      <c r="O157" s="192"/>
      <c r="P157" s="192"/>
      <c r="Q157" s="192"/>
      <c r="R157" s="192"/>
      <c r="S157" s="192"/>
      <c r="T157" s="193"/>
      <c r="AT157" s="187" t="s">
        <v>187</v>
      </c>
      <c r="AU157" s="187" t="s">
        <v>91</v>
      </c>
      <c r="AV157" s="13" t="s">
        <v>91</v>
      </c>
      <c r="AW157" s="13" t="s">
        <v>36</v>
      </c>
      <c r="AX157" s="13" t="s">
        <v>80</v>
      </c>
      <c r="AY157" s="187" t="s">
        <v>180</v>
      </c>
    </row>
    <row r="158" spans="1:65" s="13" customFormat="1" ht="11.25">
      <c r="B158" s="186"/>
      <c r="D158" s="182" t="s">
        <v>187</v>
      </c>
      <c r="E158" s="187" t="s">
        <v>1</v>
      </c>
      <c r="F158" s="188" t="s">
        <v>2505</v>
      </c>
      <c r="H158" s="189">
        <v>3.8250000000000002</v>
      </c>
      <c r="I158" s="190"/>
      <c r="L158" s="186"/>
      <c r="M158" s="191"/>
      <c r="N158" s="192"/>
      <c r="O158" s="192"/>
      <c r="P158" s="192"/>
      <c r="Q158" s="192"/>
      <c r="R158" s="192"/>
      <c r="S158" s="192"/>
      <c r="T158" s="193"/>
      <c r="AT158" s="187" t="s">
        <v>187</v>
      </c>
      <c r="AU158" s="187" t="s">
        <v>91</v>
      </c>
      <c r="AV158" s="13" t="s">
        <v>91</v>
      </c>
      <c r="AW158" s="13" t="s">
        <v>36</v>
      </c>
      <c r="AX158" s="13" t="s">
        <v>80</v>
      </c>
      <c r="AY158" s="187" t="s">
        <v>180</v>
      </c>
    </row>
    <row r="159" spans="1:65" s="14" customFormat="1" ht="11.25">
      <c r="B159" s="194"/>
      <c r="D159" s="182" t="s">
        <v>187</v>
      </c>
      <c r="E159" s="195" t="s">
        <v>1</v>
      </c>
      <c r="F159" s="196" t="s">
        <v>189</v>
      </c>
      <c r="H159" s="197">
        <v>50.342000000000006</v>
      </c>
      <c r="I159" s="198"/>
      <c r="L159" s="194"/>
      <c r="M159" s="199"/>
      <c r="N159" s="200"/>
      <c r="O159" s="200"/>
      <c r="P159" s="200"/>
      <c r="Q159" s="200"/>
      <c r="R159" s="200"/>
      <c r="S159" s="200"/>
      <c r="T159" s="201"/>
      <c r="AT159" s="195" t="s">
        <v>187</v>
      </c>
      <c r="AU159" s="195" t="s">
        <v>91</v>
      </c>
      <c r="AV159" s="14" t="s">
        <v>128</v>
      </c>
      <c r="AW159" s="14" t="s">
        <v>36</v>
      </c>
      <c r="AX159" s="14" t="s">
        <v>21</v>
      </c>
      <c r="AY159" s="195" t="s">
        <v>180</v>
      </c>
    </row>
    <row r="160" spans="1:65" s="2" customFormat="1" ht="24" customHeight="1">
      <c r="A160" s="33"/>
      <c r="B160" s="167"/>
      <c r="C160" s="168" t="s">
        <v>222</v>
      </c>
      <c r="D160" s="168" t="s">
        <v>182</v>
      </c>
      <c r="E160" s="169" t="s">
        <v>2506</v>
      </c>
      <c r="F160" s="170" t="s">
        <v>2507</v>
      </c>
      <c r="G160" s="171" t="s">
        <v>383</v>
      </c>
      <c r="H160" s="172">
        <v>10.75</v>
      </c>
      <c r="I160" s="173"/>
      <c r="J160" s="174">
        <f>ROUND(I160*H160,2)</f>
        <v>0</v>
      </c>
      <c r="K160" s="175"/>
      <c r="L160" s="34"/>
      <c r="M160" s="176" t="s">
        <v>1</v>
      </c>
      <c r="N160" s="177" t="s">
        <v>45</v>
      </c>
      <c r="O160" s="59"/>
      <c r="P160" s="178">
        <f>O160*H160</f>
        <v>0</v>
      </c>
      <c r="Q160" s="178">
        <v>0</v>
      </c>
      <c r="R160" s="178">
        <f>Q160*H160</f>
        <v>0</v>
      </c>
      <c r="S160" s="178">
        <v>0</v>
      </c>
      <c r="T160" s="179">
        <f>S160*H160</f>
        <v>0</v>
      </c>
      <c r="U160" s="33"/>
      <c r="V160" s="33"/>
      <c r="W160" s="33"/>
      <c r="X160" s="33"/>
      <c r="Y160" s="33"/>
      <c r="Z160" s="33"/>
      <c r="AA160" s="33"/>
      <c r="AB160" s="33"/>
      <c r="AC160" s="33"/>
      <c r="AD160" s="33"/>
      <c r="AE160" s="33"/>
      <c r="AR160" s="180" t="s">
        <v>128</v>
      </c>
      <c r="AT160" s="180" t="s">
        <v>182</v>
      </c>
      <c r="AU160" s="180" t="s">
        <v>91</v>
      </c>
      <c r="AY160" s="18" t="s">
        <v>180</v>
      </c>
      <c r="BE160" s="181">
        <f>IF(N160="základní",J160,0)</f>
        <v>0</v>
      </c>
      <c r="BF160" s="181">
        <f>IF(N160="snížená",J160,0)</f>
        <v>0</v>
      </c>
      <c r="BG160" s="181">
        <f>IF(N160="zákl. přenesená",J160,0)</f>
        <v>0</v>
      </c>
      <c r="BH160" s="181">
        <f>IF(N160="sníž. přenesená",J160,0)</f>
        <v>0</v>
      </c>
      <c r="BI160" s="181">
        <f>IF(N160="nulová",J160,0)</f>
        <v>0</v>
      </c>
      <c r="BJ160" s="18" t="s">
        <v>21</v>
      </c>
      <c r="BK160" s="181">
        <f>ROUND(I160*H160,2)</f>
        <v>0</v>
      </c>
      <c r="BL160" s="18" t="s">
        <v>128</v>
      </c>
      <c r="BM160" s="180" t="s">
        <v>226</v>
      </c>
    </row>
    <row r="161" spans="1:65" s="2" customFormat="1" ht="19.5">
      <c r="A161" s="33"/>
      <c r="B161" s="34"/>
      <c r="C161" s="33"/>
      <c r="D161" s="182" t="s">
        <v>186</v>
      </c>
      <c r="E161" s="33"/>
      <c r="F161" s="183" t="s">
        <v>2507</v>
      </c>
      <c r="G161" s="33"/>
      <c r="H161" s="33"/>
      <c r="I161" s="102"/>
      <c r="J161" s="33"/>
      <c r="K161" s="33"/>
      <c r="L161" s="34"/>
      <c r="M161" s="184"/>
      <c r="N161" s="185"/>
      <c r="O161" s="59"/>
      <c r="P161" s="59"/>
      <c r="Q161" s="59"/>
      <c r="R161" s="59"/>
      <c r="S161" s="59"/>
      <c r="T161" s="60"/>
      <c r="U161" s="33"/>
      <c r="V161" s="33"/>
      <c r="W161" s="33"/>
      <c r="X161" s="33"/>
      <c r="Y161" s="33"/>
      <c r="Z161" s="33"/>
      <c r="AA161" s="33"/>
      <c r="AB161" s="33"/>
      <c r="AC161" s="33"/>
      <c r="AD161" s="33"/>
      <c r="AE161" s="33"/>
      <c r="AT161" s="18" t="s">
        <v>186</v>
      </c>
      <c r="AU161" s="18" t="s">
        <v>91</v>
      </c>
    </row>
    <row r="162" spans="1:65" s="13" customFormat="1" ht="11.25">
      <c r="B162" s="186"/>
      <c r="D162" s="182" t="s">
        <v>187</v>
      </c>
      <c r="E162" s="187" t="s">
        <v>1</v>
      </c>
      <c r="F162" s="188" t="s">
        <v>2508</v>
      </c>
      <c r="H162" s="189">
        <v>9.85</v>
      </c>
      <c r="I162" s="190"/>
      <c r="L162" s="186"/>
      <c r="M162" s="191"/>
      <c r="N162" s="192"/>
      <c r="O162" s="192"/>
      <c r="P162" s="192"/>
      <c r="Q162" s="192"/>
      <c r="R162" s="192"/>
      <c r="S162" s="192"/>
      <c r="T162" s="193"/>
      <c r="AT162" s="187" t="s">
        <v>187</v>
      </c>
      <c r="AU162" s="187" t="s">
        <v>91</v>
      </c>
      <c r="AV162" s="13" t="s">
        <v>91</v>
      </c>
      <c r="AW162" s="13" t="s">
        <v>36</v>
      </c>
      <c r="AX162" s="13" t="s">
        <v>80</v>
      </c>
      <c r="AY162" s="187" t="s">
        <v>180</v>
      </c>
    </row>
    <row r="163" spans="1:65" s="13" customFormat="1" ht="11.25">
      <c r="B163" s="186"/>
      <c r="D163" s="182" t="s">
        <v>187</v>
      </c>
      <c r="E163" s="187" t="s">
        <v>1</v>
      </c>
      <c r="F163" s="188" t="s">
        <v>2509</v>
      </c>
      <c r="H163" s="189">
        <v>0.9</v>
      </c>
      <c r="I163" s="190"/>
      <c r="L163" s="186"/>
      <c r="M163" s="191"/>
      <c r="N163" s="192"/>
      <c r="O163" s="192"/>
      <c r="P163" s="192"/>
      <c r="Q163" s="192"/>
      <c r="R163" s="192"/>
      <c r="S163" s="192"/>
      <c r="T163" s="193"/>
      <c r="AT163" s="187" t="s">
        <v>187</v>
      </c>
      <c r="AU163" s="187" t="s">
        <v>91</v>
      </c>
      <c r="AV163" s="13" t="s">
        <v>91</v>
      </c>
      <c r="AW163" s="13" t="s">
        <v>36</v>
      </c>
      <c r="AX163" s="13" t="s">
        <v>80</v>
      </c>
      <c r="AY163" s="187" t="s">
        <v>180</v>
      </c>
    </row>
    <row r="164" spans="1:65" s="14" customFormat="1" ht="11.25">
      <c r="B164" s="194"/>
      <c r="D164" s="182" t="s">
        <v>187</v>
      </c>
      <c r="E164" s="195" t="s">
        <v>1</v>
      </c>
      <c r="F164" s="196" t="s">
        <v>189</v>
      </c>
      <c r="H164" s="197">
        <v>10.75</v>
      </c>
      <c r="I164" s="198"/>
      <c r="L164" s="194"/>
      <c r="M164" s="199"/>
      <c r="N164" s="200"/>
      <c r="O164" s="200"/>
      <c r="P164" s="200"/>
      <c r="Q164" s="200"/>
      <c r="R164" s="200"/>
      <c r="S164" s="200"/>
      <c r="T164" s="201"/>
      <c r="AT164" s="195" t="s">
        <v>187</v>
      </c>
      <c r="AU164" s="195" t="s">
        <v>91</v>
      </c>
      <c r="AV164" s="14" t="s">
        <v>128</v>
      </c>
      <c r="AW164" s="14" t="s">
        <v>36</v>
      </c>
      <c r="AX164" s="14" t="s">
        <v>21</v>
      </c>
      <c r="AY164" s="195" t="s">
        <v>180</v>
      </c>
    </row>
    <row r="165" spans="1:65" s="2" customFormat="1" ht="24" customHeight="1">
      <c r="A165" s="33"/>
      <c r="B165" s="167"/>
      <c r="C165" s="168" t="s">
        <v>26</v>
      </c>
      <c r="D165" s="168" t="s">
        <v>182</v>
      </c>
      <c r="E165" s="169" t="s">
        <v>1219</v>
      </c>
      <c r="F165" s="170" t="s">
        <v>2510</v>
      </c>
      <c r="G165" s="171" t="s">
        <v>2511</v>
      </c>
      <c r="H165" s="172">
        <v>1</v>
      </c>
      <c r="I165" s="173"/>
      <c r="J165" s="174">
        <f>ROUND(I165*H165,2)</f>
        <v>0</v>
      </c>
      <c r="K165" s="175"/>
      <c r="L165" s="34"/>
      <c r="M165" s="176" t="s">
        <v>1</v>
      </c>
      <c r="N165" s="177" t="s">
        <v>45</v>
      </c>
      <c r="O165" s="59"/>
      <c r="P165" s="178">
        <f>O165*H165</f>
        <v>0</v>
      </c>
      <c r="Q165" s="178">
        <v>0</v>
      </c>
      <c r="R165" s="178">
        <f>Q165*H165</f>
        <v>0</v>
      </c>
      <c r="S165" s="178">
        <v>0</v>
      </c>
      <c r="T165" s="179">
        <f>S165*H165</f>
        <v>0</v>
      </c>
      <c r="U165" s="33"/>
      <c r="V165" s="33"/>
      <c r="W165" s="33"/>
      <c r="X165" s="33"/>
      <c r="Y165" s="33"/>
      <c r="Z165" s="33"/>
      <c r="AA165" s="33"/>
      <c r="AB165" s="33"/>
      <c r="AC165" s="33"/>
      <c r="AD165" s="33"/>
      <c r="AE165" s="33"/>
      <c r="AR165" s="180" t="s">
        <v>128</v>
      </c>
      <c r="AT165" s="180" t="s">
        <v>182</v>
      </c>
      <c r="AU165" s="180" t="s">
        <v>91</v>
      </c>
      <c r="AY165" s="18" t="s">
        <v>180</v>
      </c>
      <c r="BE165" s="181">
        <f>IF(N165="základní",J165,0)</f>
        <v>0</v>
      </c>
      <c r="BF165" s="181">
        <f>IF(N165="snížená",J165,0)</f>
        <v>0</v>
      </c>
      <c r="BG165" s="181">
        <f>IF(N165="zákl. přenesená",J165,0)</f>
        <v>0</v>
      </c>
      <c r="BH165" s="181">
        <f>IF(N165="sníž. přenesená",J165,0)</f>
        <v>0</v>
      </c>
      <c r="BI165" s="181">
        <f>IF(N165="nulová",J165,0)</f>
        <v>0</v>
      </c>
      <c r="BJ165" s="18" t="s">
        <v>21</v>
      </c>
      <c r="BK165" s="181">
        <f>ROUND(I165*H165,2)</f>
        <v>0</v>
      </c>
      <c r="BL165" s="18" t="s">
        <v>128</v>
      </c>
      <c r="BM165" s="180" t="s">
        <v>231</v>
      </c>
    </row>
    <row r="166" spans="1:65" s="2" customFormat="1" ht="11.25">
      <c r="A166" s="33"/>
      <c r="B166" s="34"/>
      <c r="C166" s="33"/>
      <c r="D166" s="182" t="s">
        <v>186</v>
      </c>
      <c r="E166" s="33"/>
      <c r="F166" s="183" t="s">
        <v>2510</v>
      </c>
      <c r="G166" s="33"/>
      <c r="H166" s="33"/>
      <c r="I166" s="102"/>
      <c r="J166" s="33"/>
      <c r="K166" s="33"/>
      <c r="L166" s="34"/>
      <c r="M166" s="184"/>
      <c r="N166" s="185"/>
      <c r="O166" s="59"/>
      <c r="P166" s="59"/>
      <c r="Q166" s="59"/>
      <c r="R166" s="59"/>
      <c r="S166" s="59"/>
      <c r="T166" s="60"/>
      <c r="U166" s="33"/>
      <c r="V166" s="33"/>
      <c r="W166" s="33"/>
      <c r="X166" s="33"/>
      <c r="Y166" s="33"/>
      <c r="Z166" s="33"/>
      <c r="AA166" s="33"/>
      <c r="AB166" s="33"/>
      <c r="AC166" s="33"/>
      <c r="AD166" s="33"/>
      <c r="AE166" s="33"/>
      <c r="AT166" s="18" t="s">
        <v>186</v>
      </c>
      <c r="AU166" s="18" t="s">
        <v>91</v>
      </c>
    </row>
    <row r="167" spans="1:65" s="12" customFormat="1" ht="22.9" customHeight="1">
      <c r="B167" s="154"/>
      <c r="D167" s="155" t="s">
        <v>79</v>
      </c>
      <c r="E167" s="165" t="s">
        <v>91</v>
      </c>
      <c r="F167" s="165" t="s">
        <v>2312</v>
      </c>
      <c r="I167" s="157"/>
      <c r="J167" s="166">
        <f>BK167</f>
        <v>0</v>
      </c>
      <c r="L167" s="154"/>
      <c r="M167" s="159"/>
      <c r="N167" s="160"/>
      <c r="O167" s="160"/>
      <c r="P167" s="161">
        <f>SUM(P168:P171)</f>
        <v>0</v>
      </c>
      <c r="Q167" s="160"/>
      <c r="R167" s="161">
        <f>SUM(R168:R171)</f>
        <v>0</v>
      </c>
      <c r="S167" s="160"/>
      <c r="T167" s="162">
        <f>SUM(T168:T171)</f>
        <v>0</v>
      </c>
      <c r="AR167" s="155" t="s">
        <v>21</v>
      </c>
      <c r="AT167" s="163" t="s">
        <v>79</v>
      </c>
      <c r="AU167" s="163" t="s">
        <v>21</v>
      </c>
      <c r="AY167" s="155" t="s">
        <v>180</v>
      </c>
      <c r="BK167" s="164">
        <f>SUM(BK168:BK171)</f>
        <v>0</v>
      </c>
    </row>
    <row r="168" spans="1:65" s="2" customFormat="1" ht="24" customHeight="1">
      <c r="A168" s="33"/>
      <c r="B168" s="167"/>
      <c r="C168" s="168" t="s">
        <v>233</v>
      </c>
      <c r="D168" s="168" t="s">
        <v>182</v>
      </c>
      <c r="E168" s="169" t="s">
        <v>2512</v>
      </c>
      <c r="F168" s="170" t="s">
        <v>2513</v>
      </c>
      <c r="G168" s="171" t="s">
        <v>213</v>
      </c>
      <c r="H168" s="172">
        <v>77</v>
      </c>
      <c r="I168" s="173"/>
      <c r="J168" s="174">
        <f>ROUND(I168*H168,2)</f>
        <v>0</v>
      </c>
      <c r="K168" s="175"/>
      <c r="L168" s="34"/>
      <c r="M168" s="176" t="s">
        <v>1</v>
      </c>
      <c r="N168" s="177" t="s">
        <v>45</v>
      </c>
      <c r="O168" s="59"/>
      <c r="P168" s="178">
        <f>O168*H168</f>
        <v>0</v>
      </c>
      <c r="Q168" s="178">
        <v>0</v>
      </c>
      <c r="R168" s="178">
        <f>Q168*H168</f>
        <v>0</v>
      </c>
      <c r="S168" s="178">
        <v>0</v>
      </c>
      <c r="T168" s="179">
        <f>S168*H168</f>
        <v>0</v>
      </c>
      <c r="U168" s="33"/>
      <c r="V168" s="33"/>
      <c r="W168" s="33"/>
      <c r="X168" s="33"/>
      <c r="Y168" s="33"/>
      <c r="Z168" s="33"/>
      <c r="AA168" s="33"/>
      <c r="AB168" s="33"/>
      <c r="AC168" s="33"/>
      <c r="AD168" s="33"/>
      <c r="AE168" s="33"/>
      <c r="AR168" s="180" t="s">
        <v>128</v>
      </c>
      <c r="AT168" s="180" t="s">
        <v>182</v>
      </c>
      <c r="AU168" s="180" t="s">
        <v>91</v>
      </c>
      <c r="AY168" s="18" t="s">
        <v>180</v>
      </c>
      <c r="BE168" s="181">
        <f>IF(N168="základní",J168,0)</f>
        <v>0</v>
      </c>
      <c r="BF168" s="181">
        <f>IF(N168="snížená",J168,0)</f>
        <v>0</v>
      </c>
      <c r="BG168" s="181">
        <f>IF(N168="zákl. přenesená",J168,0)</f>
        <v>0</v>
      </c>
      <c r="BH168" s="181">
        <f>IF(N168="sníž. přenesená",J168,0)</f>
        <v>0</v>
      </c>
      <c r="BI168" s="181">
        <f>IF(N168="nulová",J168,0)</f>
        <v>0</v>
      </c>
      <c r="BJ168" s="18" t="s">
        <v>21</v>
      </c>
      <c r="BK168" s="181">
        <f>ROUND(I168*H168,2)</f>
        <v>0</v>
      </c>
      <c r="BL168" s="18" t="s">
        <v>128</v>
      </c>
      <c r="BM168" s="180" t="s">
        <v>237</v>
      </c>
    </row>
    <row r="169" spans="1:65" s="2" customFormat="1" ht="19.5">
      <c r="A169" s="33"/>
      <c r="B169" s="34"/>
      <c r="C169" s="33"/>
      <c r="D169" s="182" t="s">
        <v>186</v>
      </c>
      <c r="E169" s="33"/>
      <c r="F169" s="183" t="s">
        <v>2513</v>
      </c>
      <c r="G169" s="33"/>
      <c r="H169" s="33"/>
      <c r="I169" s="102"/>
      <c r="J169" s="33"/>
      <c r="K169" s="33"/>
      <c r="L169" s="34"/>
      <c r="M169" s="184"/>
      <c r="N169" s="185"/>
      <c r="O169" s="59"/>
      <c r="P169" s="59"/>
      <c r="Q169" s="59"/>
      <c r="R169" s="59"/>
      <c r="S169" s="59"/>
      <c r="T169" s="60"/>
      <c r="U169" s="33"/>
      <c r="V169" s="33"/>
      <c r="W169" s="33"/>
      <c r="X169" s="33"/>
      <c r="Y169" s="33"/>
      <c r="Z169" s="33"/>
      <c r="AA169" s="33"/>
      <c r="AB169" s="33"/>
      <c r="AC169" s="33"/>
      <c r="AD169" s="33"/>
      <c r="AE169" s="33"/>
      <c r="AT169" s="18" t="s">
        <v>186</v>
      </c>
      <c r="AU169" s="18" t="s">
        <v>91</v>
      </c>
    </row>
    <row r="170" spans="1:65" s="13" customFormat="1" ht="11.25">
      <c r="B170" s="186"/>
      <c r="D170" s="182" t="s">
        <v>187</v>
      </c>
      <c r="E170" s="187" t="s">
        <v>1</v>
      </c>
      <c r="F170" s="188" t="s">
        <v>2514</v>
      </c>
      <c r="H170" s="189">
        <v>77</v>
      </c>
      <c r="I170" s="190"/>
      <c r="L170" s="186"/>
      <c r="M170" s="191"/>
      <c r="N170" s="192"/>
      <c r="O170" s="192"/>
      <c r="P170" s="192"/>
      <c r="Q170" s="192"/>
      <c r="R170" s="192"/>
      <c r="S170" s="192"/>
      <c r="T170" s="193"/>
      <c r="AT170" s="187" t="s">
        <v>187</v>
      </c>
      <c r="AU170" s="187" t="s">
        <v>91</v>
      </c>
      <c r="AV170" s="13" t="s">
        <v>91</v>
      </c>
      <c r="AW170" s="13" t="s">
        <v>36</v>
      </c>
      <c r="AX170" s="13" t="s">
        <v>80</v>
      </c>
      <c r="AY170" s="187" t="s">
        <v>180</v>
      </c>
    </row>
    <row r="171" spans="1:65" s="14" customFormat="1" ht="11.25">
      <c r="B171" s="194"/>
      <c r="D171" s="182" t="s">
        <v>187</v>
      </c>
      <c r="E171" s="195" t="s">
        <v>1</v>
      </c>
      <c r="F171" s="196" t="s">
        <v>189</v>
      </c>
      <c r="H171" s="197">
        <v>77</v>
      </c>
      <c r="I171" s="198"/>
      <c r="L171" s="194"/>
      <c r="M171" s="199"/>
      <c r="N171" s="200"/>
      <c r="O171" s="200"/>
      <c r="P171" s="200"/>
      <c r="Q171" s="200"/>
      <c r="R171" s="200"/>
      <c r="S171" s="200"/>
      <c r="T171" s="201"/>
      <c r="AT171" s="195" t="s">
        <v>187</v>
      </c>
      <c r="AU171" s="195" t="s">
        <v>91</v>
      </c>
      <c r="AV171" s="14" t="s">
        <v>128</v>
      </c>
      <c r="AW171" s="14" t="s">
        <v>36</v>
      </c>
      <c r="AX171" s="14" t="s">
        <v>21</v>
      </c>
      <c r="AY171" s="195" t="s">
        <v>180</v>
      </c>
    </row>
    <row r="172" spans="1:65" s="12" customFormat="1" ht="22.9" customHeight="1">
      <c r="B172" s="154"/>
      <c r="D172" s="155" t="s">
        <v>79</v>
      </c>
      <c r="E172" s="165" t="s">
        <v>128</v>
      </c>
      <c r="F172" s="165" t="s">
        <v>1752</v>
      </c>
      <c r="I172" s="157"/>
      <c r="J172" s="166">
        <f>BK172</f>
        <v>0</v>
      </c>
      <c r="L172" s="154"/>
      <c r="M172" s="159"/>
      <c r="N172" s="160"/>
      <c r="O172" s="160"/>
      <c r="P172" s="161">
        <f>SUM(P173:P198)</f>
        <v>0</v>
      </c>
      <c r="Q172" s="160"/>
      <c r="R172" s="161">
        <f>SUM(R173:R198)</f>
        <v>0</v>
      </c>
      <c r="S172" s="160"/>
      <c r="T172" s="162">
        <f>SUM(T173:T198)</f>
        <v>0</v>
      </c>
      <c r="AR172" s="155" t="s">
        <v>21</v>
      </c>
      <c r="AT172" s="163" t="s">
        <v>79</v>
      </c>
      <c r="AU172" s="163" t="s">
        <v>21</v>
      </c>
      <c r="AY172" s="155" t="s">
        <v>180</v>
      </c>
      <c r="BK172" s="164">
        <f>SUM(BK173:BK198)</f>
        <v>0</v>
      </c>
    </row>
    <row r="173" spans="1:65" s="2" customFormat="1" ht="16.5" customHeight="1">
      <c r="A173" s="33"/>
      <c r="B173" s="167"/>
      <c r="C173" s="168" t="s">
        <v>208</v>
      </c>
      <c r="D173" s="168" t="s">
        <v>182</v>
      </c>
      <c r="E173" s="169" t="s">
        <v>2515</v>
      </c>
      <c r="F173" s="170" t="s">
        <v>2516</v>
      </c>
      <c r="G173" s="171" t="s">
        <v>383</v>
      </c>
      <c r="H173" s="172">
        <v>10.55</v>
      </c>
      <c r="I173" s="173"/>
      <c r="J173" s="174">
        <f>ROUND(I173*H173,2)</f>
        <v>0</v>
      </c>
      <c r="K173" s="175"/>
      <c r="L173" s="34"/>
      <c r="M173" s="176" t="s">
        <v>1</v>
      </c>
      <c r="N173" s="177" t="s">
        <v>45</v>
      </c>
      <c r="O173" s="59"/>
      <c r="P173" s="178">
        <f>O173*H173</f>
        <v>0</v>
      </c>
      <c r="Q173" s="178">
        <v>0</v>
      </c>
      <c r="R173" s="178">
        <f>Q173*H173</f>
        <v>0</v>
      </c>
      <c r="S173" s="178">
        <v>0</v>
      </c>
      <c r="T173" s="179">
        <f>S173*H173</f>
        <v>0</v>
      </c>
      <c r="U173" s="33"/>
      <c r="V173" s="33"/>
      <c r="W173" s="33"/>
      <c r="X173" s="33"/>
      <c r="Y173" s="33"/>
      <c r="Z173" s="33"/>
      <c r="AA173" s="33"/>
      <c r="AB173" s="33"/>
      <c r="AC173" s="33"/>
      <c r="AD173" s="33"/>
      <c r="AE173" s="33"/>
      <c r="AR173" s="180" t="s">
        <v>128</v>
      </c>
      <c r="AT173" s="180" t="s">
        <v>182</v>
      </c>
      <c r="AU173" s="180" t="s">
        <v>91</v>
      </c>
      <c r="AY173" s="18" t="s">
        <v>180</v>
      </c>
      <c r="BE173" s="181">
        <f>IF(N173="základní",J173,0)</f>
        <v>0</v>
      </c>
      <c r="BF173" s="181">
        <f>IF(N173="snížená",J173,0)</f>
        <v>0</v>
      </c>
      <c r="BG173" s="181">
        <f>IF(N173="zákl. přenesená",J173,0)</f>
        <v>0</v>
      </c>
      <c r="BH173" s="181">
        <f>IF(N173="sníž. přenesená",J173,0)</f>
        <v>0</v>
      </c>
      <c r="BI173" s="181">
        <f>IF(N173="nulová",J173,0)</f>
        <v>0</v>
      </c>
      <c r="BJ173" s="18" t="s">
        <v>21</v>
      </c>
      <c r="BK173" s="181">
        <f>ROUND(I173*H173,2)</f>
        <v>0</v>
      </c>
      <c r="BL173" s="18" t="s">
        <v>128</v>
      </c>
      <c r="BM173" s="180" t="s">
        <v>241</v>
      </c>
    </row>
    <row r="174" spans="1:65" s="2" customFormat="1" ht="11.25">
      <c r="A174" s="33"/>
      <c r="B174" s="34"/>
      <c r="C174" s="33"/>
      <c r="D174" s="182" t="s">
        <v>186</v>
      </c>
      <c r="E174" s="33"/>
      <c r="F174" s="183" t="s">
        <v>2516</v>
      </c>
      <c r="G174" s="33"/>
      <c r="H174" s="33"/>
      <c r="I174" s="102"/>
      <c r="J174" s="33"/>
      <c r="K174" s="33"/>
      <c r="L174" s="34"/>
      <c r="M174" s="184"/>
      <c r="N174" s="185"/>
      <c r="O174" s="59"/>
      <c r="P174" s="59"/>
      <c r="Q174" s="59"/>
      <c r="R174" s="59"/>
      <c r="S174" s="59"/>
      <c r="T174" s="60"/>
      <c r="U174" s="33"/>
      <c r="V174" s="33"/>
      <c r="W174" s="33"/>
      <c r="X174" s="33"/>
      <c r="Y174" s="33"/>
      <c r="Z174" s="33"/>
      <c r="AA174" s="33"/>
      <c r="AB174" s="33"/>
      <c r="AC174" s="33"/>
      <c r="AD174" s="33"/>
      <c r="AE174" s="33"/>
      <c r="AT174" s="18" t="s">
        <v>186</v>
      </c>
      <c r="AU174" s="18" t="s">
        <v>91</v>
      </c>
    </row>
    <row r="175" spans="1:65" s="13" customFormat="1" ht="22.5">
      <c r="B175" s="186"/>
      <c r="D175" s="182" t="s">
        <v>187</v>
      </c>
      <c r="E175" s="187" t="s">
        <v>1</v>
      </c>
      <c r="F175" s="188" t="s">
        <v>2517</v>
      </c>
      <c r="H175" s="189">
        <v>9.5500000000000007</v>
      </c>
      <c r="I175" s="190"/>
      <c r="L175" s="186"/>
      <c r="M175" s="191"/>
      <c r="N175" s="192"/>
      <c r="O175" s="192"/>
      <c r="P175" s="192"/>
      <c r="Q175" s="192"/>
      <c r="R175" s="192"/>
      <c r="S175" s="192"/>
      <c r="T175" s="193"/>
      <c r="AT175" s="187" t="s">
        <v>187</v>
      </c>
      <c r="AU175" s="187" t="s">
        <v>91</v>
      </c>
      <c r="AV175" s="13" t="s">
        <v>91</v>
      </c>
      <c r="AW175" s="13" t="s">
        <v>36</v>
      </c>
      <c r="AX175" s="13" t="s">
        <v>80</v>
      </c>
      <c r="AY175" s="187" t="s">
        <v>180</v>
      </c>
    </row>
    <row r="176" spans="1:65" s="13" customFormat="1" ht="11.25">
      <c r="B176" s="186"/>
      <c r="D176" s="182" t="s">
        <v>187</v>
      </c>
      <c r="E176" s="187" t="s">
        <v>1</v>
      </c>
      <c r="F176" s="188" t="s">
        <v>2518</v>
      </c>
      <c r="H176" s="189">
        <v>1</v>
      </c>
      <c r="I176" s="190"/>
      <c r="L176" s="186"/>
      <c r="M176" s="191"/>
      <c r="N176" s="192"/>
      <c r="O176" s="192"/>
      <c r="P176" s="192"/>
      <c r="Q176" s="192"/>
      <c r="R176" s="192"/>
      <c r="S176" s="192"/>
      <c r="T176" s="193"/>
      <c r="AT176" s="187" t="s">
        <v>187</v>
      </c>
      <c r="AU176" s="187" t="s">
        <v>91</v>
      </c>
      <c r="AV176" s="13" t="s">
        <v>91</v>
      </c>
      <c r="AW176" s="13" t="s">
        <v>36</v>
      </c>
      <c r="AX176" s="13" t="s">
        <v>80</v>
      </c>
      <c r="AY176" s="187" t="s">
        <v>180</v>
      </c>
    </row>
    <row r="177" spans="1:65" s="14" customFormat="1" ht="11.25">
      <c r="B177" s="194"/>
      <c r="D177" s="182" t="s">
        <v>187</v>
      </c>
      <c r="E177" s="195" t="s">
        <v>1</v>
      </c>
      <c r="F177" s="196" t="s">
        <v>189</v>
      </c>
      <c r="H177" s="197">
        <v>10.55</v>
      </c>
      <c r="I177" s="198"/>
      <c r="L177" s="194"/>
      <c r="M177" s="199"/>
      <c r="N177" s="200"/>
      <c r="O177" s="200"/>
      <c r="P177" s="200"/>
      <c r="Q177" s="200"/>
      <c r="R177" s="200"/>
      <c r="S177" s="200"/>
      <c r="T177" s="201"/>
      <c r="AT177" s="195" t="s">
        <v>187</v>
      </c>
      <c r="AU177" s="195" t="s">
        <v>91</v>
      </c>
      <c r="AV177" s="14" t="s">
        <v>128</v>
      </c>
      <c r="AW177" s="14" t="s">
        <v>36</v>
      </c>
      <c r="AX177" s="14" t="s">
        <v>21</v>
      </c>
      <c r="AY177" s="195" t="s">
        <v>180</v>
      </c>
    </row>
    <row r="178" spans="1:65" s="2" customFormat="1" ht="24" customHeight="1">
      <c r="A178" s="33"/>
      <c r="B178" s="167"/>
      <c r="C178" s="168" t="s">
        <v>243</v>
      </c>
      <c r="D178" s="168" t="s">
        <v>182</v>
      </c>
      <c r="E178" s="169" t="s">
        <v>2519</v>
      </c>
      <c r="F178" s="170" t="s">
        <v>2520</v>
      </c>
      <c r="G178" s="171" t="s">
        <v>495</v>
      </c>
      <c r="H178" s="172">
        <v>15.583</v>
      </c>
      <c r="I178" s="173"/>
      <c r="J178" s="174">
        <f>ROUND(I178*H178,2)</f>
        <v>0</v>
      </c>
      <c r="K178" s="175"/>
      <c r="L178" s="34"/>
      <c r="M178" s="176" t="s">
        <v>1</v>
      </c>
      <c r="N178" s="177" t="s">
        <v>45</v>
      </c>
      <c r="O178" s="59"/>
      <c r="P178" s="178">
        <f>O178*H178</f>
        <v>0</v>
      </c>
      <c r="Q178" s="178">
        <v>0</v>
      </c>
      <c r="R178" s="178">
        <f>Q178*H178</f>
        <v>0</v>
      </c>
      <c r="S178" s="178">
        <v>0</v>
      </c>
      <c r="T178" s="179">
        <f>S178*H178</f>
        <v>0</v>
      </c>
      <c r="U178" s="33"/>
      <c r="V178" s="33"/>
      <c r="W178" s="33"/>
      <c r="X178" s="33"/>
      <c r="Y178" s="33"/>
      <c r="Z178" s="33"/>
      <c r="AA178" s="33"/>
      <c r="AB178" s="33"/>
      <c r="AC178" s="33"/>
      <c r="AD178" s="33"/>
      <c r="AE178" s="33"/>
      <c r="AR178" s="180" t="s">
        <v>128</v>
      </c>
      <c r="AT178" s="180" t="s">
        <v>182</v>
      </c>
      <c r="AU178" s="180" t="s">
        <v>91</v>
      </c>
      <c r="AY178" s="18" t="s">
        <v>180</v>
      </c>
      <c r="BE178" s="181">
        <f>IF(N178="základní",J178,0)</f>
        <v>0</v>
      </c>
      <c r="BF178" s="181">
        <f>IF(N178="snížená",J178,0)</f>
        <v>0</v>
      </c>
      <c r="BG178" s="181">
        <f>IF(N178="zákl. přenesená",J178,0)</f>
        <v>0</v>
      </c>
      <c r="BH178" s="181">
        <f>IF(N178="sníž. přenesená",J178,0)</f>
        <v>0</v>
      </c>
      <c r="BI178" s="181">
        <f>IF(N178="nulová",J178,0)</f>
        <v>0</v>
      </c>
      <c r="BJ178" s="18" t="s">
        <v>21</v>
      </c>
      <c r="BK178" s="181">
        <f>ROUND(I178*H178,2)</f>
        <v>0</v>
      </c>
      <c r="BL178" s="18" t="s">
        <v>128</v>
      </c>
      <c r="BM178" s="180" t="s">
        <v>246</v>
      </c>
    </row>
    <row r="179" spans="1:65" s="2" customFormat="1" ht="11.25">
      <c r="A179" s="33"/>
      <c r="B179" s="34"/>
      <c r="C179" s="33"/>
      <c r="D179" s="182" t="s">
        <v>186</v>
      </c>
      <c r="E179" s="33"/>
      <c r="F179" s="183" t="s">
        <v>2520</v>
      </c>
      <c r="G179" s="33"/>
      <c r="H179" s="33"/>
      <c r="I179" s="102"/>
      <c r="J179" s="33"/>
      <c r="K179" s="33"/>
      <c r="L179" s="34"/>
      <c r="M179" s="184"/>
      <c r="N179" s="185"/>
      <c r="O179" s="59"/>
      <c r="P179" s="59"/>
      <c r="Q179" s="59"/>
      <c r="R179" s="59"/>
      <c r="S179" s="59"/>
      <c r="T179" s="60"/>
      <c r="U179" s="33"/>
      <c r="V179" s="33"/>
      <c r="W179" s="33"/>
      <c r="X179" s="33"/>
      <c r="Y179" s="33"/>
      <c r="Z179" s="33"/>
      <c r="AA179" s="33"/>
      <c r="AB179" s="33"/>
      <c r="AC179" s="33"/>
      <c r="AD179" s="33"/>
      <c r="AE179" s="33"/>
      <c r="AT179" s="18" t="s">
        <v>186</v>
      </c>
      <c r="AU179" s="18" t="s">
        <v>91</v>
      </c>
    </row>
    <row r="180" spans="1:65" s="2" customFormat="1" ht="16.5" customHeight="1">
      <c r="A180" s="33"/>
      <c r="B180" s="167"/>
      <c r="C180" s="202" t="s">
        <v>214</v>
      </c>
      <c r="D180" s="202" t="s">
        <v>190</v>
      </c>
      <c r="E180" s="203" t="s">
        <v>2521</v>
      </c>
      <c r="F180" s="204" t="s">
        <v>2522</v>
      </c>
      <c r="G180" s="205" t="s">
        <v>495</v>
      </c>
      <c r="H180" s="206">
        <v>15.583</v>
      </c>
      <c r="I180" s="207"/>
      <c r="J180" s="208">
        <f>ROUND(I180*H180,2)</f>
        <v>0</v>
      </c>
      <c r="K180" s="209"/>
      <c r="L180" s="210"/>
      <c r="M180" s="211" t="s">
        <v>1</v>
      </c>
      <c r="N180" s="212" t="s">
        <v>45</v>
      </c>
      <c r="O180" s="59"/>
      <c r="P180" s="178">
        <f>O180*H180</f>
        <v>0</v>
      </c>
      <c r="Q180" s="178">
        <v>0</v>
      </c>
      <c r="R180" s="178">
        <f>Q180*H180</f>
        <v>0</v>
      </c>
      <c r="S180" s="178">
        <v>0</v>
      </c>
      <c r="T180" s="179">
        <f>S180*H180</f>
        <v>0</v>
      </c>
      <c r="U180" s="33"/>
      <c r="V180" s="33"/>
      <c r="W180" s="33"/>
      <c r="X180" s="33"/>
      <c r="Y180" s="33"/>
      <c r="Z180" s="33"/>
      <c r="AA180" s="33"/>
      <c r="AB180" s="33"/>
      <c r="AC180" s="33"/>
      <c r="AD180" s="33"/>
      <c r="AE180" s="33"/>
      <c r="AR180" s="180" t="s">
        <v>193</v>
      </c>
      <c r="AT180" s="180" t="s">
        <v>190</v>
      </c>
      <c r="AU180" s="180" t="s">
        <v>91</v>
      </c>
      <c r="AY180" s="18" t="s">
        <v>180</v>
      </c>
      <c r="BE180" s="181">
        <f>IF(N180="základní",J180,0)</f>
        <v>0</v>
      </c>
      <c r="BF180" s="181">
        <f>IF(N180="snížená",J180,0)</f>
        <v>0</v>
      </c>
      <c r="BG180" s="181">
        <f>IF(N180="zákl. přenesená",J180,0)</f>
        <v>0</v>
      </c>
      <c r="BH180" s="181">
        <f>IF(N180="sníž. přenesená",J180,0)</f>
        <v>0</v>
      </c>
      <c r="BI180" s="181">
        <f>IF(N180="nulová",J180,0)</f>
        <v>0</v>
      </c>
      <c r="BJ180" s="18" t="s">
        <v>21</v>
      </c>
      <c r="BK180" s="181">
        <f>ROUND(I180*H180,2)</f>
        <v>0</v>
      </c>
      <c r="BL180" s="18" t="s">
        <v>128</v>
      </c>
      <c r="BM180" s="180" t="s">
        <v>250</v>
      </c>
    </row>
    <row r="181" spans="1:65" s="2" customFormat="1" ht="11.25">
      <c r="A181" s="33"/>
      <c r="B181" s="34"/>
      <c r="C181" s="33"/>
      <c r="D181" s="182" t="s">
        <v>186</v>
      </c>
      <c r="E181" s="33"/>
      <c r="F181" s="183" t="s">
        <v>2522</v>
      </c>
      <c r="G181" s="33"/>
      <c r="H181" s="33"/>
      <c r="I181" s="102"/>
      <c r="J181" s="33"/>
      <c r="K181" s="33"/>
      <c r="L181" s="34"/>
      <c r="M181" s="184"/>
      <c r="N181" s="185"/>
      <c r="O181" s="59"/>
      <c r="P181" s="59"/>
      <c r="Q181" s="59"/>
      <c r="R181" s="59"/>
      <c r="S181" s="59"/>
      <c r="T181" s="60"/>
      <c r="U181" s="33"/>
      <c r="V181" s="33"/>
      <c r="W181" s="33"/>
      <c r="X181" s="33"/>
      <c r="Y181" s="33"/>
      <c r="Z181" s="33"/>
      <c r="AA181" s="33"/>
      <c r="AB181" s="33"/>
      <c r="AC181" s="33"/>
      <c r="AD181" s="33"/>
      <c r="AE181" s="33"/>
      <c r="AT181" s="18" t="s">
        <v>186</v>
      </c>
      <c r="AU181" s="18" t="s">
        <v>91</v>
      </c>
    </row>
    <row r="182" spans="1:65" s="13" customFormat="1" ht="11.25">
      <c r="B182" s="186"/>
      <c r="D182" s="182" t="s">
        <v>187</v>
      </c>
      <c r="E182" s="187" t="s">
        <v>1</v>
      </c>
      <c r="F182" s="188" t="s">
        <v>2523</v>
      </c>
      <c r="H182" s="189">
        <v>15.583</v>
      </c>
      <c r="I182" s="190"/>
      <c r="L182" s="186"/>
      <c r="M182" s="191"/>
      <c r="N182" s="192"/>
      <c r="O182" s="192"/>
      <c r="P182" s="192"/>
      <c r="Q182" s="192"/>
      <c r="R182" s="192"/>
      <c r="S182" s="192"/>
      <c r="T182" s="193"/>
      <c r="AT182" s="187" t="s">
        <v>187</v>
      </c>
      <c r="AU182" s="187" t="s">
        <v>91</v>
      </c>
      <c r="AV182" s="13" t="s">
        <v>91</v>
      </c>
      <c r="AW182" s="13" t="s">
        <v>36</v>
      </c>
      <c r="AX182" s="13" t="s">
        <v>80</v>
      </c>
      <c r="AY182" s="187" t="s">
        <v>180</v>
      </c>
    </row>
    <row r="183" spans="1:65" s="14" customFormat="1" ht="11.25">
      <c r="B183" s="194"/>
      <c r="D183" s="182" t="s">
        <v>187</v>
      </c>
      <c r="E183" s="195" t="s">
        <v>1</v>
      </c>
      <c r="F183" s="196" t="s">
        <v>189</v>
      </c>
      <c r="H183" s="197">
        <v>15.583</v>
      </c>
      <c r="I183" s="198"/>
      <c r="L183" s="194"/>
      <c r="M183" s="199"/>
      <c r="N183" s="200"/>
      <c r="O183" s="200"/>
      <c r="P183" s="200"/>
      <c r="Q183" s="200"/>
      <c r="R183" s="200"/>
      <c r="S183" s="200"/>
      <c r="T183" s="201"/>
      <c r="AT183" s="195" t="s">
        <v>187</v>
      </c>
      <c r="AU183" s="195" t="s">
        <v>91</v>
      </c>
      <c r="AV183" s="14" t="s">
        <v>128</v>
      </c>
      <c r="AW183" s="14" t="s">
        <v>36</v>
      </c>
      <c r="AX183" s="14" t="s">
        <v>21</v>
      </c>
      <c r="AY183" s="195" t="s">
        <v>180</v>
      </c>
    </row>
    <row r="184" spans="1:65" s="2" customFormat="1" ht="16.5" customHeight="1">
      <c r="A184" s="33"/>
      <c r="B184" s="167"/>
      <c r="C184" s="202" t="s">
        <v>8</v>
      </c>
      <c r="D184" s="202" t="s">
        <v>190</v>
      </c>
      <c r="E184" s="203" t="s">
        <v>2524</v>
      </c>
      <c r="F184" s="204" t="s">
        <v>2525</v>
      </c>
      <c r="G184" s="205" t="s">
        <v>2526</v>
      </c>
      <c r="H184" s="206">
        <v>3</v>
      </c>
      <c r="I184" s="207"/>
      <c r="J184" s="208">
        <f>ROUND(I184*H184,2)</f>
        <v>0</v>
      </c>
      <c r="K184" s="209"/>
      <c r="L184" s="210"/>
      <c r="M184" s="211" t="s">
        <v>1</v>
      </c>
      <c r="N184" s="212" t="s">
        <v>45</v>
      </c>
      <c r="O184" s="59"/>
      <c r="P184" s="178">
        <f>O184*H184</f>
        <v>0</v>
      </c>
      <c r="Q184" s="178">
        <v>0</v>
      </c>
      <c r="R184" s="178">
        <f>Q184*H184</f>
        <v>0</v>
      </c>
      <c r="S184" s="178">
        <v>0</v>
      </c>
      <c r="T184" s="179">
        <f>S184*H184</f>
        <v>0</v>
      </c>
      <c r="U184" s="33"/>
      <c r="V184" s="33"/>
      <c r="W184" s="33"/>
      <c r="X184" s="33"/>
      <c r="Y184" s="33"/>
      <c r="Z184" s="33"/>
      <c r="AA184" s="33"/>
      <c r="AB184" s="33"/>
      <c r="AC184" s="33"/>
      <c r="AD184" s="33"/>
      <c r="AE184" s="33"/>
      <c r="AR184" s="180" t="s">
        <v>193</v>
      </c>
      <c r="AT184" s="180" t="s">
        <v>190</v>
      </c>
      <c r="AU184" s="180" t="s">
        <v>91</v>
      </c>
      <c r="AY184" s="18" t="s">
        <v>180</v>
      </c>
      <c r="BE184" s="181">
        <f>IF(N184="základní",J184,0)</f>
        <v>0</v>
      </c>
      <c r="BF184" s="181">
        <f>IF(N184="snížená",J184,0)</f>
        <v>0</v>
      </c>
      <c r="BG184" s="181">
        <f>IF(N184="zákl. přenesená",J184,0)</f>
        <v>0</v>
      </c>
      <c r="BH184" s="181">
        <f>IF(N184="sníž. přenesená",J184,0)</f>
        <v>0</v>
      </c>
      <c r="BI184" s="181">
        <f>IF(N184="nulová",J184,0)</f>
        <v>0</v>
      </c>
      <c r="BJ184" s="18" t="s">
        <v>21</v>
      </c>
      <c r="BK184" s="181">
        <f>ROUND(I184*H184,2)</f>
        <v>0</v>
      </c>
      <c r="BL184" s="18" t="s">
        <v>128</v>
      </c>
      <c r="BM184" s="180" t="s">
        <v>251</v>
      </c>
    </row>
    <row r="185" spans="1:65" s="2" customFormat="1" ht="11.25">
      <c r="A185" s="33"/>
      <c r="B185" s="34"/>
      <c r="C185" s="33"/>
      <c r="D185" s="182" t="s">
        <v>186</v>
      </c>
      <c r="E185" s="33"/>
      <c r="F185" s="183" t="s">
        <v>2525</v>
      </c>
      <c r="G185" s="33"/>
      <c r="H185" s="33"/>
      <c r="I185" s="102"/>
      <c r="J185" s="33"/>
      <c r="K185" s="33"/>
      <c r="L185" s="34"/>
      <c r="M185" s="184"/>
      <c r="N185" s="185"/>
      <c r="O185" s="59"/>
      <c r="P185" s="59"/>
      <c r="Q185" s="59"/>
      <c r="R185" s="59"/>
      <c r="S185" s="59"/>
      <c r="T185" s="60"/>
      <c r="U185" s="33"/>
      <c r="V185" s="33"/>
      <c r="W185" s="33"/>
      <c r="X185" s="33"/>
      <c r="Y185" s="33"/>
      <c r="Z185" s="33"/>
      <c r="AA185" s="33"/>
      <c r="AB185" s="33"/>
      <c r="AC185" s="33"/>
      <c r="AD185" s="33"/>
      <c r="AE185" s="33"/>
      <c r="AT185" s="18" t="s">
        <v>186</v>
      </c>
      <c r="AU185" s="18" t="s">
        <v>91</v>
      </c>
    </row>
    <row r="186" spans="1:65" s="13" customFormat="1" ht="11.25">
      <c r="B186" s="186"/>
      <c r="D186" s="182" t="s">
        <v>187</v>
      </c>
      <c r="E186" s="187" t="s">
        <v>1</v>
      </c>
      <c r="F186" s="188" t="s">
        <v>118</v>
      </c>
      <c r="H186" s="189">
        <v>3</v>
      </c>
      <c r="I186" s="190"/>
      <c r="L186" s="186"/>
      <c r="M186" s="191"/>
      <c r="N186" s="192"/>
      <c r="O186" s="192"/>
      <c r="P186" s="192"/>
      <c r="Q186" s="192"/>
      <c r="R186" s="192"/>
      <c r="S186" s="192"/>
      <c r="T186" s="193"/>
      <c r="AT186" s="187" t="s">
        <v>187</v>
      </c>
      <c r="AU186" s="187" t="s">
        <v>91</v>
      </c>
      <c r="AV186" s="13" t="s">
        <v>91</v>
      </c>
      <c r="AW186" s="13" t="s">
        <v>36</v>
      </c>
      <c r="AX186" s="13" t="s">
        <v>80</v>
      </c>
      <c r="AY186" s="187" t="s">
        <v>180</v>
      </c>
    </row>
    <row r="187" spans="1:65" s="14" customFormat="1" ht="11.25">
      <c r="B187" s="194"/>
      <c r="D187" s="182" t="s">
        <v>187</v>
      </c>
      <c r="E187" s="195" t="s">
        <v>1</v>
      </c>
      <c r="F187" s="196" t="s">
        <v>189</v>
      </c>
      <c r="H187" s="197">
        <v>3</v>
      </c>
      <c r="I187" s="198"/>
      <c r="L187" s="194"/>
      <c r="M187" s="199"/>
      <c r="N187" s="200"/>
      <c r="O187" s="200"/>
      <c r="P187" s="200"/>
      <c r="Q187" s="200"/>
      <c r="R187" s="200"/>
      <c r="S187" s="200"/>
      <c r="T187" s="201"/>
      <c r="AT187" s="195" t="s">
        <v>187</v>
      </c>
      <c r="AU187" s="195" t="s">
        <v>91</v>
      </c>
      <c r="AV187" s="14" t="s">
        <v>128</v>
      </c>
      <c r="AW187" s="14" t="s">
        <v>36</v>
      </c>
      <c r="AX187" s="14" t="s">
        <v>21</v>
      </c>
      <c r="AY187" s="195" t="s">
        <v>180</v>
      </c>
    </row>
    <row r="188" spans="1:65" s="2" customFormat="1" ht="16.5" customHeight="1">
      <c r="A188" s="33"/>
      <c r="B188" s="167"/>
      <c r="C188" s="202" t="s">
        <v>220</v>
      </c>
      <c r="D188" s="202" t="s">
        <v>190</v>
      </c>
      <c r="E188" s="203" t="s">
        <v>2527</v>
      </c>
      <c r="F188" s="204" t="s">
        <v>2528</v>
      </c>
      <c r="G188" s="205" t="s">
        <v>495</v>
      </c>
      <c r="H188" s="206">
        <v>3</v>
      </c>
      <c r="I188" s="207"/>
      <c r="J188" s="208">
        <f>ROUND(I188*H188,2)</f>
        <v>0</v>
      </c>
      <c r="K188" s="209"/>
      <c r="L188" s="210"/>
      <c r="M188" s="211" t="s">
        <v>1</v>
      </c>
      <c r="N188" s="212" t="s">
        <v>45</v>
      </c>
      <c r="O188" s="59"/>
      <c r="P188" s="178">
        <f>O188*H188</f>
        <v>0</v>
      </c>
      <c r="Q188" s="178">
        <v>0</v>
      </c>
      <c r="R188" s="178">
        <f>Q188*H188</f>
        <v>0</v>
      </c>
      <c r="S188" s="178">
        <v>0</v>
      </c>
      <c r="T188" s="179">
        <f>S188*H188</f>
        <v>0</v>
      </c>
      <c r="U188" s="33"/>
      <c r="V188" s="33"/>
      <c r="W188" s="33"/>
      <c r="X188" s="33"/>
      <c r="Y188" s="33"/>
      <c r="Z188" s="33"/>
      <c r="AA188" s="33"/>
      <c r="AB188" s="33"/>
      <c r="AC188" s="33"/>
      <c r="AD188" s="33"/>
      <c r="AE188" s="33"/>
      <c r="AR188" s="180" t="s">
        <v>193</v>
      </c>
      <c r="AT188" s="180" t="s">
        <v>190</v>
      </c>
      <c r="AU188" s="180" t="s">
        <v>91</v>
      </c>
      <c r="AY188" s="18" t="s">
        <v>180</v>
      </c>
      <c r="BE188" s="181">
        <f>IF(N188="základní",J188,0)</f>
        <v>0</v>
      </c>
      <c r="BF188" s="181">
        <f>IF(N188="snížená",J188,0)</f>
        <v>0</v>
      </c>
      <c r="BG188" s="181">
        <f>IF(N188="zákl. přenesená",J188,0)</f>
        <v>0</v>
      </c>
      <c r="BH188" s="181">
        <f>IF(N188="sníž. přenesená",J188,0)</f>
        <v>0</v>
      </c>
      <c r="BI188" s="181">
        <f>IF(N188="nulová",J188,0)</f>
        <v>0</v>
      </c>
      <c r="BJ188" s="18" t="s">
        <v>21</v>
      </c>
      <c r="BK188" s="181">
        <f>ROUND(I188*H188,2)</f>
        <v>0</v>
      </c>
      <c r="BL188" s="18" t="s">
        <v>128</v>
      </c>
      <c r="BM188" s="180" t="s">
        <v>257</v>
      </c>
    </row>
    <row r="189" spans="1:65" s="2" customFormat="1" ht="11.25">
      <c r="A189" s="33"/>
      <c r="B189" s="34"/>
      <c r="C189" s="33"/>
      <c r="D189" s="182" t="s">
        <v>186</v>
      </c>
      <c r="E189" s="33"/>
      <c r="F189" s="183" t="s">
        <v>2528</v>
      </c>
      <c r="G189" s="33"/>
      <c r="H189" s="33"/>
      <c r="I189" s="102"/>
      <c r="J189" s="33"/>
      <c r="K189" s="33"/>
      <c r="L189" s="34"/>
      <c r="M189" s="184"/>
      <c r="N189" s="185"/>
      <c r="O189" s="59"/>
      <c r="P189" s="59"/>
      <c r="Q189" s="59"/>
      <c r="R189" s="59"/>
      <c r="S189" s="59"/>
      <c r="T189" s="60"/>
      <c r="U189" s="33"/>
      <c r="V189" s="33"/>
      <c r="W189" s="33"/>
      <c r="X189" s="33"/>
      <c r="Y189" s="33"/>
      <c r="Z189" s="33"/>
      <c r="AA189" s="33"/>
      <c r="AB189" s="33"/>
      <c r="AC189" s="33"/>
      <c r="AD189" s="33"/>
      <c r="AE189" s="33"/>
      <c r="AT189" s="18" t="s">
        <v>186</v>
      </c>
      <c r="AU189" s="18" t="s">
        <v>91</v>
      </c>
    </row>
    <row r="190" spans="1:65" s="2" customFormat="1" ht="16.5" customHeight="1">
      <c r="A190" s="33"/>
      <c r="B190" s="167"/>
      <c r="C190" s="202" t="s">
        <v>259</v>
      </c>
      <c r="D190" s="202" t="s">
        <v>190</v>
      </c>
      <c r="E190" s="203" t="s">
        <v>2529</v>
      </c>
      <c r="F190" s="204" t="s">
        <v>2530</v>
      </c>
      <c r="G190" s="205" t="s">
        <v>199</v>
      </c>
      <c r="H190" s="206">
        <v>17</v>
      </c>
      <c r="I190" s="207"/>
      <c r="J190" s="208">
        <f>ROUND(I190*H190,2)</f>
        <v>0</v>
      </c>
      <c r="K190" s="209"/>
      <c r="L190" s="210"/>
      <c r="M190" s="211" t="s">
        <v>1</v>
      </c>
      <c r="N190" s="212" t="s">
        <v>45</v>
      </c>
      <c r="O190" s="59"/>
      <c r="P190" s="178">
        <f>O190*H190</f>
        <v>0</v>
      </c>
      <c r="Q190" s="178">
        <v>0</v>
      </c>
      <c r="R190" s="178">
        <f>Q190*H190</f>
        <v>0</v>
      </c>
      <c r="S190" s="178">
        <v>0</v>
      </c>
      <c r="T190" s="179">
        <f>S190*H190</f>
        <v>0</v>
      </c>
      <c r="U190" s="33"/>
      <c r="V190" s="33"/>
      <c r="W190" s="33"/>
      <c r="X190" s="33"/>
      <c r="Y190" s="33"/>
      <c r="Z190" s="33"/>
      <c r="AA190" s="33"/>
      <c r="AB190" s="33"/>
      <c r="AC190" s="33"/>
      <c r="AD190" s="33"/>
      <c r="AE190" s="33"/>
      <c r="AR190" s="180" t="s">
        <v>193</v>
      </c>
      <c r="AT190" s="180" t="s">
        <v>190</v>
      </c>
      <c r="AU190" s="180" t="s">
        <v>91</v>
      </c>
      <c r="AY190" s="18" t="s">
        <v>180</v>
      </c>
      <c r="BE190" s="181">
        <f>IF(N190="základní",J190,0)</f>
        <v>0</v>
      </c>
      <c r="BF190" s="181">
        <f>IF(N190="snížená",J190,0)</f>
        <v>0</v>
      </c>
      <c r="BG190" s="181">
        <f>IF(N190="zákl. přenesená",J190,0)</f>
        <v>0</v>
      </c>
      <c r="BH190" s="181">
        <f>IF(N190="sníž. přenesená",J190,0)</f>
        <v>0</v>
      </c>
      <c r="BI190" s="181">
        <f>IF(N190="nulová",J190,0)</f>
        <v>0</v>
      </c>
      <c r="BJ190" s="18" t="s">
        <v>21</v>
      </c>
      <c r="BK190" s="181">
        <f>ROUND(I190*H190,2)</f>
        <v>0</v>
      </c>
      <c r="BL190" s="18" t="s">
        <v>128</v>
      </c>
      <c r="BM190" s="180" t="s">
        <v>262</v>
      </c>
    </row>
    <row r="191" spans="1:65" s="2" customFormat="1" ht="11.25">
      <c r="A191" s="33"/>
      <c r="B191" s="34"/>
      <c r="C191" s="33"/>
      <c r="D191" s="182" t="s">
        <v>186</v>
      </c>
      <c r="E191" s="33"/>
      <c r="F191" s="183" t="s">
        <v>2530</v>
      </c>
      <c r="G191" s="33"/>
      <c r="H191" s="33"/>
      <c r="I191" s="102"/>
      <c r="J191" s="33"/>
      <c r="K191" s="33"/>
      <c r="L191" s="34"/>
      <c r="M191" s="184"/>
      <c r="N191" s="185"/>
      <c r="O191" s="59"/>
      <c r="P191" s="59"/>
      <c r="Q191" s="59"/>
      <c r="R191" s="59"/>
      <c r="S191" s="59"/>
      <c r="T191" s="60"/>
      <c r="U191" s="33"/>
      <c r="V191" s="33"/>
      <c r="W191" s="33"/>
      <c r="X191" s="33"/>
      <c r="Y191" s="33"/>
      <c r="Z191" s="33"/>
      <c r="AA191" s="33"/>
      <c r="AB191" s="33"/>
      <c r="AC191" s="33"/>
      <c r="AD191" s="33"/>
      <c r="AE191" s="33"/>
      <c r="AT191" s="18" t="s">
        <v>186</v>
      </c>
      <c r="AU191" s="18" t="s">
        <v>91</v>
      </c>
    </row>
    <row r="192" spans="1:65" s="13" customFormat="1" ht="11.25">
      <c r="B192" s="186"/>
      <c r="D192" s="182" t="s">
        <v>187</v>
      </c>
      <c r="E192" s="187" t="s">
        <v>1</v>
      </c>
      <c r="F192" s="188" t="s">
        <v>2531</v>
      </c>
      <c r="H192" s="189">
        <v>17</v>
      </c>
      <c r="I192" s="190"/>
      <c r="L192" s="186"/>
      <c r="M192" s="191"/>
      <c r="N192" s="192"/>
      <c r="O192" s="192"/>
      <c r="P192" s="192"/>
      <c r="Q192" s="192"/>
      <c r="R192" s="192"/>
      <c r="S192" s="192"/>
      <c r="T192" s="193"/>
      <c r="AT192" s="187" t="s">
        <v>187</v>
      </c>
      <c r="AU192" s="187" t="s">
        <v>91</v>
      </c>
      <c r="AV192" s="13" t="s">
        <v>91</v>
      </c>
      <c r="AW192" s="13" t="s">
        <v>36</v>
      </c>
      <c r="AX192" s="13" t="s">
        <v>80</v>
      </c>
      <c r="AY192" s="187" t="s">
        <v>180</v>
      </c>
    </row>
    <row r="193" spans="1:65" s="14" customFormat="1" ht="11.25">
      <c r="B193" s="194"/>
      <c r="D193" s="182" t="s">
        <v>187</v>
      </c>
      <c r="E193" s="195" t="s">
        <v>1</v>
      </c>
      <c r="F193" s="196" t="s">
        <v>189</v>
      </c>
      <c r="H193" s="197">
        <v>17</v>
      </c>
      <c r="I193" s="198"/>
      <c r="L193" s="194"/>
      <c r="M193" s="199"/>
      <c r="N193" s="200"/>
      <c r="O193" s="200"/>
      <c r="P193" s="200"/>
      <c r="Q193" s="200"/>
      <c r="R193" s="200"/>
      <c r="S193" s="200"/>
      <c r="T193" s="201"/>
      <c r="AT193" s="195" t="s">
        <v>187</v>
      </c>
      <c r="AU193" s="195" t="s">
        <v>91</v>
      </c>
      <c r="AV193" s="14" t="s">
        <v>128</v>
      </c>
      <c r="AW193" s="14" t="s">
        <v>36</v>
      </c>
      <c r="AX193" s="14" t="s">
        <v>21</v>
      </c>
      <c r="AY193" s="195" t="s">
        <v>180</v>
      </c>
    </row>
    <row r="194" spans="1:65" s="2" customFormat="1" ht="16.5" customHeight="1">
      <c r="A194" s="33"/>
      <c r="B194" s="167"/>
      <c r="C194" s="202" t="s">
        <v>226</v>
      </c>
      <c r="D194" s="202" t="s">
        <v>190</v>
      </c>
      <c r="E194" s="203" t="s">
        <v>2359</v>
      </c>
      <c r="F194" s="204" t="s">
        <v>2360</v>
      </c>
      <c r="G194" s="205" t="s">
        <v>199</v>
      </c>
      <c r="H194" s="206">
        <v>17</v>
      </c>
      <c r="I194" s="207"/>
      <c r="J194" s="208">
        <f>ROUND(I194*H194,2)</f>
        <v>0</v>
      </c>
      <c r="K194" s="209"/>
      <c r="L194" s="210"/>
      <c r="M194" s="211" t="s">
        <v>1</v>
      </c>
      <c r="N194" s="212" t="s">
        <v>45</v>
      </c>
      <c r="O194" s="59"/>
      <c r="P194" s="178">
        <f>O194*H194</f>
        <v>0</v>
      </c>
      <c r="Q194" s="178">
        <v>0</v>
      </c>
      <c r="R194" s="178">
        <f>Q194*H194</f>
        <v>0</v>
      </c>
      <c r="S194" s="178">
        <v>0</v>
      </c>
      <c r="T194" s="179">
        <f>S194*H194</f>
        <v>0</v>
      </c>
      <c r="U194" s="33"/>
      <c r="V194" s="33"/>
      <c r="W194" s="33"/>
      <c r="X194" s="33"/>
      <c r="Y194" s="33"/>
      <c r="Z194" s="33"/>
      <c r="AA194" s="33"/>
      <c r="AB194" s="33"/>
      <c r="AC194" s="33"/>
      <c r="AD194" s="33"/>
      <c r="AE194" s="33"/>
      <c r="AR194" s="180" t="s">
        <v>193</v>
      </c>
      <c r="AT194" s="180" t="s">
        <v>190</v>
      </c>
      <c r="AU194" s="180" t="s">
        <v>91</v>
      </c>
      <c r="AY194" s="18" t="s">
        <v>180</v>
      </c>
      <c r="BE194" s="181">
        <f>IF(N194="základní",J194,0)</f>
        <v>0</v>
      </c>
      <c r="BF194" s="181">
        <f>IF(N194="snížená",J194,0)</f>
        <v>0</v>
      </c>
      <c r="BG194" s="181">
        <f>IF(N194="zákl. přenesená",J194,0)</f>
        <v>0</v>
      </c>
      <c r="BH194" s="181">
        <f>IF(N194="sníž. přenesená",J194,0)</f>
        <v>0</v>
      </c>
      <c r="BI194" s="181">
        <f>IF(N194="nulová",J194,0)</f>
        <v>0</v>
      </c>
      <c r="BJ194" s="18" t="s">
        <v>21</v>
      </c>
      <c r="BK194" s="181">
        <f>ROUND(I194*H194,2)</f>
        <v>0</v>
      </c>
      <c r="BL194" s="18" t="s">
        <v>128</v>
      </c>
      <c r="BM194" s="180" t="s">
        <v>265</v>
      </c>
    </row>
    <row r="195" spans="1:65" s="2" customFormat="1" ht="11.25">
      <c r="A195" s="33"/>
      <c r="B195" s="34"/>
      <c r="C195" s="33"/>
      <c r="D195" s="182" t="s">
        <v>186</v>
      </c>
      <c r="E195" s="33"/>
      <c r="F195" s="183" t="s">
        <v>2360</v>
      </c>
      <c r="G195" s="33"/>
      <c r="H195" s="33"/>
      <c r="I195" s="102"/>
      <c r="J195" s="33"/>
      <c r="K195" s="33"/>
      <c r="L195" s="34"/>
      <c r="M195" s="184"/>
      <c r="N195" s="185"/>
      <c r="O195" s="59"/>
      <c r="P195" s="59"/>
      <c r="Q195" s="59"/>
      <c r="R195" s="59"/>
      <c r="S195" s="59"/>
      <c r="T195" s="60"/>
      <c r="U195" s="33"/>
      <c r="V195" s="33"/>
      <c r="W195" s="33"/>
      <c r="X195" s="33"/>
      <c r="Y195" s="33"/>
      <c r="Z195" s="33"/>
      <c r="AA195" s="33"/>
      <c r="AB195" s="33"/>
      <c r="AC195" s="33"/>
      <c r="AD195" s="33"/>
      <c r="AE195" s="33"/>
      <c r="AT195" s="18" t="s">
        <v>186</v>
      </c>
      <c r="AU195" s="18" t="s">
        <v>91</v>
      </c>
    </row>
    <row r="196" spans="1:65" s="15" customFormat="1" ht="11.25">
      <c r="B196" s="213"/>
      <c r="D196" s="182" t="s">
        <v>187</v>
      </c>
      <c r="E196" s="214" t="s">
        <v>1</v>
      </c>
      <c r="F196" s="215" t="s">
        <v>2532</v>
      </c>
      <c r="H196" s="214" t="s">
        <v>1</v>
      </c>
      <c r="I196" s="216"/>
      <c r="L196" s="213"/>
      <c r="M196" s="217"/>
      <c r="N196" s="218"/>
      <c r="O196" s="218"/>
      <c r="P196" s="218"/>
      <c r="Q196" s="218"/>
      <c r="R196" s="218"/>
      <c r="S196" s="218"/>
      <c r="T196" s="219"/>
      <c r="AT196" s="214" t="s">
        <v>187</v>
      </c>
      <c r="AU196" s="214" t="s">
        <v>91</v>
      </c>
      <c r="AV196" s="15" t="s">
        <v>21</v>
      </c>
      <c r="AW196" s="15" t="s">
        <v>36</v>
      </c>
      <c r="AX196" s="15" t="s">
        <v>80</v>
      </c>
      <c r="AY196" s="214" t="s">
        <v>180</v>
      </c>
    </row>
    <row r="197" spans="1:65" s="13" customFormat="1" ht="11.25">
      <c r="B197" s="186"/>
      <c r="D197" s="182" t="s">
        <v>187</v>
      </c>
      <c r="E197" s="187" t="s">
        <v>1</v>
      </c>
      <c r="F197" s="188" t="s">
        <v>2533</v>
      </c>
      <c r="H197" s="189">
        <v>17</v>
      </c>
      <c r="I197" s="190"/>
      <c r="L197" s="186"/>
      <c r="M197" s="191"/>
      <c r="N197" s="192"/>
      <c r="O197" s="192"/>
      <c r="P197" s="192"/>
      <c r="Q197" s="192"/>
      <c r="R197" s="192"/>
      <c r="S197" s="192"/>
      <c r="T197" s="193"/>
      <c r="AT197" s="187" t="s">
        <v>187</v>
      </c>
      <c r="AU197" s="187" t="s">
        <v>91</v>
      </c>
      <c r="AV197" s="13" t="s">
        <v>91</v>
      </c>
      <c r="AW197" s="13" t="s">
        <v>36</v>
      </c>
      <c r="AX197" s="13" t="s">
        <v>80</v>
      </c>
      <c r="AY197" s="187" t="s">
        <v>180</v>
      </c>
    </row>
    <row r="198" spans="1:65" s="14" customFormat="1" ht="11.25">
      <c r="B198" s="194"/>
      <c r="D198" s="182" t="s">
        <v>187</v>
      </c>
      <c r="E198" s="195" t="s">
        <v>1</v>
      </c>
      <c r="F198" s="196" t="s">
        <v>189</v>
      </c>
      <c r="H198" s="197">
        <v>17</v>
      </c>
      <c r="I198" s="198"/>
      <c r="L198" s="194"/>
      <c r="M198" s="199"/>
      <c r="N198" s="200"/>
      <c r="O198" s="200"/>
      <c r="P198" s="200"/>
      <c r="Q198" s="200"/>
      <c r="R198" s="200"/>
      <c r="S198" s="200"/>
      <c r="T198" s="201"/>
      <c r="AT198" s="195" t="s">
        <v>187</v>
      </c>
      <c r="AU198" s="195" t="s">
        <v>91</v>
      </c>
      <c r="AV198" s="14" t="s">
        <v>128</v>
      </c>
      <c r="AW198" s="14" t="s">
        <v>36</v>
      </c>
      <c r="AX198" s="14" t="s">
        <v>21</v>
      </c>
      <c r="AY198" s="195" t="s">
        <v>180</v>
      </c>
    </row>
    <row r="199" spans="1:65" s="12" customFormat="1" ht="22.9" customHeight="1">
      <c r="B199" s="154"/>
      <c r="D199" s="155" t="s">
        <v>79</v>
      </c>
      <c r="E199" s="165" t="s">
        <v>193</v>
      </c>
      <c r="F199" s="165" t="s">
        <v>2534</v>
      </c>
      <c r="I199" s="157"/>
      <c r="J199" s="166">
        <f>BK199</f>
        <v>0</v>
      </c>
      <c r="L199" s="154"/>
      <c r="M199" s="159"/>
      <c r="N199" s="160"/>
      <c r="O199" s="160"/>
      <c r="P199" s="161">
        <f>SUM(P200:P231)</f>
        <v>0</v>
      </c>
      <c r="Q199" s="160"/>
      <c r="R199" s="161">
        <f>SUM(R200:R231)</f>
        <v>0</v>
      </c>
      <c r="S199" s="160"/>
      <c r="T199" s="162">
        <f>SUM(T200:T231)</f>
        <v>0</v>
      </c>
      <c r="AR199" s="155" t="s">
        <v>21</v>
      </c>
      <c r="AT199" s="163" t="s">
        <v>79</v>
      </c>
      <c r="AU199" s="163" t="s">
        <v>21</v>
      </c>
      <c r="AY199" s="155" t="s">
        <v>180</v>
      </c>
      <c r="BK199" s="164">
        <f>SUM(BK200:BK231)</f>
        <v>0</v>
      </c>
    </row>
    <row r="200" spans="1:65" s="2" customFormat="1" ht="16.5" customHeight="1">
      <c r="A200" s="33"/>
      <c r="B200" s="167"/>
      <c r="C200" s="168" t="s">
        <v>267</v>
      </c>
      <c r="D200" s="168" t="s">
        <v>182</v>
      </c>
      <c r="E200" s="169" t="s">
        <v>2535</v>
      </c>
      <c r="F200" s="170" t="s">
        <v>2536</v>
      </c>
      <c r="G200" s="171" t="s">
        <v>495</v>
      </c>
      <c r="H200" s="172">
        <v>1</v>
      </c>
      <c r="I200" s="173"/>
      <c r="J200" s="174">
        <f>ROUND(I200*H200,2)</f>
        <v>0</v>
      </c>
      <c r="K200" s="175"/>
      <c r="L200" s="34"/>
      <c r="M200" s="176" t="s">
        <v>1</v>
      </c>
      <c r="N200" s="177" t="s">
        <v>45</v>
      </c>
      <c r="O200" s="59"/>
      <c r="P200" s="178">
        <f>O200*H200</f>
        <v>0</v>
      </c>
      <c r="Q200" s="178">
        <v>0</v>
      </c>
      <c r="R200" s="178">
        <f>Q200*H200</f>
        <v>0</v>
      </c>
      <c r="S200" s="178">
        <v>0</v>
      </c>
      <c r="T200" s="179">
        <f>S200*H200</f>
        <v>0</v>
      </c>
      <c r="U200" s="33"/>
      <c r="V200" s="33"/>
      <c r="W200" s="33"/>
      <c r="X200" s="33"/>
      <c r="Y200" s="33"/>
      <c r="Z200" s="33"/>
      <c r="AA200" s="33"/>
      <c r="AB200" s="33"/>
      <c r="AC200" s="33"/>
      <c r="AD200" s="33"/>
      <c r="AE200" s="33"/>
      <c r="AR200" s="180" t="s">
        <v>128</v>
      </c>
      <c r="AT200" s="180" t="s">
        <v>182</v>
      </c>
      <c r="AU200" s="180" t="s">
        <v>91</v>
      </c>
      <c r="AY200" s="18" t="s">
        <v>180</v>
      </c>
      <c r="BE200" s="181">
        <f>IF(N200="základní",J200,0)</f>
        <v>0</v>
      </c>
      <c r="BF200" s="181">
        <f>IF(N200="snížená",J200,0)</f>
        <v>0</v>
      </c>
      <c r="BG200" s="181">
        <f>IF(N200="zákl. přenesená",J200,0)</f>
        <v>0</v>
      </c>
      <c r="BH200" s="181">
        <f>IF(N200="sníž. přenesená",J200,0)</f>
        <v>0</v>
      </c>
      <c r="BI200" s="181">
        <f>IF(N200="nulová",J200,0)</f>
        <v>0</v>
      </c>
      <c r="BJ200" s="18" t="s">
        <v>21</v>
      </c>
      <c r="BK200" s="181">
        <f>ROUND(I200*H200,2)</f>
        <v>0</v>
      </c>
      <c r="BL200" s="18" t="s">
        <v>128</v>
      </c>
      <c r="BM200" s="180" t="s">
        <v>270</v>
      </c>
    </row>
    <row r="201" spans="1:65" s="2" customFormat="1" ht="11.25">
      <c r="A201" s="33"/>
      <c r="B201" s="34"/>
      <c r="C201" s="33"/>
      <c r="D201" s="182" t="s">
        <v>186</v>
      </c>
      <c r="E201" s="33"/>
      <c r="F201" s="183" t="s">
        <v>2536</v>
      </c>
      <c r="G201" s="33"/>
      <c r="H201" s="33"/>
      <c r="I201" s="102"/>
      <c r="J201" s="33"/>
      <c r="K201" s="33"/>
      <c r="L201" s="34"/>
      <c r="M201" s="184"/>
      <c r="N201" s="185"/>
      <c r="O201" s="59"/>
      <c r="P201" s="59"/>
      <c r="Q201" s="59"/>
      <c r="R201" s="59"/>
      <c r="S201" s="59"/>
      <c r="T201" s="60"/>
      <c r="U201" s="33"/>
      <c r="V201" s="33"/>
      <c r="W201" s="33"/>
      <c r="X201" s="33"/>
      <c r="Y201" s="33"/>
      <c r="Z201" s="33"/>
      <c r="AA201" s="33"/>
      <c r="AB201" s="33"/>
      <c r="AC201" s="33"/>
      <c r="AD201" s="33"/>
      <c r="AE201" s="33"/>
      <c r="AT201" s="18" t="s">
        <v>186</v>
      </c>
      <c r="AU201" s="18" t="s">
        <v>91</v>
      </c>
    </row>
    <row r="202" spans="1:65" s="2" customFormat="1" ht="24" customHeight="1">
      <c r="A202" s="33"/>
      <c r="B202" s="167"/>
      <c r="C202" s="168" t="s">
        <v>231</v>
      </c>
      <c r="D202" s="168" t="s">
        <v>182</v>
      </c>
      <c r="E202" s="169" t="s">
        <v>2537</v>
      </c>
      <c r="F202" s="170" t="s">
        <v>2538</v>
      </c>
      <c r="G202" s="171" t="s">
        <v>213</v>
      </c>
      <c r="H202" s="172">
        <v>40</v>
      </c>
      <c r="I202" s="173"/>
      <c r="J202" s="174">
        <f>ROUND(I202*H202,2)</f>
        <v>0</v>
      </c>
      <c r="K202" s="175"/>
      <c r="L202" s="34"/>
      <c r="M202" s="176" t="s">
        <v>1</v>
      </c>
      <c r="N202" s="177" t="s">
        <v>45</v>
      </c>
      <c r="O202" s="59"/>
      <c r="P202" s="178">
        <f>O202*H202</f>
        <v>0</v>
      </c>
      <c r="Q202" s="178">
        <v>0</v>
      </c>
      <c r="R202" s="178">
        <f>Q202*H202</f>
        <v>0</v>
      </c>
      <c r="S202" s="178">
        <v>0</v>
      </c>
      <c r="T202" s="179">
        <f>S202*H202</f>
        <v>0</v>
      </c>
      <c r="U202" s="33"/>
      <c r="V202" s="33"/>
      <c r="W202" s="33"/>
      <c r="X202" s="33"/>
      <c r="Y202" s="33"/>
      <c r="Z202" s="33"/>
      <c r="AA202" s="33"/>
      <c r="AB202" s="33"/>
      <c r="AC202" s="33"/>
      <c r="AD202" s="33"/>
      <c r="AE202" s="33"/>
      <c r="AR202" s="180" t="s">
        <v>128</v>
      </c>
      <c r="AT202" s="180" t="s">
        <v>182</v>
      </c>
      <c r="AU202" s="180" t="s">
        <v>91</v>
      </c>
      <c r="AY202" s="18" t="s">
        <v>180</v>
      </c>
      <c r="BE202" s="181">
        <f>IF(N202="základní",J202,0)</f>
        <v>0</v>
      </c>
      <c r="BF202" s="181">
        <f>IF(N202="snížená",J202,0)</f>
        <v>0</v>
      </c>
      <c r="BG202" s="181">
        <f>IF(N202="zákl. přenesená",J202,0)</f>
        <v>0</v>
      </c>
      <c r="BH202" s="181">
        <f>IF(N202="sníž. přenesená",J202,0)</f>
        <v>0</v>
      </c>
      <c r="BI202" s="181">
        <f>IF(N202="nulová",J202,0)</f>
        <v>0</v>
      </c>
      <c r="BJ202" s="18" t="s">
        <v>21</v>
      </c>
      <c r="BK202" s="181">
        <f>ROUND(I202*H202,2)</f>
        <v>0</v>
      </c>
      <c r="BL202" s="18" t="s">
        <v>128</v>
      </c>
      <c r="BM202" s="180" t="s">
        <v>274</v>
      </c>
    </row>
    <row r="203" spans="1:65" s="2" customFormat="1" ht="19.5">
      <c r="A203" s="33"/>
      <c r="B203" s="34"/>
      <c r="C203" s="33"/>
      <c r="D203" s="182" t="s">
        <v>186</v>
      </c>
      <c r="E203" s="33"/>
      <c r="F203" s="183" t="s">
        <v>2538</v>
      </c>
      <c r="G203" s="33"/>
      <c r="H203" s="33"/>
      <c r="I203" s="102"/>
      <c r="J203" s="33"/>
      <c r="K203" s="33"/>
      <c r="L203" s="34"/>
      <c r="M203" s="184"/>
      <c r="N203" s="185"/>
      <c r="O203" s="59"/>
      <c r="P203" s="59"/>
      <c r="Q203" s="59"/>
      <c r="R203" s="59"/>
      <c r="S203" s="59"/>
      <c r="T203" s="60"/>
      <c r="U203" s="33"/>
      <c r="V203" s="33"/>
      <c r="W203" s="33"/>
      <c r="X203" s="33"/>
      <c r="Y203" s="33"/>
      <c r="Z203" s="33"/>
      <c r="AA203" s="33"/>
      <c r="AB203" s="33"/>
      <c r="AC203" s="33"/>
      <c r="AD203" s="33"/>
      <c r="AE203" s="33"/>
      <c r="AT203" s="18" t="s">
        <v>186</v>
      </c>
      <c r="AU203" s="18" t="s">
        <v>91</v>
      </c>
    </row>
    <row r="204" spans="1:65" s="13" customFormat="1" ht="11.25">
      <c r="B204" s="186"/>
      <c r="D204" s="182" t="s">
        <v>187</v>
      </c>
      <c r="E204" s="187" t="s">
        <v>1</v>
      </c>
      <c r="F204" s="188" t="s">
        <v>2539</v>
      </c>
      <c r="H204" s="189">
        <v>40</v>
      </c>
      <c r="I204" s="190"/>
      <c r="L204" s="186"/>
      <c r="M204" s="191"/>
      <c r="N204" s="192"/>
      <c r="O204" s="192"/>
      <c r="P204" s="192"/>
      <c r="Q204" s="192"/>
      <c r="R204" s="192"/>
      <c r="S204" s="192"/>
      <c r="T204" s="193"/>
      <c r="AT204" s="187" t="s">
        <v>187</v>
      </c>
      <c r="AU204" s="187" t="s">
        <v>91</v>
      </c>
      <c r="AV204" s="13" t="s">
        <v>91</v>
      </c>
      <c r="AW204" s="13" t="s">
        <v>36</v>
      </c>
      <c r="AX204" s="13" t="s">
        <v>80</v>
      </c>
      <c r="AY204" s="187" t="s">
        <v>180</v>
      </c>
    </row>
    <row r="205" spans="1:65" s="14" customFormat="1" ht="11.25">
      <c r="B205" s="194"/>
      <c r="D205" s="182" t="s">
        <v>187</v>
      </c>
      <c r="E205" s="195" t="s">
        <v>1</v>
      </c>
      <c r="F205" s="196" t="s">
        <v>189</v>
      </c>
      <c r="H205" s="197">
        <v>40</v>
      </c>
      <c r="I205" s="198"/>
      <c r="L205" s="194"/>
      <c r="M205" s="199"/>
      <c r="N205" s="200"/>
      <c r="O205" s="200"/>
      <c r="P205" s="200"/>
      <c r="Q205" s="200"/>
      <c r="R205" s="200"/>
      <c r="S205" s="200"/>
      <c r="T205" s="201"/>
      <c r="AT205" s="195" t="s">
        <v>187</v>
      </c>
      <c r="AU205" s="195" t="s">
        <v>91</v>
      </c>
      <c r="AV205" s="14" t="s">
        <v>128</v>
      </c>
      <c r="AW205" s="14" t="s">
        <v>36</v>
      </c>
      <c r="AX205" s="14" t="s">
        <v>21</v>
      </c>
      <c r="AY205" s="195" t="s">
        <v>180</v>
      </c>
    </row>
    <row r="206" spans="1:65" s="2" customFormat="1" ht="24" customHeight="1">
      <c r="A206" s="33"/>
      <c r="B206" s="167"/>
      <c r="C206" s="168" t="s">
        <v>7</v>
      </c>
      <c r="D206" s="168" t="s">
        <v>182</v>
      </c>
      <c r="E206" s="169" t="s">
        <v>2540</v>
      </c>
      <c r="F206" s="170" t="s">
        <v>2541</v>
      </c>
      <c r="G206" s="171" t="s">
        <v>213</v>
      </c>
      <c r="H206" s="172">
        <v>30</v>
      </c>
      <c r="I206" s="173"/>
      <c r="J206" s="174">
        <f>ROUND(I206*H206,2)</f>
        <v>0</v>
      </c>
      <c r="K206" s="175"/>
      <c r="L206" s="34"/>
      <c r="M206" s="176" t="s">
        <v>1</v>
      </c>
      <c r="N206" s="177" t="s">
        <v>45</v>
      </c>
      <c r="O206" s="59"/>
      <c r="P206" s="178">
        <f>O206*H206</f>
        <v>0</v>
      </c>
      <c r="Q206" s="178">
        <v>0</v>
      </c>
      <c r="R206" s="178">
        <f>Q206*H206</f>
        <v>0</v>
      </c>
      <c r="S206" s="178">
        <v>0</v>
      </c>
      <c r="T206" s="179">
        <f>S206*H206</f>
        <v>0</v>
      </c>
      <c r="U206" s="33"/>
      <c r="V206" s="33"/>
      <c r="W206" s="33"/>
      <c r="X206" s="33"/>
      <c r="Y206" s="33"/>
      <c r="Z206" s="33"/>
      <c r="AA206" s="33"/>
      <c r="AB206" s="33"/>
      <c r="AC206" s="33"/>
      <c r="AD206" s="33"/>
      <c r="AE206" s="33"/>
      <c r="AR206" s="180" t="s">
        <v>128</v>
      </c>
      <c r="AT206" s="180" t="s">
        <v>182</v>
      </c>
      <c r="AU206" s="180" t="s">
        <v>91</v>
      </c>
      <c r="AY206" s="18" t="s">
        <v>180</v>
      </c>
      <c r="BE206" s="181">
        <f>IF(N206="základní",J206,0)</f>
        <v>0</v>
      </c>
      <c r="BF206" s="181">
        <f>IF(N206="snížená",J206,0)</f>
        <v>0</v>
      </c>
      <c r="BG206" s="181">
        <f>IF(N206="zákl. přenesená",J206,0)</f>
        <v>0</v>
      </c>
      <c r="BH206" s="181">
        <f>IF(N206="sníž. přenesená",J206,0)</f>
        <v>0</v>
      </c>
      <c r="BI206" s="181">
        <f>IF(N206="nulová",J206,0)</f>
        <v>0</v>
      </c>
      <c r="BJ206" s="18" t="s">
        <v>21</v>
      </c>
      <c r="BK206" s="181">
        <f>ROUND(I206*H206,2)</f>
        <v>0</v>
      </c>
      <c r="BL206" s="18" t="s">
        <v>128</v>
      </c>
      <c r="BM206" s="180" t="s">
        <v>277</v>
      </c>
    </row>
    <row r="207" spans="1:65" s="2" customFormat="1" ht="19.5">
      <c r="A207" s="33"/>
      <c r="B207" s="34"/>
      <c r="C207" s="33"/>
      <c r="D207" s="182" t="s">
        <v>186</v>
      </c>
      <c r="E207" s="33"/>
      <c r="F207" s="183" t="s">
        <v>2541</v>
      </c>
      <c r="G207" s="33"/>
      <c r="H207" s="33"/>
      <c r="I207" s="102"/>
      <c r="J207" s="33"/>
      <c r="K207" s="33"/>
      <c r="L207" s="34"/>
      <c r="M207" s="184"/>
      <c r="N207" s="185"/>
      <c r="O207" s="59"/>
      <c r="P207" s="59"/>
      <c r="Q207" s="59"/>
      <c r="R207" s="59"/>
      <c r="S207" s="59"/>
      <c r="T207" s="60"/>
      <c r="U207" s="33"/>
      <c r="V207" s="33"/>
      <c r="W207" s="33"/>
      <c r="X207" s="33"/>
      <c r="Y207" s="33"/>
      <c r="Z207" s="33"/>
      <c r="AA207" s="33"/>
      <c r="AB207" s="33"/>
      <c r="AC207" s="33"/>
      <c r="AD207" s="33"/>
      <c r="AE207" s="33"/>
      <c r="AT207" s="18" t="s">
        <v>186</v>
      </c>
      <c r="AU207" s="18" t="s">
        <v>91</v>
      </c>
    </row>
    <row r="208" spans="1:65" s="13" customFormat="1" ht="11.25">
      <c r="B208" s="186"/>
      <c r="D208" s="182" t="s">
        <v>187</v>
      </c>
      <c r="E208" s="187" t="s">
        <v>1</v>
      </c>
      <c r="F208" s="188" t="s">
        <v>2542</v>
      </c>
      <c r="H208" s="189">
        <v>30</v>
      </c>
      <c r="I208" s="190"/>
      <c r="L208" s="186"/>
      <c r="M208" s="191"/>
      <c r="N208" s="192"/>
      <c r="O208" s="192"/>
      <c r="P208" s="192"/>
      <c r="Q208" s="192"/>
      <c r="R208" s="192"/>
      <c r="S208" s="192"/>
      <c r="T208" s="193"/>
      <c r="AT208" s="187" t="s">
        <v>187</v>
      </c>
      <c r="AU208" s="187" t="s">
        <v>91</v>
      </c>
      <c r="AV208" s="13" t="s">
        <v>91</v>
      </c>
      <c r="AW208" s="13" t="s">
        <v>36</v>
      </c>
      <c r="AX208" s="13" t="s">
        <v>80</v>
      </c>
      <c r="AY208" s="187" t="s">
        <v>180</v>
      </c>
    </row>
    <row r="209" spans="1:65" s="14" customFormat="1" ht="11.25">
      <c r="B209" s="194"/>
      <c r="D209" s="182" t="s">
        <v>187</v>
      </c>
      <c r="E209" s="195" t="s">
        <v>1</v>
      </c>
      <c r="F209" s="196" t="s">
        <v>189</v>
      </c>
      <c r="H209" s="197">
        <v>30</v>
      </c>
      <c r="I209" s="198"/>
      <c r="L209" s="194"/>
      <c r="M209" s="199"/>
      <c r="N209" s="200"/>
      <c r="O209" s="200"/>
      <c r="P209" s="200"/>
      <c r="Q209" s="200"/>
      <c r="R209" s="200"/>
      <c r="S209" s="200"/>
      <c r="T209" s="201"/>
      <c r="AT209" s="195" t="s">
        <v>187</v>
      </c>
      <c r="AU209" s="195" t="s">
        <v>91</v>
      </c>
      <c r="AV209" s="14" t="s">
        <v>128</v>
      </c>
      <c r="AW209" s="14" t="s">
        <v>36</v>
      </c>
      <c r="AX209" s="14" t="s">
        <v>21</v>
      </c>
      <c r="AY209" s="195" t="s">
        <v>180</v>
      </c>
    </row>
    <row r="210" spans="1:65" s="2" customFormat="1" ht="24" customHeight="1">
      <c r="A210" s="33"/>
      <c r="B210" s="167"/>
      <c r="C210" s="168" t="s">
        <v>237</v>
      </c>
      <c r="D210" s="168" t="s">
        <v>182</v>
      </c>
      <c r="E210" s="169" t="s">
        <v>2543</v>
      </c>
      <c r="F210" s="170" t="s">
        <v>2544</v>
      </c>
      <c r="G210" s="171" t="s">
        <v>213</v>
      </c>
      <c r="H210" s="172">
        <v>68</v>
      </c>
      <c r="I210" s="173"/>
      <c r="J210" s="174">
        <f>ROUND(I210*H210,2)</f>
        <v>0</v>
      </c>
      <c r="K210" s="175"/>
      <c r="L210" s="34"/>
      <c r="M210" s="176" t="s">
        <v>1</v>
      </c>
      <c r="N210" s="177" t="s">
        <v>45</v>
      </c>
      <c r="O210" s="59"/>
      <c r="P210" s="178">
        <f>O210*H210</f>
        <v>0</v>
      </c>
      <c r="Q210" s="178">
        <v>0</v>
      </c>
      <c r="R210" s="178">
        <f>Q210*H210</f>
        <v>0</v>
      </c>
      <c r="S210" s="178">
        <v>0</v>
      </c>
      <c r="T210" s="179">
        <f>S210*H210</f>
        <v>0</v>
      </c>
      <c r="U210" s="33"/>
      <c r="V210" s="33"/>
      <c r="W210" s="33"/>
      <c r="X210" s="33"/>
      <c r="Y210" s="33"/>
      <c r="Z210" s="33"/>
      <c r="AA210" s="33"/>
      <c r="AB210" s="33"/>
      <c r="AC210" s="33"/>
      <c r="AD210" s="33"/>
      <c r="AE210" s="33"/>
      <c r="AR210" s="180" t="s">
        <v>128</v>
      </c>
      <c r="AT210" s="180" t="s">
        <v>182</v>
      </c>
      <c r="AU210" s="180" t="s">
        <v>91</v>
      </c>
      <c r="AY210" s="18" t="s">
        <v>180</v>
      </c>
      <c r="BE210" s="181">
        <f>IF(N210="základní",J210,0)</f>
        <v>0</v>
      </c>
      <c r="BF210" s="181">
        <f>IF(N210="snížená",J210,0)</f>
        <v>0</v>
      </c>
      <c r="BG210" s="181">
        <f>IF(N210="zákl. přenesená",J210,0)</f>
        <v>0</v>
      </c>
      <c r="BH210" s="181">
        <f>IF(N210="sníž. přenesená",J210,0)</f>
        <v>0</v>
      </c>
      <c r="BI210" s="181">
        <f>IF(N210="nulová",J210,0)</f>
        <v>0</v>
      </c>
      <c r="BJ210" s="18" t="s">
        <v>21</v>
      </c>
      <c r="BK210" s="181">
        <f>ROUND(I210*H210,2)</f>
        <v>0</v>
      </c>
      <c r="BL210" s="18" t="s">
        <v>128</v>
      </c>
      <c r="BM210" s="180" t="s">
        <v>281</v>
      </c>
    </row>
    <row r="211" spans="1:65" s="2" customFormat="1" ht="19.5">
      <c r="A211" s="33"/>
      <c r="B211" s="34"/>
      <c r="C211" s="33"/>
      <c r="D211" s="182" t="s">
        <v>186</v>
      </c>
      <c r="E211" s="33"/>
      <c r="F211" s="183" t="s">
        <v>2544</v>
      </c>
      <c r="G211" s="33"/>
      <c r="H211" s="33"/>
      <c r="I211" s="102"/>
      <c r="J211" s="33"/>
      <c r="K211" s="33"/>
      <c r="L211" s="34"/>
      <c r="M211" s="184"/>
      <c r="N211" s="185"/>
      <c r="O211" s="59"/>
      <c r="P211" s="59"/>
      <c r="Q211" s="59"/>
      <c r="R211" s="59"/>
      <c r="S211" s="59"/>
      <c r="T211" s="60"/>
      <c r="U211" s="33"/>
      <c r="V211" s="33"/>
      <c r="W211" s="33"/>
      <c r="X211" s="33"/>
      <c r="Y211" s="33"/>
      <c r="Z211" s="33"/>
      <c r="AA211" s="33"/>
      <c r="AB211" s="33"/>
      <c r="AC211" s="33"/>
      <c r="AD211" s="33"/>
      <c r="AE211" s="33"/>
      <c r="AT211" s="18" t="s">
        <v>186</v>
      </c>
      <c r="AU211" s="18" t="s">
        <v>91</v>
      </c>
    </row>
    <row r="212" spans="1:65" s="13" customFormat="1" ht="11.25">
      <c r="B212" s="186"/>
      <c r="D212" s="182" t="s">
        <v>187</v>
      </c>
      <c r="E212" s="187" t="s">
        <v>1</v>
      </c>
      <c r="F212" s="188" t="s">
        <v>2545</v>
      </c>
      <c r="H212" s="189">
        <v>68</v>
      </c>
      <c r="I212" s="190"/>
      <c r="L212" s="186"/>
      <c r="M212" s="191"/>
      <c r="N212" s="192"/>
      <c r="O212" s="192"/>
      <c r="P212" s="192"/>
      <c r="Q212" s="192"/>
      <c r="R212" s="192"/>
      <c r="S212" s="192"/>
      <c r="T212" s="193"/>
      <c r="AT212" s="187" t="s">
        <v>187</v>
      </c>
      <c r="AU212" s="187" t="s">
        <v>91</v>
      </c>
      <c r="AV212" s="13" t="s">
        <v>91</v>
      </c>
      <c r="AW212" s="13" t="s">
        <v>36</v>
      </c>
      <c r="AX212" s="13" t="s">
        <v>80</v>
      </c>
      <c r="AY212" s="187" t="s">
        <v>180</v>
      </c>
    </row>
    <row r="213" spans="1:65" s="14" customFormat="1" ht="11.25">
      <c r="B213" s="194"/>
      <c r="D213" s="182" t="s">
        <v>187</v>
      </c>
      <c r="E213" s="195" t="s">
        <v>1</v>
      </c>
      <c r="F213" s="196" t="s">
        <v>189</v>
      </c>
      <c r="H213" s="197">
        <v>68</v>
      </c>
      <c r="I213" s="198"/>
      <c r="L213" s="194"/>
      <c r="M213" s="199"/>
      <c r="N213" s="200"/>
      <c r="O213" s="200"/>
      <c r="P213" s="200"/>
      <c r="Q213" s="200"/>
      <c r="R213" s="200"/>
      <c r="S213" s="200"/>
      <c r="T213" s="201"/>
      <c r="AT213" s="195" t="s">
        <v>187</v>
      </c>
      <c r="AU213" s="195" t="s">
        <v>91</v>
      </c>
      <c r="AV213" s="14" t="s">
        <v>128</v>
      </c>
      <c r="AW213" s="14" t="s">
        <v>36</v>
      </c>
      <c r="AX213" s="14" t="s">
        <v>21</v>
      </c>
      <c r="AY213" s="195" t="s">
        <v>180</v>
      </c>
    </row>
    <row r="214" spans="1:65" s="2" customFormat="1" ht="24" customHeight="1">
      <c r="A214" s="33"/>
      <c r="B214" s="167"/>
      <c r="C214" s="168" t="s">
        <v>296</v>
      </c>
      <c r="D214" s="168" t="s">
        <v>182</v>
      </c>
      <c r="E214" s="169" t="s">
        <v>2546</v>
      </c>
      <c r="F214" s="170" t="s">
        <v>2547</v>
      </c>
      <c r="G214" s="171" t="s">
        <v>495</v>
      </c>
      <c r="H214" s="172">
        <v>5</v>
      </c>
      <c r="I214" s="173"/>
      <c r="J214" s="174">
        <f>ROUND(I214*H214,2)</f>
        <v>0</v>
      </c>
      <c r="K214" s="175"/>
      <c r="L214" s="34"/>
      <c r="M214" s="176" t="s">
        <v>1</v>
      </c>
      <c r="N214" s="177" t="s">
        <v>45</v>
      </c>
      <c r="O214" s="59"/>
      <c r="P214" s="178">
        <f>O214*H214</f>
        <v>0</v>
      </c>
      <c r="Q214" s="178">
        <v>0</v>
      </c>
      <c r="R214" s="178">
        <f>Q214*H214</f>
        <v>0</v>
      </c>
      <c r="S214" s="178">
        <v>0</v>
      </c>
      <c r="T214" s="179">
        <f>S214*H214</f>
        <v>0</v>
      </c>
      <c r="U214" s="33"/>
      <c r="V214" s="33"/>
      <c r="W214" s="33"/>
      <c r="X214" s="33"/>
      <c r="Y214" s="33"/>
      <c r="Z214" s="33"/>
      <c r="AA214" s="33"/>
      <c r="AB214" s="33"/>
      <c r="AC214" s="33"/>
      <c r="AD214" s="33"/>
      <c r="AE214" s="33"/>
      <c r="AR214" s="180" t="s">
        <v>128</v>
      </c>
      <c r="AT214" s="180" t="s">
        <v>182</v>
      </c>
      <c r="AU214" s="180" t="s">
        <v>91</v>
      </c>
      <c r="AY214" s="18" t="s">
        <v>180</v>
      </c>
      <c r="BE214" s="181">
        <f>IF(N214="základní",J214,0)</f>
        <v>0</v>
      </c>
      <c r="BF214" s="181">
        <f>IF(N214="snížená",J214,0)</f>
        <v>0</v>
      </c>
      <c r="BG214" s="181">
        <f>IF(N214="zákl. přenesená",J214,0)</f>
        <v>0</v>
      </c>
      <c r="BH214" s="181">
        <f>IF(N214="sníž. přenesená",J214,0)</f>
        <v>0</v>
      </c>
      <c r="BI214" s="181">
        <f>IF(N214="nulová",J214,0)</f>
        <v>0</v>
      </c>
      <c r="BJ214" s="18" t="s">
        <v>21</v>
      </c>
      <c r="BK214" s="181">
        <f>ROUND(I214*H214,2)</f>
        <v>0</v>
      </c>
      <c r="BL214" s="18" t="s">
        <v>128</v>
      </c>
      <c r="BM214" s="180" t="s">
        <v>285</v>
      </c>
    </row>
    <row r="215" spans="1:65" s="2" customFormat="1" ht="19.5">
      <c r="A215" s="33"/>
      <c r="B215" s="34"/>
      <c r="C215" s="33"/>
      <c r="D215" s="182" t="s">
        <v>186</v>
      </c>
      <c r="E215" s="33"/>
      <c r="F215" s="183" t="s">
        <v>2547</v>
      </c>
      <c r="G215" s="33"/>
      <c r="H215" s="33"/>
      <c r="I215" s="102"/>
      <c r="J215" s="33"/>
      <c r="K215" s="33"/>
      <c r="L215" s="34"/>
      <c r="M215" s="184"/>
      <c r="N215" s="185"/>
      <c r="O215" s="59"/>
      <c r="P215" s="59"/>
      <c r="Q215" s="59"/>
      <c r="R215" s="59"/>
      <c r="S215" s="59"/>
      <c r="T215" s="60"/>
      <c r="U215" s="33"/>
      <c r="V215" s="33"/>
      <c r="W215" s="33"/>
      <c r="X215" s="33"/>
      <c r="Y215" s="33"/>
      <c r="Z215" s="33"/>
      <c r="AA215" s="33"/>
      <c r="AB215" s="33"/>
      <c r="AC215" s="33"/>
      <c r="AD215" s="33"/>
      <c r="AE215" s="33"/>
      <c r="AT215" s="18" t="s">
        <v>186</v>
      </c>
      <c r="AU215" s="18" t="s">
        <v>91</v>
      </c>
    </row>
    <row r="216" spans="1:65" s="2" customFormat="1" ht="24" customHeight="1">
      <c r="A216" s="33"/>
      <c r="B216" s="167"/>
      <c r="C216" s="202" t="s">
        <v>241</v>
      </c>
      <c r="D216" s="202" t="s">
        <v>190</v>
      </c>
      <c r="E216" s="203" t="s">
        <v>2548</v>
      </c>
      <c r="F216" s="204" t="s">
        <v>2549</v>
      </c>
      <c r="G216" s="205" t="s">
        <v>495</v>
      </c>
      <c r="H216" s="206">
        <v>5</v>
      </c>
      <c r="I216" s="207"/>
      <c r="J216" s="208">
        <f>ROUND(I216*H216,2)</f>
        <v>0</v>
      </c>
      <c r="K216" s="209"/>
      <c r="L216" s="210"/>
      <c r="M216" s="211" t="s">
        <v>1</v>
      </c>
      <c r="N216" s="212" t="s">
        <v>45</v>
      </c>
      <c r="O216" s="59"/>
      <c r="P216" s="178">
        <f>O216*H216</f>
        <v>0</v>
      </c>
      <c r="Q216" s="178">
        <v>0</v>
      </c>
      <c r="R216" s="178">
        <f>Q216*H216</f>
        <v>0</v>
      </c>
      <c r="S216" s="178">
        <v>0</v>
      </c>
      <c r="T216" s="179">
        <f>S216*H216</f>
        <v>0</v>
      </c>
      <c r="U216" s="33"/>
      <c r="V216" s="33"/>
      <c r="W216" s="33"/>
      <c r="X216" s="33"/>
      <c r="Y216" s="33"/>
      <c r="Z216" s="33"/>
      <c r="AA216" s="33"/>
      <c r="AB216" s="33"/>
      <c r="AC216" s="33"/>
      <c r="AD216" s="33"/>
      <c r="AE216" s="33"/>
      <c r="AR216" s="180" t="s">
        <v>193</v>
      </c>
      <c r="AT216" s="180" t="s">
        <v>190</v>
      </c>
      <c r="AU216" s="180" t="s">
        <v>91</v>
      </c>
      <c r="AY216" s="18" t="s">
        <v>180</v>
      </c>
      <c r="BE216" s="181">
        <f>IF(N216="základní",J216,0)</f>
        <v>0</v>
      </c>
      <c r="BF216" s="181">
        <f>IF(N216="snížená",J216,0)</f>
        <v>0</v>
      </c>
      <c r="BG216" s="181">
        <f>IF(N216="zákl. přenesená",J216,0)</f>
        <v>0</v>
      </c>
      <c r="BH216" s="181">
        <f>IF(N216="sníž. přenesená",J216,0)</f>
        <v>0</v>
      </c>
      <c r="BI216" s="181">
        <f>IF(N216="nulová",J216,0)</f>
        <v>0</v>
      </c>
      <c r="BJ216" s="18" t="s">
        <v>21</v>
      </c>
      <c r="BK216" s="181">
        <f>ROUND(I216*H216,2)</f>
        <v>0</v>
      </c>
      <c r="BL216" s="18" t="s">
        <v>128</v>
      </c>
      <c r="BM216" s="180" t="s">
        <v>290</v>
      </c>
    </row>
    <row r="217" spans="1:65" s="2" customFormat="1" ht="11.25">
      <c r="A217" s="33"/>
      <c r="B217" s="34"/>
      <c r="C217" s="33"/>
      <c r="D217" s="182" t="s">
        <v>186</v>
      </c>
      <c r="E217" s="33"/>
      <c r="F217" s="183" t="s">
        <v>2549</v>
      </c>
      <c r="G217" s="33"/>
      <c r="H217" s="33"/>
      <c r="I217" s="102"/>
      <c r="J217" s="33"/>
      <c r="K217" s="33"/>
      <c r="L217" s="34"/>
      <c r="M217" s="184"/>
      <c r="N217" s="185"/>
      <c r="O217" s="59"/>
      <c r="P217" s="59"/>
      <c r="Q217" s="59"/>
      <c r="R217" s="59"/>
      <c r="S217" s="59"/>
      <c r="T217" s="60"/>
      <c r="U217" s="33"/>
      <c r="V217" s="33"/>
      <c r="W217" s="33"/>
      <c r="X217" s="33"/>
      <c r="Y217" s="33"/>
      <c r="Z217" s="33"/>
      <c r="AA217" s="33"/>
      <c r="AB217" s="33"/>
      <c r="AC217" s="33"/>
      <c r="AD217" s="33"/>
      <c r="AE217" s="33"/>
      <c r="AT217" s="18" t="s">
        <v>186</v>
      </c>
      <c r="AU217" s="18" t="s">
        <v>91</v>
      </c>
    </row>
    <row r="218" spans="1:65" s="2" customFormat="1" ht="24" customHeight="1">
      <c r="A218" s="33"/>
      <c r="B218" s="167"/>
      <c r="C218" s="168" t="s">
        <v>306</v>
      </c>
      <c r="D218" s="168" t="s">
        <v>182</v>
      </c>
      <c r="E218" s="169" t="s">
        <v>2550</v>
      </c>
      <c r="F218" s="170" t="s">
        <v>2551</v>
      </c>
      <c r="G218" s="171" t="s">
        <v>495</v>
      </c>
      <c r="H218" s="172">
        <v>2</v>
      </c>
      <c r="I218" s="173"/>
      <c r="J218" s="174">
        <f>ROUND(I218*H218,2)</f>
        <v>0</v>
      </c>
      <c r="K218" s="175"/>
      <c r="L218" s="34"/>
      <c r="M218" s="176" t="s">
        <v>1</v>
      </c>
      <c r="N218" s="177" t="s">
        <v>45</v>
      </c>
      <c r="O218" s="59"/>
      <c r="P218" s="178">
        <f>O218*H218</f>
        <v>0</v>
      </c>
      <c r="Q218" s="178">
        <v>0</v>
      </c>
      <c r="R218" s="178">
        <f>Q218*H218</f>
        <v>0</v>
      </c>
      <c r="S218" s="178">
        <v>0</v>
      </c>
      <c r="T218" s="179">
        <f>S218*H218</f>
        <v>0</v>
      </c>
      <c r="U218" s="33"/>
      <c r="V218" s="33"/>
      <c r="W218" s="33"/>
      <c r="X218" s="33"/>
      <c r="Y218" s="33"/>
      <c r="Z218" s="33"/>
      <c r="AA218" s="33"/>
      <c r="AB218" s="33"/>
      <c r="AC218" s="33"/>
      <c r="AD218" s="33"/>
      <c r="AE218" s="33"/>
      <c r="AR218" s="180" t="s">
        <v>128</v>
      </c>
      <c r="AT218" s="180" t="s">
        <v>182</v>
      </c>
      <c r="AU218" s="180" t="s">
        <v>91</v>
      </c>
      <c r="AY218" s="18" t="s">
        <v>180</v>
      </c>
      <c r="BE218" s="181">
        <f>IF(N218="základní",J218,0)</f>
        <v>0</v>
      </c>
      <c r="BF218" s="181">
        <f>IF(N218="snížená",J218,0)</f>
        <v>0</v>
      </c>
      <c r="BG218" s="181">
        <f>IF(N218="zákl. přenesená",J218,0)</f>
        <v>0</v>
      </c>
      <c r="BH218" s="181">
        <f>IF(N218="sníž. přenesená",J218,0)</f>
        <v>0</v>
      </c>
      <c r="BI218" s="181">
        <f>IF(N218="nulová",J218,0)</f>
        <v>0</v>
      </c>
      <c r="BJ218" s="18" t="s">
        <v>21</v>
      </c>
      <c r="BK218" s="181">
        <f>ROUND(I218*H218,2)</f>
        <v>0</v>
      </c>
      <c r="BL218" s="18" t="s">
        <v>128</v>
      </c>
      <c r="BM218" s="180" t="s">
        <v>294</v>
      </c>
    </row>
    <row r="219" spans="1:65" s="2" customFormat="1" ht="19.5">
      <c r="A219" s="33"/>
      <c r="B219" s="34"/>
      <c r="C219" s="33"/>
      <c r="D219" s="182" t="s">
        <v>186</v>
      </c>
      <c r="E219" s="33"/>
      <c r="F219" s="183" t="s">
        <v>2551</v>
      </c>
      <c r="G219" s="33"/>
      <c r="H219" s="33"/>
      <c r="I219" s="102"/>
      <c r="J219" s="33"/>
      <c r="K219" s="33"/>
      <c r="L219" s="34"/>
      <c r="M219" s="184"/>
      <c r="N219" s="185"/>
      <c r="O219" s="59"/>
      <c r="P219" s="59"/>
      <c r="Q219" s="59"/>
      <c r="R219" s="59"/>
      <c r="S219" s="59"/>
      <c r="T219" s="60"/>
      <c r="U219" s="33"/>
      <c r="V219" s="33"/>
      <c r="W219" s="33"/>
      <c r="X219" s="33"/>
      <c r="Y219" s="33"/>
      <c r="Z219" s="33"/>
      <c r="AA219" s="33"/>
      <c r="AB219" s="33"/>
      <c r="AC219" s="33"/>
      <c r="AD219" s="33"/>
      <c r="AE219" s="33"/>
      <c r="AT219" s="18" t="s">
        <v>186</v>
      </c>
      <c r="AU219" s="18" t="s">
        <v>91</v>
      </c>
    </row>
    <row r="220" spans="1:65" s="2" customFormat="1" ht="24" customHeight="1">
      <c r="A220" s="33"/>
      <c r="B220" s="167"/>
      <c r="C220" s="168" t="s">
        <v>246</v>
      </c>
      <c r="D220" s="168" t="s">
        <v>182</v>
      </c>
      <c r="E220" s="169" t="s">
        <v>2552</v>
      </c>
      <c r="F220" s="170" t="s">
        <v>2553</v>
      </c>
      <c r="G220" s="171" t="s">
        <v>495</v>
      </c>
      <c r="H220" s="172">
        <v>3</v>
      </c>
      <c r="I220" s="173"/>
      <c r="J220" s="174">
        <f>ROUND(I220*H220,2)</f>
        <v>0</v>
      </c>
      <c r="K220" s="175"/>
      <c r="L220" s="34"/>
      <c r="M220" s="176" t="s">
        <v>1</v>
      </c>
      <c r="N220" s="177" t="s">
        <v>45</v>
      </c>
      <c r="O220" s="59"/>
      <c r="P220" s="178">
        <f>O220*H220</f>
        <v>0</v>
      </c>
      <c r="Q220" s="178">
        <v>0</v>
      </c>
      <c r="R220" s="178">
        <f>Q220*H220</f>
        <v>0</v>
      </c>
      <c r="S220" s="178">
        <v>0</v>
      </c>
      <c r="T220" s="179">
        <f>S220*H220</f>
        <v>0</v>
      </c>
      <c r="U220" s="33"/>
      <c r="V220" s="33"/>
      <c r="W220" s="33"/>
      <c r="X220" s="33"/>
      <c r="Y220" s="33"/>
      <c r="Z220" s="33"/>
      <c r="AA220" s="33"/>
      <c r="AB220" s="33"/>
      <c r="AC220" s="33"/>
      <c r="AD220" s="33"/>
      <c r="AE220" s="33"/>
      <c r="AR220" s="180" t="s">
        <v>128</v>
      </c>
      <c r="AT220" s="180" t="s">
        <v>182</v>
      </c>
      <c r="AU220" s="180" t="s">
        <v>91</v>
      </c>
      <c r="AY220" s="18" t="s">
        <v>180</v>
      </c>
      <c r="BE220" s="181">
        <f>IF(N220="základní",J220,0)</f>
        <v>0</v>
      </c>
      <c r="BF220" s="181">
        <f>IF(N220="snížená",J220,0)</f>
        <v>0</v>
      </c>
      <c r="BG220" s="181">
        <f>IF(N220="zákl. přenesená",J220,0)</f>
        <v>0</v>
      </c>
      <c r="BH220" s="181">
        <f>IF(N220="sníž. přenesená",J220,0)</f>
        <v>0</v>
      </c>
      <c r="BI220" s="181">
        <f>IF(N220="nulová",J220,0)</f>
        <v>0</v>
      </c>
      <c r="BJ220" s="18" t="s">
        <v>21</v>
      </c>
      <c r="BK220" s="181">
        <f>ROUND(I220*H220,2)</f>
        <v>0</v>
      </c>
      <c r="BL220" s="18" t="s">
        <v>128</v>
      </c>
      <c r="BM220" s="180" t="s">
        <v>299</v>
      </c>
    </row>
    <row r="221" spans="1:65" s="2" customFormat="1" ht="19.5">
      <c r="A221" s="33"/>
      <c r="B221" s="34"/>
      <c r="C221" s="33"/>
      <c r="D221" s="182" t="s">
        <v>186</v>
      </c>
      <c r="E221" s="33"/>
      <c r="F221" s="183" t="s">
        <v>2553</v>
      </c>
      <c r="G221" s="33"/>
      <c r="H221" s="33"/>
      <c r="I221" s="102"/>
      <c r="J221" s="33"/>
      <c r="K221" s="33"/>
      <c r="L221" s="34"/>
      <c r="M221" s="184"/>
      <c r="N221" s="185"/>
      <c r="O221" s="59"/>
      <c r="P221" s="59"/>
      <c r="Q221" s="59"/>
      <c r="R221" s="59"/>
      <c r="S221" s="59"/>
      <c r="T221" s="60"/>
      <c r="U221" s="33"/>
      <c r="V221" s="33"/>
      <c r="W221" s="33"/>
      <c r="X221" s="33"/>
      <c r="Y221" s="33"/>
      <c r="Z221" s="33"/>
      <c r="AA221" s="33"/>
      <c r="AB221" s="33"/>
      <c r="AC221" s="33"/>
      <c r="AD221" s="33"/>
      <c r="AE221" s="33"/>
      <c r="AT221" s="18" t="s">
        <v>186</v>
      </c>
      <c r="AU221" s="18" t="s">
        <v>91</v>
      </c>
    </row>
    <row r="222" spans="1:65" s="2" customFormat="1" ht="24" customHeight="1">
      <c r="A222" s="33"/>
      <c r="B222" s="167"/>
      <c r="C222" s="168" t="s">
        <v>316</v>
      </c>
      <c r="D222" s="168" t="s">
        <v>182</v>
      </c>
      <c r="E222" s="169" t="s">
        <v>2554</v>
      </c>
      <c r="F222" s="170" t="s">
        <v>2555</v>
      </c>
      <c r="G222" s="171" t="s">
        <v>495</v>
      </c>
      <c r="H222" s="172">
        <v>5</v>
      </c>
      <c r="I222" s="173"/>
      <c r="J222" s="174">
        <f>ROUND(I222*H222,2)</f>
        <v>0</v>
      </c>
      <c r="K222" s="175"/>
      <c r="L222" s="34"/>
      <c r="M222" s="176" t="s">
        <v>1</v>
      </c>
      <c r="N222" s="177" t="s">
        <v>45</v>
      </c>
      <c r="O222" s="59"/>
      <c r="P222" s="178">
        <f>O222*H222</f>
        <v>0</v>
      </c>
      <c r="Q222" s="178">
        <v>0</v>
      </c>
      <c r="R222" s="178">
        <f>Q222*H222</f>
        <v>0</v>
      </c>
      <c r="S222" s="178">
        <v>0</v>
      </c>
      <c r="T222" s="179">
        <f>S222*H222</f>
        <v>0</v>
      </c>
      <c r="U222" s="33"/>
      <c r="V222" s="33"/>
      <c r="W222" s="33"/>
      <c r="X222" s="33"/>
      <c r="Y222" s="33"/>
      <c r="Z222" s="33"/>
      <c r="AA222" s="33"/>
      <c r="AB222" s="33"/>
      <c r="AC222" s="33"/>
      <c r="AD222" s="33"/>
      <c r="AE222" s="33"/>
      <c r="AR222" s="180" t="s">
        <v>128</v>
      </c>
      <c r="AT222" s="180" t="s">
        <v>182</v>
      </c>
      <c r="AU222" s="180" t="s">
        <v>91</v>
      </c>
      <c r="AY222" s="18" t="s">
        <v>180</v>
      </c>
      <c r="BE222" s="181">
        <f>IF(N222="základní",J222,0)</f>
        <v>0</v>
      </c>
      <c r="BF222" s="181">
        <f>IF(N222="snížená",J222,0)</f>
        <v>0</v>
      </c>
      <c r="BG222" s="181">
        <f>IF(N222="zákl. přenesená",J222,0)</f>
        <v>0</v>
      </c>
      <c r="BH222" s="181">
        <f>IF(N222="sníž. přenesená",J222,0)</f>
        <v>0</v>
      </c>
      <c r="BI222" s="181">
        <f>IF(N222="nulová",J222,0)</f>
        <v>0</v>
      </c>
      <c r="BJ222" s="18" t="s">
        <v>21</v>
      </c>
      <c r="BK222" s="181">
        <f>ROUND(I222*H222,2)</f>
        <v>0</v>
      </c>
      <c r="BL222" s="18" t="s">
        <v>128</v>
      </c>
      <c r="BM222" s="180" t="s">
        <v>303</v>
      </c>
    </row>
    <row r="223" spans="1:65" s="2" customFormat="1" ht="19.5">
      <c r="A223" s="33"/>
      <c r="B223" s="34"/>
      <c r="C223" s="33"/>
      <c r="D223" s="182" t="s">
        <v>186</v>
      </c>
      <c r="E223" s="33"/>
      <c r="F223" s="183" t="s">
        <v>2555</v>
      </c>
      <c r="G223" s="33"/>
      <c r="H223" s="33"/>
      <c r="I223" s="102"/>
      <c r="J223" s="33"/>
      <c r="K223" s="33"/>
      <c r="L223" s="34"/>
      <c r="M223" s="184"/>
      <c r="N223" s="185"/>
      <c r="O223" s="59"/>
      <c r="P223" s="59"/>
      <c r="Q223" s="59"/>
      <c r="R223" s="59"/>
      <c r="S223" s="59"/>
      <c r="T223" s="60"/>
      <c r="U223" s="33"/>
      <c r="V223" s="33"/>
      <c r="W223" s="33"/>
      <c r="X223" s="33"/>
      <c r="Y223" s="33"/>
      <c r="Z223" s="33"/>
      <c r="AA223" s="33"/>
      <c r="AB223" s="33"/>
      <c r="AC223" s="33"/>
      <c r="AD223" s="33"/>
      <c r="AE223" s="33"/>
      <c r="AT223" s="18" t="s">
        <v>186</v>
      </c>
      <c r="AU223" s="18" t="s">
        <v>91</v>
      </c>
    </row>
    <row r="224" spans="1:65" s="2" customFormat="1" ht="24" customHeight="1">
      <c r="A224" s="33"/>
      <c r="B224" s="167"/>
      <c r="C224" s="168" t="s">
        <v>250</v>
      </c>
      <c r="D224" s="168" t="s">
        <v>182</v>
      </c>
      <c r="E224" s="169" t="s">
        <v>2556</v>
      </c>
      <c r="F224" s="170" t="s">
        <v>2557</v>
      </c>
      <c r="G224" s="171" t="s">
        <v>495</v>
      </c>
      <c r="H224" s="172">
        <v>5</v>
      </c>
      <c r="I224" s="173"/>
      <c r="J224" s="174">
        <f>ROUND(I224*H224,2)</f>
        <v>0</v>
      </c>
      <c r="K224" s="175"/>
      <c r="L224" s="34"/>
      <c r="M224" s="176" t="s">
        <v>1</v>
      </c>
      <c r="N224" s="177" t="s">
        <v>45</v>
      </c>
      <c r="O224" s="59"/>
      <c r="P224" s="178">
        <f>O224*H224</f>
        <v>0</v>
      </c>
      <c r="Q224" s="178">
        <v>0</v>
      </c>
      <c r="R224" s="178">
        <f>Q224*H224</f>
        <v>0</v>
      </c>
      <c r="S224" s="178">
        <v>0</v>
      </c>
      <c r="T224" s="179">
        <f>S224*H224</f>
        <v>0</v>
      </c>
      <c r="U224" s="33"/>
      <c r="V224" s="33"/>
      <c r="W224" s="33"/>
      <c r="X224" s="33"/>
      <c r="Y224" s="33"/>
      <c r="Z224" s="33"/>
      <c r="AA224" s="33"/>
      <c r="AB224" s="33"/>
      <c r="AC224" s="33"/>
      <c r="AD224" s="33"/>
      <c r="AE224" s="33"/>
      <c r="AR224" s="180" t="s">
        <v>128</v>
      </c>
      <c r="AT224" s="180" t="s">
        <v>182</v>
      </c>
      <c r="AU224" s="180" t="s">
        <v>91</v>
      </c>
      <c r="AY224" s="18" t="s">
        <v>180</v>
      </c>
      <c r="BE224" s="181">
        <f>IF(N224="základní",J224,0)</f>
        <v>0</v>
      </c>
      <c r="BF224" s="181">
        <f>IF(N224="snížená",J224,0)</f>
        <v>0</v>
      </c>
      <c r="BG224" s="181">
        <f>IF(N224="zákl. přenesená",J224,0)</f>
        <v>0</v>
      </c>
      <c r="BH224" s="181">
        <f>IF(N224="sníž. přenesená",J224,0)</f>
        <v>0</v>
      </c>
      <c r="BI224" s="181">
        <f>IF(N224="nulová",J224,0)</f>
        <v>0</v>
      </c>
      <c r="BJ224" s="18" t="s">
        <v>21</v>
      </c>
      <c r="BK224" s="181">
        <f>ROUND(I224*H224,2)</f>
        <v>0</v>
      </c>
      <c r="BL224" s="18" t="s">
        <v>128</v>
      </c>
      <c r="BM224" s="180" t="s">
        <v>309</v>
      </c>
    </row>
    <row r="225" spans="1:65" s="2" customFormat="1" ht="19.5">
      <c r="A225" s="33"/>
      <c r="B225" s="34"/>
      <c r="C225" s="33"/>
      <c r="D225" s="182" t="s">
        <v>186</v>
      </c>
      <c r="E225" s="33"/>
      <c r="F225" s="183" t="s">
        <v>2557</v>
      </c>
      <c r="G225" s="33"/>
      <c r="H225" s="33"/>
      <c r="I225" s="102"/>
      <c r="J225" s="33"/>
      <c r="K225" s="33"/>
      <c r="L225" s="34"/>
      <c r="M225" s="184"/>
      <c r="N225" s="185"/>
      <c r="O225" s="59"/>
      <c r="P225" s="59"/>
      <c r="Q225" s="59"/>
      <c r="R225" s="59"/>
      <c r="S225" s="59"/>
      <c r="T225" s="60"/>
      <c r="U225" s="33"/>
      <c r="V225" s="33"/>
      <c r="W225" s="33"/>
      <c r="X225" s="33"/>
      <c r="Y225" s="33"/>
      <c r="Z225" s="33"/>
      <c r="AA225" s="33"/>
      <c r="AB225" s="33"/>
      <c r="AC225" s="33"/>
      <c r="AD225" s="33"/>
      <c r="AE225" s="33"/>
      <c r="AT225" s="18" t="s">
        <v>186</v>
      </c>
      <c r="AU225" s="18" t="s">
        <v>91</v>
      </c>
    </row>
    <row r="226" spans="1:65" s="2" customFormat="1" ht="24" customHeight="1">
      <c r="A226" s="33"/>
      <c r="B226" s="167"/>
      <c r="C226" s="168" t="s">
        <v>323</v>
      </c>
      <c r="D226" s="168" t="s">
        <v>182</v>
      </c>
      <c r="E226" s="169" t="s">
        <v>2558</v>
      </c>
      <c r="F226" s="170" t="s">
        <v>2559</v>
      </c>
      <c r="G226" s="171" t="s">
        <v>495</v>
      </c>
      <c r="H226" s="172">
        <v>5</v>
      </c>
      <c r="I226" s="173"/>
      <c r="J226" s="174">
        <f>ROUND(I226*H226,2)</f>
        <v>0</v>
      </c>
      <c r="K226" s="175"/>
      <c r="L226" s="34"/>
      <c r="M226" s="176" t="s">
        <v>1</v>
      </c>
      <c r="N226" s="177" t="s">
        <v>45</v>
      </c>
      <c r="O226" s="59"/>
      <c r="P226" s="178">
        <f>O226*H226</f>
        <v>0</v>
      </c>
      <c r="Q226" s="178">
        <v>0</v>
      </c>
      <c r="R226" s="178">
        <f>Q226*H226</f>
        <v>0</v>
      </c>
      <c r="S226" s="178">
        <v>0</v>
      </c>
      <c r="T226" s="179">
        <f>S226*H226</f>
        <v>0</v>
      </c>
      <c r="U226" s="33"/>
      <c r="V226" s="33"/>
      <c r="W226" s="33"/>
      <c r="X226" s="33"/>
      <c r="Y226" s="33"/>
      <c r="Z226" s="33"/>
      <c r="AA226" s="33"/>
      <c r="AB226" s="33"/>
      <c r="AC226" s="33"/>
      <c r="AD226" s="33"/>
      <c r="AE226" s="33"/>
      <c r="AR226" s="180" t="s">
        <v>128</v>
      </c>
      <c r="AT226" s="180" t="s">
        <v>182</v>
      </c>
      <c r="AU226" s="180" t="s">
        <v>91</v>
      </c>
      <c r="AY226" s="18" t="s">
        <v>180</v>
      </c>
      <c r="BE226" s="181">
        <f>IF(N226="základní",J226,0)</f>
        <v>0</v>
      </c>
      <c r="BF226" s="181">
        <f>IF(N226="snížená",J226,0)</f>
        <v>0</v>
      </c>
      <c r="BG226" s="181">
        <f>IF(N226="zákl. přenesená",J226,0)</f>
        <v>0</v>
      </c>
      <c r="BH226" s="181">
        <f>IF(N226="sníž. přenesená",J226,0)</f>
        <v>0</v>
      </c>
      <c r="BI226" s="181">
        <f>IF(N226="nulová",J226,0)</f>
        <v>0</v>
      </c>
      <c r="BJ226" s="18" t="s">
        <v>21</v>
      </c>
      <c r="BK226" s="181">
        <f>ROUND(I226*H226,2)</f>
        <v>0</v>
      </c>
      <c r="BL226" s="18" t="s">
        <v>128</v>
      </c>
      <c r="BM226" s="180" t="s">
        <v>314</v>
      </c>
    </row>
    <row r="227" spans="1:65" s="2" customFormat="1" ht="19.5">
      <c r="A227" s="33"/>
      <c r="B227" s="34"/>
      <c r="C227" s="33"/>
      <c r="D227" s="182" t="s">
        <v>186</v>
      </c>
      <c r="E227" s="33"/>
      <c r="F227" s="183" t="s">
        <v>2559</v>
      </c>
      <c r="G227" s="33"/>
      <c r="H227" s="33"/>
      <c r="I227" s="102"/>
      <c r="J227" s="33"/>
      <c r="K227" s="33"/>
      <c r="L227" s="34"/>
      <c r="M227" s="184"/>
      <c r="N227" s="185"/>
      <c r="O227" s="59"/>
      <c r="P227" s="59"/>
      <c r="Q227" s="59"/>
      <c r="R227" s="59"/>
      <c r="S227" s="59"/>
      <c r="T227" s="60"/>
      <c r="U227" s="33"/>
      <c r="V227" s="33"/>
      <c r="W227" s="33"/>
      <c r="X227" s="33"/>
      <c r="Y227" s="33"/>
      <c r="Z227" s="33"/>
      <c r="AA227" s="33"/>
      <c r="AB227" s="33"/>
      <c r="AC227" s="33"/>
      <c r="AD227" s="33"/>
      <c r="AE227" s="33"/>
      <c r="AT227" s="18" t="s">
        <v>186</v>
      </c>
      <c r="AU227" s="18" t="s">
        <v>91</v>
      </c>
    </row>
    <row r="228" spans="1:65" s="2" customFormat="1" ht="24" customHeight="1">
      <c r="A228" s="33"/>
      <c r="B228" s="167"/>
      <c r="C228" s="168" t="s">
        <v>251</v>
      </c>
      <c r="D228" s="168" t="s">
        <v>182</v>
      </c>
      <c r="E228" s="169" t="s">
        <v>2560</v>
      </c>
      <c r="F228" s="170" t="s">
        <v>2561</v>
      </c>
      <c r="G228" s="171" t="s">
        <v>495</v>
      </c>
      <c r="H228" s="172">
        <v>5</v>
      </c>
      <c r="I228" s="173"/>
      <c r="J228" s="174">
        <f>ROUND(I228*H228,2)</f>
        <v>0</v>
      </c>
      <c r="K228" s="175"/>
      <c r="L228" s="34"/>
      <c r="M228" s="176" t="s">
        <v>1</v>
      </c>
      <c r="N228" s="177" t="s">
        <v>45</v>
      </c>
      <c r="O228" s="59"/>
      <c r="P228" s="178">
        <f>O228*H228</f>
        <v>0</v>
      </c>
      <c r="Q228" s="178">
        <v>0</v>
      </c>
      <c r="R228" s="178">
        <f>Q228*H228</f>
        <v>0</v>
      </c>
      <c r="S228" s="178">
        <v>0</v>
      </c>
      <c r="T228" s="179">
        <f>S228*H228</f>
        <v>0</v>
      </c>
      <c r="U228" s="33"/>
      <c r="V228" s="33"/>
      <c r="W228" s="33"/>
      <c r="X228" s="33"/>
      <c r="Y228" s="33"/>
      <c r="Z228" s="33"/>
      <c r="AA228" s="33"/>
      <c r="AB228" s="33"/>
      <c r="AC228" s="33"/>
      <c r="AD228" s="33"/>
      <c r="AE228" s="33"/>
      <c r="AR228" s="180" t="s">
        <v>128</v>
      </c>
      <c r="AT228" s="180" t="s">
        <v>182</v>
      </c>
      <c r="AU228" s="180" t="s">
        <v>91</v>
      </c>
      <c r="AY228" s="18" t="s">
        <v>180</v>
      </c>
      <c r="BE228" s="181">
        <f>IF(N228="základní",J228,0)</f>
        <v>0</v>
      </c>
      <c r="BF228" s="181">
        <f>IF(N228="snížená",J228,0)</f>
        <v>0</v>
      </c>
      <c r="BG228" s="181">
        <f>IF(N228="zákl. přenesená",J228,0)</f>
        <v>0</v>
      </c>
      <c r="BH228" s="181">
        <f>IF(N228="sníž. přenesená",J228,0)</f>
        <v>0</v>
      </c>
      <c r="BI228" s="181">
        <f>IF(N228="nulová",J228,0)</f>
        <v>0</v>
      </c>
      <c r="BJ228" s="18" t="s">
        <v>21</v>
      </c>
      <c r="BK228" s="181">
        <f>ROUND(I228*H228,2)</f>
        <v>0</v>
      </c>
      <c r="BL228" s="18" t="s">
        <v>128</v>
      </c>
      <c r="BM228" s="180" t="s">
        <v>319</v>
      </c>
    </row>
    <row r="229" spans="1:65" s="2" customFormat="1" ht="19.5">
      <c r="A229" s="33"/>
      <c r="B229" s="34"/>
      <c r="C229" s="33"/>
      <c r="D229" s="182" t="s">
        <v>186</v>
      </c>
      <c r="E229" s="33"/>
      <c r="F229" s="183" t="s">
        <v>2561</v>
      </c>
      <c r="G229" s="33"/>
      <c r="H229" s="33"/>
      <c r="I229" s="102"/>
      <c r="J229" s="33"/>
      <c r="K229" s="33"/>
      <c r="L229" s="34"/>
      <c r="M229" s="184"/>
      <c r="N229" s="185"/>
      <c r="O229" s="59"/>
      <c r="P229" s="59"/>
      <c r="Q229" s="59"/>
      <c r="R229" s="59"/>
      <c r="S229" s="59"/>
      <c r="T229" s="60"/>
      <c r="U229" s="33"/>
      <c r="V229" s="33"/>
      <c r="W229" s="33"/>
      <c r="X229" s="33"/>
      <c r="Y229" s="33"/>
      <c r="Z229" s="33"/>
      <c r="AA229" s="33"/>
      <c r="AB229" s="33"/>
      <c r="AC229" s="33"/>
      <c r="AD229" s="33"/>
      <c r="AE229" s="33"/>
      <c r="AT229" s="18" t="s">
        <v>186</v>
      </c>
      <c r="AU229" s="18" t="s">
        <v>91</v>
      </c>
    </row>
    <row r="230" spans="1:65" s="2" customFormat="1" ht="24" customHeight="1">
      <c r="A230" s="33"/>
      <c r="B230" s="167"/>
      <c r="C230" s="202" t="s">
        <v>330</v>
      </c>
      <c r="D230" s="202" t="s">
        <v>190</v>
      </c>
      <c r="E230" s="203" t="s">
        <v>2562</v>
      </c>
      <c r="F230" s="204" t="s">
        <v>2563</v>
      </c>
      <c r="G230" s="205" t="s">
        <v>495</v>
      </c>
      <c r="H230" s="206">
        <v>5</v>
      </c>
      <c r="I230" s="207"/>
      <c r="J230" s="208">
        <f>ROUND(I230*H230,2)</f>
        <v>0</v>
      </c>
      <c r="K230" s="209"/>
      <c r="L230" s="210"/>
      <c r="M230" s="211" t="s">
        <v>1</v>
      </c>
      <c r="N230" s="212" t="s">
        <v>45</v>
      </c>
      <c r="O230" s="59"/>
      <c r="P230" s="178">
        <f>O230*H230</f>
        <v>0</v>
      </c>
      <c r="Q230" s="178">
        <v>0</v>
      </c>
      <c r="R230" s="178">
        <f>Q230*H230</f>
        <v>0</v>
      </c>
      <c r="S230" s="178">
        <v>0</v>
      </c>
      <c r="T230" s="179">
        <f>S230*H230</f>
        <v>0</v>
      </c>
      <c r="U230" s="33"/>
      <c r="V230" s="33"/>
      <c r="W230" s="33"/>
      <c r="X230" s="33"/>
      <c r="Y230" s="33"/>
      <c r="Z230" s="33"/>
      <c r="AA230" s="33"/>
      <c r="AB230" s="33"/>
      <c r="AC230" s="33"/>
      <c r="AD230" s="33"/>
      <c r="AE230" s="33"/>
      <c r="AR230" s="180" t="s">
        <v>193</v>
      </c>
      <c r="AT230" s="180" t="s">
        <v>190</v>
      </c>
      <c r="AU230" s="180" t="s">
        <v>91</v>
      </c>
      <c r="AY230" s="18" t="s">
        <v>180</v>
      </c>
      <c r="BE230" s="181">
        <f>IF(N230="základní",J230,0)</f>
        <v>0</v>
      </c>
      <c r="BF230" s="181">
        <f>IF(N230="snížená",J230,0)</f>
        <v>0</v>
      </c>
      <c r="BG230" s="181">
        <f>IF(N230="zákl. přenesená",J230,0)</f>
        <v>0</v>
      </c>
      <c r="BH230" s="181">
        <f>IF(N230="sníž. přenesená",J230,0)</f>
        <v>0</v>
      </c>
      <c r="BI230" s="181">
        <f>IF(N230="nulová",J230,0)</f>
        <v>0</v>
      </c>
      <c r="BJ230" s="18" t="s">
        <v>21</v>
      </c>
      <c r="BK230" s="181">
        <f>ROUND(I230*H230,2)</f>
        <v>0</v>
      </c>
      <c r="BL230" s="18" t="s">
        <v>128</v>
      </c>
      <c r="BM230" s="180" t="s">
        <v>322</v>
      </c>
    </row>
    <row r="231" spans="1:65" s="2" customFormat="1" ht="19.5">
      <c r="A231" s="33"/>
      <c r="B231" s="34"/>
      <c r="C231" s="33"/>
      <c r="D231" s="182" t="s">
        <v>186</v>
      </c>
      <c r="E231" s="33"/>
      <c r="F231" s="183" t="s">
        <v>2563</v>
      </c>
      <c r="G231" s="33"/>
      <c r="H231" s="33"/>
      <c r="I231" s="102"/>
      <c r="J231" s="33"/>
      <c r="K231" s="33"/>
      <c r="L231" s="34"/>
      <c r="M231" s="184"/>
      <c r="N231" s="185"/>
      <c r="O231" s="59"/>
      <c r="P231" s="59"/>
      <c r="Q231" s="59"/>
      <c r="R231" s="59"/>
      <c r="S231" s="59"/>
      <c r="T231" s="60"/>
      <c r="U231" s="33"/>
      <c r="V231" s="33"/>
      <c r="W231" s="33"/>
      <c r="X231" s="33"/>
      <c r="Y231" s="33"/>
      <c r="Z231" s="33"/>
      <c r="AA231" s="33"/>
      <c r="AB231" s="33"/>
      <c r="AC231" s="33"/>
      <c r="AD231" s="33"/>
      <c r="AE231" s="33"/>
      <c r="AT231" s="18" t="s">
        <v>186</v>
      </c>
      <c r="AU231" s="18" t="s">
        <v>91</v>
      </c>
    </row>
    <row r="232" spans="1:65" s="12" customFormat="1" ht="22.9" customHeight="1">
      <c r="B232" s="154"/>
      <c r="D232" s="155" t="s">
        <v>79</v>
      </c>
      <c r="E232" s="165" t="s">
        <v>222</v>
      </c>
      <c r="F232" s="165" t="s">
        <v>2422</v>
      </c>
      <c r="I232" s="157"/>
      <c r="J232" s="166">
        <f>BK232</f>
        <v>0</v>
      </c>
      <c r="L232" s="154"/>
      <c r="M232" s="159"/>
      <c r="N232" s="160"/>
      <c r="O232" s="160"/>
      <c r="P232" s="161">
        <f>SUM(P233:P234)</f>
        <v>0</v>
      </c>
      <c r="Q232" s="160"/>
      <c r="R232" s="161">
        <f>SUM(R233:R234)</f>
        <v>0</v>
      </c>
      <c r="S232" s="160"/>
      <c r="T232" s="162">
        <f>SUM(T233:T234)</f>
        <v>0</v>
      </c>
      <c r="AR232" s="155" t="s">
        <v>21</v>
      </c>
      <c r="AT232" s="163" t="s">
        <v>79</v>
      </c>
      <c r="AU232" s="163" t="s">
        <v>21</v>
      </c>
      <c r="AY232" s="155" t="s">
        <v>180</v>
      </c>
      <c r="BK232" s="164">
        <f>SUM(BK233:BK234)</f>
        <v>0</v>
      </c>
    </row>
    <row r="233" spans="1:65" s="2" customFormat="1" ht="24" customHeight="1">
      <c r="A233" s="33"/>
      <c r="B233" s="167"/>
      <c r="C233" s="168" t="s">
        <v>257</v>
      </c>
      <c r="D233" s="168" t="s">
        <v>182</v>
      </c>
      <c r="E233" s="169" t="s">
        <v>2564</v>
      </c>
      <c r="F233" s="170" t="s">
        <v>2565</v>
      </c>
      <c r="G233" s="171" t="s">
        <v>185</v>
      </c>
      <c r="H233" s="172">
        <v>42.401000000000003</v>
      </c>
      <c r="I233" s="173"/>
      <c r="J233" s="174">
        <f>ROUND(I233*H233,2)</f>
        <v>0</v>
      </c>
      <c r="K233" s="175"/>
      <c r="L233" s="34"/>
      <c r="M233" s="176" t="s">
        <v>1</v>
      </c>
      <c r="N233" s="177" t="s">
        <v>45</v>
      </c>
      <c r="O233" s="59"/>
      <c r="P233" s="178">
        <f>O233*H233</f>
        <v>0</v>
      </c>
      <c r="Q233" s="178">
        <v>0</v>
      </c>
      <c r="R233" s="178">
        <f>Q233*H233</f>
        <v>0</v>
      </c>
      <c r="S233" s="178">
        <v>0</v>
      </c>
      <c r="T233" s="179">
        <f>S233*H233</f>
        <v>0</v>
      </c>
      <c r="U233" s="33"/>
      <c r="V233" s="33"/>
      <c r="W233" s="33"/>
      <c r="X233" s="33"/>
      <c r="Y233" s="33"/>
      <c r="Z233" s="33"/>
      <c r="AA233" s="33"/>
      <c r="AB233" s="33"/>
      <c r="AC233" s="33"/>
      <c r="AD233" s="33"/>
      <c r="AE233" s="33"/>
      <c r="AR233" s="180" t="s">
        <v>128</v>
      </c>
      <c r="AT233" s="180" t="s">
        <v>182</v>
      </c>
      <c r="AU233" s="180" t="s">
        <v>91</v>
      </c>
      <c r="AY233" s="18" t="s">
        <v>180</v>
      </c>
      <c r="BE233" s="181">
        <f>IF(N233="základní",J233,0)</f>
        <v>0</v>
      </c>
      <c r="BF233" s="181">
        <f>IF(N233="snížená",J233,0)</f>
        <v>0</v>
      </c>
      <c r="BG233" s="181">
        <f>IF(N233="zákl. přenesená",J233,0)</f>
        <v>0</v>
      </c>
      <c r="BH233" s="181">
        <f>IF(N233="sníž. přenesená",J233,0)</f>
        <v>0</v>
      </c>
      <c r="BI233" s="181">
        <f>IF(N233="nulová",J233,0)</f>
        <v>0</v>
      </c>
      <c r="BJ233" s="18" t="s">
        <v>21</v>
      </c>
      <c r="BK233" s="181">
        <f>ROUND(I233*H233,2)</f>
        <v>0</v>
      </c>
      <c r="BL233" s="18" t="s">
        <v>128</v>
      </c>
      <c r="BM233" s="180" t="s">
        <v>326</v>
      </c>
    </row>
    <row r="234" spans="1:65" s="2" customFormat="1" ht="19.5">
      <c r="A234" s="33"/>
      <c r="B234" s="34"/>
      <c r="C234" s="33"/>
      <c r="D234" s="182" t="s">
        <v>186</v>
      </c>
      <c r="E234" s="33"/>
      <c r="F234" s="183" t="s">
        <v>2565</v>
      </c>
      <c r="G234" s="33"/>
      <c r="H234" s="33"/>
      <c r="I234" s="102"/>
      <c r="J234" s="33"/>
      <c r="K234" s="33"/>
      <c r="L234" s="34"/>
      <c r="M234" s="220"/>
      <c r="N234" s="221"/>
      <c r="O234" s="222"/>
      <c r="P234" s="222"/>
      <c r="Q234" s="222"/>
      <c r="R234" s="222"/>
      <c r="S234" s="222"/>
      <c r="T234" s="223"/>
      <c r="U234" s="33"/>
      <c r="V234" s="33"/>
      <c r="W234" s="33"/>
      <c r="X234" s="33"/>
      <c r="Y234" s="33"/>
      <c r="Z234" s="33"/>
      <c r="AA234" s="33"/>
      <c r="AB234" s="33"/>
      <c r="AC234" s="33"/>
      <c r="AD234" s="33"/>
      <c r="AE234" s="33"/>
      <c r="AT234" s="18" t="s">
        <v>186</v>
      </c>
      <c r="AU234" s="18" t="s">
        <v>91</v>
      </c>
    </row>
    <row r="235" spans="1:65" s="2" customFormat="1" ht="6.95" customHeight="1">
      <c r="A235" s="33"/>
      <c r="B235" s="48"/>
      <c r="C235" s="49"/>
      <c r="D235" s="49"/>
      <c r="E235" s="49"/>
      <c r="F235" s="49"/>
      <c r="G235" s="49"/>
      <c r="H235" s="49"/>
      <c r="I235" s="126"/>
      <c r="J235" s="49"/>
      <c r="K235" s="49"/>
      <c r="L235" s="34"/>
      <c r="M235" s="33"/>
      <c r="O235" s="33"/>
      <c r="P235" s="33"/>
      <c r="Q235" s="33"/>
      <c r="R235" s="33"/>
      <c r="S235" s="33"/>
      <c r="T235" s="33"/>
      <c r="U235" s="33"/>
      <c r="V235" s="33"/>
      <c r="W235" s="33"/>
      <c r="X235" s="33"/>
      <c r="Y235" s="33"/>
      <c r="Z235" s="33"/>
      <c r="AA235" s="33"/>
      <c r="AB235" s="33"/>
      <c r="AC235" s="33"/>
      <c r="AD235" s="33"/>
      <c r="AE235" s="33"/>
    </row>
  </sheetData>
  <autoFilter ref="C125:K234"/>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5"/>
  <sheetViews>
    <sheetView showGridLines="0" topLeftCell="A148"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127</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2226</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2566</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1232</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1233</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1233</v>
      </c>
      <c r="F26" s="33"/>
      <c r="G26" s="33"/>
      <c r="H26" s="33"/>
      <c r="I26" s="103" t="s">
        <v>31</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ROUND(J123,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ROUND((SUM(BE123:BE264)),  2)</f>
        <v>0</v>
      </c>
      <c r="G35" s="33"/>
      <c r="H35" s="33"/>
      <c r="I35" s="113">
        <v>0.21</v>
      </c>
      <c r="J35" s="112">
        <f>ROUND(((SUM(BE123:BE264))*I35),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ROUND((SUM(BF123:BF264)),  2)</f>
        <v>0</v>
      </c>
      <c r="G36" s="33"/>
      <c r="H36" s="33"/>
      <c r="I36" s="113">
        <v>0.15</v>
      </c>
      <c r="J36" s="112">
        <f>ROUND(((SUM(BF123:BF264))*I36),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ROUND((SUM(BG123:BG264)),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ROUND((SUM(BH123:BH264)),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ROUND((SUM(BI123:BI264)),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2226</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c - Venkovní kabelové rozvody a osvětlení-cenová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Lanškroun</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Petr Kovář</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Petr Kovář</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J123</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2567</v>
      </c>
      <c r="E99" s="134"/>
      <c r="F99" s="134"/>
      <c r="G99" s="134"/>
      <c r="H99" s="134"/>
      <c r="I99" s="135"/>
      <c r="J99" s="136">
        <f>J124</f>
        <v>0</v>
      </c>
      <c r="L99" s="132"/>
    </row>
    <row r="100" spans="1:47" s="10" customFormat="1" ht="19.899999999999999" customHeight="1">
      <c r="B100" s="137"/>
      <c r="D100" s="138" t="s">
        <v>2568</v>
      </c>
      <c r="E100" s="139"/>
      <c r="F100" s="139"/>
      <c r="G100" s="139"/>
      <c r="H100" s="139"/>
      <c r="I100" s="140"/>
      <c r="J100" s="141">
        <f>J125</f>
        <v>0</v>
      </c>
      <c r="L100" s="137"/>
    </row>
    <row r="101" spans="1:47" s="10" customFormat="1" ht="19.899999999999999" customHeight="1">
      <c r="B101" s="137"/>
      <c r="D101" s="138" t="s">
        <v>2569</v>
      </c>
      <c r="E101" s="139"/>
      <c r="F101" s="139"/>
      <c r="G101" s="139"/>
      <c r="H101" s="139"/>
      <c r="I101" s="140"/>
      <c r="J101" s="141">
        <f>J200</f>
        <v>0</v>
      </c>
      <c r="L101" s="137"/>
    </row>
    <row r="102" spans="1:47" s="2" customFormat="1" ht="21.75" customHeight="1">
      <c r="A102" s="33"/>
      <c r="B102" s="34"/>
      <c r="C102" s="33"/>
      <c r="D102" s="33"/>
      <c r="E102" s="33"/>
      <c r="F102" s="33"/>
      <c r="G102" s="33"/>
      <c r="H102" s="33"/>
      <c r="I102" s="102"/>
      <c r="J102" s="33"/>
      <c r="K102" s="33"/>
      <c r="L102" s="43"/>
      <c r="S102" s="33"/>
      <c r="T102" s="33"/>
      <c r="U102" s="33"/>
      <c r="V102" s="33"/>
      <c r="W102" s="33"/>
      <c r="X102" s="33"/>
      <c r="Y102" s="33"/>
      <c r="Z102" s="33"/>
      <c r="AA102" s="33"/>
      <c r="AB102" s="33"/>
      <c r="AC102" s="33"/>
      <c r="AD102" s="33"/>
      <c r="AE102" s="33"/>
    </row>
    <row r="103" spans="1:47" s="2" customFormat="1" ht="6.95" customHeight="1">
      <c r="A103" s="33"/>
      <c r="B103" s="48"/>
      <c r="C103" s="49"/>
      <c r="D103" s="49"/>
      <c r="E103" s="49"/>
      <c r="F103" s="49"/>
      <c r="G103" s="49"/>
      <c r="H103" s="49"/>
      <c r="I103" s="126"/>
      <c r="J103" s="49"/>
      <c r="K103" s="49"/>
      <c r="L103" s="43"/>
      <c r="S103" s="33"/>
      <c r="T103" s="33"/>
      <c r="U103" s="33"/>
      <c r="V103" s="33"/>
      <c r="W103" s="33"/>
      <c r="X103" s="33"/>
      <c r="Y103" s="33"/>
      <c r="Z103" s="33"/>
      <c r="AA103" s="33"/>
      <c r="AB103" s="33"/>
      <c r="AC103" s="33"/>
      <c r="AD103" s="33"/>
      <c r="AE103" s="33"/>
    </row>
    <row r="107" spans="1:47" s="2" customFormat="1" ht="6.95" customHeight="1">
      <c r="A107" s="33"/>
      <c r="B107" s="50"/>
      <c r="C107" s="51"/>
      <c r="D107" s="51"/>
      <c r="E107" s="51"/>
      <c r="F107" s="51"/>
      <c r="G107" s="51"/>
      <c r="H107" s="51"/>
      <c r="I107" s="127"/>
      <c r="J107" s="51"/>
      <c r="K107" s="51"/>
      <c r="L107" s="43"/>
      <c r="S107" s="33"/>
      <c r="T107" s="33"/>
      <c r="U107" s="33"/>
      <c r="V107" s="33"/>
      <c r="W107" s="33"/>
      <c r="X107" s="33"/>
      <c r="Y107" s="33"/>
      <c r="Z107" s="33"/>
      <c r="AA107" s="33"/>
      <c r="AB107" s="33"/>
      <c r="AC107" s="33"/>
      <c r="AD107" s="33"/>
      <c r="AE107" s="33"/>
    </row>
    <row r="108" spans="1:47" s="2" customFormat="1" ht="24.95" customHeight="1">
      <c r="A108" s="33"/>
      <c r="B108" s="34"/>
      <c r="C108" s="22" t="s">
        <v>165</v>
      </c>
      <c r="D108" s="33"/>
      <c r="E108" s="33"/>
      <c r="F108" s="33"/>
      <c r="G108" s="33"/>
      <c r="H108" s="33"/>
      <c r="I108" s="102"/>
      <c r="J108" s="33"/>
      <c r="K108" s="33"/>
      <c r="L108" s="43"/>
      <c r="S108" s="33"/>
      <c r="T108" s="33"/>
      <c r="U108" s="33"/>
      <c r="V108" s="33"/>
      <c r="W108" s="33"/>
      <c r="X108" s="33"/>
      <c r="Y108" s="33"/>
      <c r="Z108" s="33"/>
      <c r="AA108" s="33"/>
      <c r="AB108" s="33"/>
      <c r="AC108" s="33"/>
      <c r="AD108" s="33"/>
      <c r="AE108" s="33"/>
    </row>
    <row r="109" spans="1:47" s="2" customFormat="1" ht="6.95" customHeight="1">
      <c r="A109" s="33"/>
      <c r="B109" s="34"/>
      <c r="C109" s="33"/>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12" customHeight="1">
      <c r="A110" s="33"/>
      <c r="B110" s="34"/>
      <c r="C110" s="28" t="s">
        <v>16</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6.5" customHeight="1">
      <c r="A111" s="33"/>
      <c r="B111" s="34"/>
      <c r="C111" s="33"/>
      <c r="D111" s="33"/>
      <c r="E111" s="278" t="str">
        <f>E7</f>
        <v>Stavební úpravy a přístavba výtahu</v>
      </c>
      <c r="F111" s="279"/>
      <c r="G111" s="279"/>
      <c r="H111" s="279"/>
      <c r="I111" s="102"/>
      <c r="J111" s="33"/>
      <c r="K111" s="33"/>
      <c r="L111" s="43"/>
      <c r="S111" s="33"/>
      <c r="T111" s="33"/>
      <c r="U111" s="33"/>
      <c r="V111" s="33"/>
      <c r="W111" s="33"/>
      <c r="X111" s="33"/>
      <c r="Y111" s="33"/>
      <c r="Z111" s="33"/>
      <c r="AA111" s="33"/>
      <c r="AB111" s="33"/>
      <c r="AC111" s="33"/>
      <c r="AD111" s="33"/>
      <c r="AE111" s="33"/>
    </row>
    <row r="112" spans="1:47" s="1" customFormat="1" ht="12" customHeight="1">
      <c r="B112" s="21"/>
      <c r="C112" s="28" t="s">
        <v>132</v>
      </c>
      <c r="I112" s="99"/>
      <c r="L112" s="21"/>
    </row>
    <row r="113" spans="1:65" s="2" customFormat="1" ht="25.5" customHeight="1">
      <c r="A113" s="33"/>
      <c r="B113" s="34"/>
      <c r="C113" s="33"/>
      <c r="D113" s="33"/>
      <c r="E113" s="278" t="s">
        <v>2226</v>
      </c>
      <c r="F113" s="280"/>
      <c r="G113" s="280"/>
      <c r="H113" s="280"/>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134</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16.5" customHeight="1">
      <c r="A115" s="33"/>
      <c r="B115" s="34"/>
      <c r="C115" s="33"/>
      <c r="D115" s="33"/>
      <c r="E115" s="254" t="str">
        <f>E11</f>
        <v>c - Venkovní kabelové rozvody a osvětlení-cenová úroveň II/2016</v>
      </c>
      <c r="F115" s="280"/>
      <c r="G115" s="280"/>
      <c r="H115" s="280"/>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22</v>
      </c>
      <c r="D117" s="33"/>
      <c r="E117" s="33"/>
      <c r="F117" s="26" t="str">
        <f>F14</f>
        <v>Lanškroun</v>
      </c>
      <c r="G117" s="33"/>
      <c r="H117" s="33"/>
      <c r="I117" s="103" t="s">
        <v>24</v>
      </c>
      <c r="J117" s="56" t="str">
        <f>IF(J14="","",J14)</f>
        <v>22. 8. 2019</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28</v>
      </c>
      <c r="D119" s="33"/>
      <c r="E119" s="33"/>
      <c r="F119" s="26" t="str">
        <f>E17</f>
        <v>Město Lanškroun</v>
      </c>
      <c r="G119" s="33"/>
      <c r="H119" s="33"/>
      <c r="I119" s="103" t="s">
        <v>34</v>
      </c>
      <c r="J119" s="31" t="str">
        <f>E23</f>
        <v>Petr Kovář</v>
      </c>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32</v>
      </c>
      <c r="D120" s="33"/>
      <c r="E120" s="33"/>
      <c r="F120" s="26" t="str">
        <f>IF(E20="","",E20)</f>
        <v>Vyplň údaj</v>
      </c>
      <c r="G120" s="33"/>
      <c r="H120" s="33"/>
      <c r="I120" s="103" t="s">
        <v>37</v>
      </c>
      <c r="J120" s="31" t="str">
        <f>E26</f>
        <v>Petr Kovář</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166</v>
      </c>
      <c r="D122" s="145" t="s">
        <v>65</v>
      </c>
      <c r="E122" s="145" t="s">
        <v>61</v>
      </c>
      <c r="F122" s="145" t="s">
        <v>62</v>
      </c>
      <c r="G122" s="145" t="s">
        <v>167</v>
      </c>
      <c r="H122" s="145" t="s">
        <v>168</v>
      </c>
      <c r="I122" s="146" t="s">
        <v>169</v>
      </c>
      <c r="J122" s="147" t="s">
        <v>139</v>
      </c>
      <c r="K122" s="148" t="s">
        <v>170</v>
      </c>
      <c r="L122" s="149"/>
      <c r="M122" s="63" t="s">
        <v>1</v>
      </c>
      <c r="N122" s="64" t="s">
        <v>44</v>
      </c>
      <c r="O122" s="64" t="s">
        <v>171</v>
      </c>
      <c r="P122" s="64" t="s">
        <v>172</v>
      </c>
      <c r="Q122" s="64" t="s">
        <v>173</v>
      </c>
      <c r="R122" s="64" t="s">
        <v>174</v>
      </c>
      <c r="S122" s="64" t="s">
        <v>175</v>
      </c>
      <c r="T122" s="65" t="s">
        <v>176</v>
      </c>
      <c r="U122" s="142"/>
      <c r="V122" s="142"/>
      <c r="W122" s="142"/>
      <c r="X122" s="142"/>
      <c r="Y122" s="142"/>
      <c r="Z122" s="142"/>
      <c r="AA122" s="142"/>
      <c r="AB122" s="142"/>
      <c r="AC122" s="142"/>
      <c r="AD122" s="142"/>
      <c r="AE122" s="142"/>
    </row>
    <row r="123" spans="1:65" s="2" customFormat="1" ht="22.9" customHeight="1">
      <c r="A123" s="33"/>
      <c r="B123" s="34"/>
      <c r="C123" s="70" t="s">
        <v>177</v>
      </c>
      <c r="D123" s="33"/>
      <c r="E123" s="33"/>
      <c r="F123" s="33"/>
      <c r="G123" s="33"/>
      <c r="H123" s="33"/>
      <c r="I123" s="102"/>
      <c r="J123" s="150">
        <f>BK123</f>
        <v>0</v>
      </c>
      <c r="K123" s="33"/>
      <c r="L123" s="34"/>
      <c r="M123" s="66"/>
      <c r="N123" s="57"/>
      <c r="O123" s="67"/>
      <c r="P123" s="151">
        <f>P124</f>
        <v>0</v>
      </c>
      <c r="Q123" s="67"/>
      <c r="R123" s="151">
        <f>R124</f>
        <v>0</v>
      </c>
      <c r="S123" s="67"/>
      <c r="T123" s="152">
        <f>T124</f>
        <v>0</v>
      </c>
      <c r="U123" s="33"/>
      <c r="V123" s="33"/>
      <c r="W123" s="33"/>
      <c r="X123" s="33"/>
      <c r="Y123" s="33"/>
      <c r="Z123" s="33"/>
      <c r="AA123" s="33"/>
      <c r="AB123" s="33"/>
      <c r="AC123" s="33"/>
      <c r="AD123" s="33"/>
      <c r="AE123" s="33"/>
      <c r="AT123" s="18" t="s">
        <v>79</v>
      </c>
      <c r="AU123" s="18" t="s">
        <v>141</v>
      </c>
      <c r="BK123" s="153">
        <f>BK124</f>
        <v>0</v>
      </c>
    </row>
    <row r="124" spans="1:65" s="12" customFormat="1" ht="25.9" customHeight="1">
      <c r="B124" s="154"/>
      <c r="D124" s="155" t="s">
        <v>79</v>
      </c>
      <c r="E124" s="156" t="s">
        <v>2570</v>
      </c>
      <c r="F124" s="156" t="s">
        <v>2571</v>
      </c>
      <c r="I124" s="157"/>
      <c r="J124" s="158">
        <f>BK124</f>
        <v>0</v>
      </c>
      <c r="L124" s="154"/>
      <c r="M124" s="159"/>
      <c r="N124" s="160"/>
      <c r="O124" s="160"/>
      <c r="P124" s="161">
        <f>P125+P200</f>
        <v>0</v>
      </c>
      <c r="Q124" s="160"/>
      <c r="R124" s="161">
        <f>R125+R200</f>
        <v>0</v>
      </c>
      <c r="S124" s="160"/>
      <c r="T124" s="162">
        <f>T125+T200</f>
        <v>0</v>
      </c>
      <c r="AR124" s="155" t="s">
        <v>21</v>
      </c>
      <c r="AT124" s="163" t="s">
        <v>79</v>
      </c>
      <c r="AU124" s="163" t="s">
        <v>80</v>
      </c>
      <c r="AY124" s="155" t="s">
        <v>180</v>
      </c>
      <c r="BK124" s="164">
        <f>BK125+BK200</f>
        <v>0</v>
      </c>
    </row>
    <row r="125" spans="1:65" s="12" customFormat="1" ht="22.9" customHeight="1">
      <c r="B125" s="154"/>
      <c r="D125" s="155" t="s">
        <v>79</v>
      </c>
      <c r="E125" s="165" t="s">
        <v>178</v>
      </c>
      <c r="F125" s="165" t="s">
        <v>2572</v>
      </c>
      <c r="I125" s="157"/>
      <c r="J125" s="166">
        <f>BK125</f>
        <v>0</v>
      </c>
      <c r="L125" s="154"/>
      <c r="M125" s="159"/>
      <c r="N125" s="160"/>
      <c r="O125" s="160"/>
      <c r="P125" s="161">
        <f>SUM(P126:P199)</f>
        <v>0</v>
      </c>
      <c r="Q125" s="160"/>
      <c r="R125" s="161">
        <f>SUM(R126:R199)</f>
        <v>0</v>
      </c>
      <c r="S125" s="160"/>
      <c r="T125" s="162">
        <f>SUM(T126:T199)</f>
        <v>0</v>
      </c>
      <c r="AR125" s="155" t="s">
        <v>21</v>
      </c>
      <c r="AT125" s="163" t="s">
        <v>79</v>
      </c>
      <c r="AU125" s="163" t="s">
        <v>21</v>
      </c>
      <c r="AY125" s="155" t="s">
        <v>180</v>
      </c>
      <c r="BK125" s="164">
        <f>SUM(BK126:BK199)</f>
        <v>0</v>
      </c>
    </row>
    <row r="126" spans="1:65" s="2" customFormat="1" ht="16.5" customHeight="1">
      <c r="A126" s="33"/>
      <c r="B126" s="167"/>
      <c r="C126" s="168" t="s">
        <v>21</v>
      </c>
      <c r="D126" s="168" t="s">
        <v>182</v>
      </c>
      <c r="E126" s="169" t="s">
        <v>2573</v>
      </c>
      <c r="F126" s="170" t="s">
        <v>2574</v>
      </c>
      <c r="G126" s="171" t="s">
        <v>1243</v>
      </c>
      <c r="H126" s="172">
        <v>1</v>
      </c>
      <c r="I126" s="173"/>
      <c r="J126" s="174">
        <f>ROUND(I126*H126,2)</f>
        <v>0</v>
      </c>
      <c r="K126" s="175"/>
      <c r="L126" s="34"/>
      <c r="M126" s="176" t="s">
        <v>1</v>
      </c>
      <c r="N126" s="177" t="s">
        <v>45</v>
      </c>
      <c r="O126" s="59"/>
      <c r="P126" s="178">
        <f>O126*H126</f>
        <v>0</v>
      </c>
      <c r="Q126" s="178">
        <v>0</v>
      </c>
      <c r="R126" s="178">
        <f>Q126*H126</f>
        <v>0</v>
      </c>
      <c r="S126" s="178">
        <v>0</v>
      </c>
      <c r="T126" s="179">
        <f>S126*H126</f>
        <v>0</v>
      </c>
      <c r="U126" s="33"/>
      <c r="V126" s="33"/>
      <c r="W126" s="33"/>
      <c r="X126" s="33"/>
      <c r="Y126" s="33"/>
      <c r="Z126" s="33"/>
      <c r="AA126" s="33"/>
      <c r="AB126" s="33"/>
      <c r="AC126" s="33"/>
      <c r="AD126" s="33"/>
      <c r="AE126" s="33"/>
      <c r="AR126" s="180" t="s">
        <v>128</v>
      </c>
      <c r="AT126" s="180" t="s">
        <v>182</v>
      </c>
      <c r="AU126" s="180" t="s">
        <v>91</v>
      </c>
      <c r="AY126" s="18" t="s">
        <v>180</v>
      </c>
      <c r="BE126" s="181">
        <f>IF(N126="základní",J126,0)</f>
        <v>0</v>
      </c>
      <c r="BF126" s="181">
        <f>IF(N126="snížená",J126,0)</f>
        <v>0</v>
      </c>
      <c r="BG126" s="181">
        <f>IF(N126="zákl. přenesená",J126,0)</f>
        <v>0</v>
      </c>
      <c r="BH126" s="181">
        <f>IF(N126="sníž. přenesená",J126,0)</f>
        <v>0</v>
      </c>
      <c r="BI126" s="181">
        <f>IF(N126="nulová",J126,0)</f>
        <v>0</v>
      </c>
      <c r="BJ126" s="18" t="s">
        <v>21</v>
      </c>
      <c r="BK126" s="181">
        <f>ROUND(I126*H126,2)</f>
        <v>0</v>
      </c>
      <c r="BL126" s="18" t="s">
        <v>128</v>
      </c>
      <c r="BM126" s="180" t="s">
        <v>2575</v>
      </c>
    </row>
    <row r="127" spans="1:65" s="2" customFormat="1" ht="11.25">
      <c r="A127" s="33"/>
      <c r="B127" s="34"/>
      <c r="C127" s="33"/>
      <c r="D127" s="182" t="s">
        <v>186</v>
      </c>
      <c r="E127" s="33"/>
      <c r="F127" s="183" t="s">
        <v>2574</v>
      </c>
      <c r="G127" s="33"/>
      <c r="H127" s="33"/>
      <c r="I127" s="102"/>
      <c r="J127" s="33"/>
      <c r="K127" s="33"/>
      <c r="L127" s="34"/>
      <c r="M127" s="184"/>
      <c r="N127" s="185"/>
      <c r="O127" s="59"/>
      <c r="P127" s="59"/>
      <c r="Q127" s="59"/>
      <c r="R127" s="59"/>
      <c r="S127" s="59"/>
      <c r="T127" s="60"/>
      <c r="U127" s="33"/>
      <c r="V127" s="33"/>
      <c r="W127" s="33"/>
      <c r="X127" s="33"/>
      <c r="Y127" s="33"/>
      <c r="Z127" s="33"/>
      <c r="AA127" s="33"/>
      <c r="AB127" s="33"/>
      <c r="AC127" s="33"/>
      <c r="AD127" s="33"/>
      <c r="AE127" s="33"/>
      <c r="AT127" s="18" t="s">
        <v>186</v>
      </c>
      <c r="AU127" s="18" t="s">
        <v>91</v>
      </c>
    </row>
    <row r="128" spans="1:65" s="15" customFormat="1" ht="11.25">
      <c r="B128" s="213"/>
      <c r="D128" s="182" t="s">
        <v>187</v>
      </c>
      <c r="E128" s="214" t="s">
        <v>1</v>
      </c>
      <c r="F128" s="215" t="s">
        <v>1395</v>
      </c>
      <c r="H128" s="214" t="s">
        <v>1</v>
      </c>
      <c r="I128" s="216"/>
      <c r="L128" s="213"/>
      <c r="M128" s="217"/>
      <c r="N128" s="218"/>
      <c r="O128" s="218"/>
      <c r="P128" s="218"/>
      <c r="Q128" s="218"/>
      <c r="R128" s="218"/>
      <c r="S128" s="218"/>
      <c r="T128" s="219"/>
      <c r="AT128" s="214" t="s">
        <v>187</v>
      </c>
      <c r="AU128" s="214" t="s">
        <v>91</v>
      </c>
      <c r="AV128" s="15" t="s">
        <v>21</v>
      </c>
      <c r="AW128" s="15" t="s">
        <v>36</v>
      </c>
      <c r="AX128" s="15" t="s">
        <v>80</v>
      </c>
      <c r="AY128" s="214" t="s">
        <v>180</v>
      </c>
    </row>
    <row r="129" spans="1:65" s="13" customFormat="1" ht="11.25">
      <c r="B129" s="186"/>
      <c r="D129" s="182" t="s">
        <v>187</v>
      </c>
      <c r="E129" s="187" t="s">
        <v>1</v>
      </c>
      <c r="F129" s="188" t="s">
        <v>21</v>
      </c>
      <c r="H129" s="189">
        <v>1</v>
      </c>
      <c r="I129" s="190"/>
      <c r="L129" s="186"/>
      <c r="M129" s="191"/>
      <c r="N129" s="192"/>
      <c r="O129" s="192"/>
      <c r="P129" s="192"/>
      <c r="Q129" s="192"/>
      <c r="R129" s="192"/>
      <c r="S129" s="192"/>
      <c r="T129" s="193"/>
      <c r="AT129" s="187" t="s">
        <v>187</v>
      </c>
      <c r="AU129" s="187" t="s">
        <v>91</v>
      </c>
      <c r="AV129" s="13" t="s">
        <v>91</v>
      </c>
      <c r="AW129" s="13" t="s">
        <v>36</v>
      </c>
      <c r="AX129" s="13" t="s">
        <v>80</v>
      </c>
      <c r="AY129" s="187" t="s">
        <v>180</v>
      </c>
    </row>
    <row r="130" spans="1:65" s="14" customFormat="1" ht="11.25">
      <c r="B130" s="194"/>
      <c r="D130" s="182" t="s">
        <v>187</v>
      </c>
      <c r="E130" s="195" t="s">
        <v>1</v>
      </c>
      <c r="F130" s="196" t="s">
        <v>189</v>
      </c>
      <c r="H130" s="197">
        <v>1</v>
      </c>
      <c r="I130" s="198"/>
      <c r="L130" s="194"/>
      <c r="M130" s="199"/>
      <c r="N130" s="200"/>
      <c r="O130" s="200"/>
      <c r="P130" s="200"/>
      <c r="Q130" s="200"/>
      <c r="R130" s="200"/>
      <c r="S130" s="200"/>
      <c r="T130" s="201"/>
      <c r="AT130" s="195" t="s">
        <v>187</v>
      </c>
      <c r="AU130" s="195" t="s">
        <v>91</v>
      </c>
      <c r="AV130" s="14" t="s">
        <v>128</v>
      </c>
      <c r="AW130" s="14" t="s">
        <v>36</v>
      </c>
      <c r="AX130" s="14" t="s">
        <v>21</v>
      </c>
      <c r="AY130" s="195" t="s">
        <v>180</v>
      </c>
    </row>
    <row r="131" spans="1:65" s="2" customFormat="1" ht="16.5" customHeight="1">
      <c r="A131" s="33"/>
      <c r="B131" s="167"/>
      <c r="C131" s="168" t="s">
        <v>91</v>
      </c>
      <c r="D131" s="168" t="s">
        <v>182</v>
      </c>
      <c r="E131" s="169" t="s">
        <v>2576</v>
      </c>
      <c r="F131" s="170" t="s">
        <v>2577</v>
      </c>
      <c r="G131" s="171" t="s">
        <v>1243</v>
      </c>
      <c r="H131" s="172">
        <v>1</v>
      </c>
      <c r="I131" s="173"/>
      <c r="J131" s="174">
        <f>ROUND(I131*H131,2)</f>
        <v>0</v>
      </c>
      <c r="K131" s="175"/>
      <c r="L131" s="34"/>
      <c r="M131" s="176" t="s">
        <v>1</v>
      </c>
      <c r="N131" s="177" t="s">
        <v>45</v>
      </c>
      <c r="O131" s="59"/>
      <c r="P131" s="178">
        <f>O131*H131</f>
        <v>0</v>
      </c>
      <c r="Q131" s="178">
        <v>0</v>
      </c>
      <c r="R131" s="178">
        <f>Q131*H131</f>
        <v>0</v>
      </c>
      <c r="S131" s="178">
        <v>0</v>
      </c>
      <c r="T131" s="179">
        <f>S131*H131</f>
        <v>0</v>
      </c>
      <c r="U131" s="33"/>
      <c r="V131" s="33"/>
      <c r="W131" s="33"/>
      <c r="X131" s="33"/>
      <c r="Y131" s="33"/>
      <c r="Z131" s="33"/>
      <c r="AA131" s="33"/>
      <c r="AB131" s="33"/>
      <c r="AC131" s="33"/>
      <c r="AD131" s="33"/>
      <c r="AE131" s="33"/>
      <c r="AR131" s="180" t="s">
        <v>128</v>
      </c>
      <c r="AT131" s="180" t="s">
        <v>182</v>
      </c>
      <c r="AU131" s="180" t="s">
        <v>91</v>
      </c>
      <c r="AY131" s="18" t="s">
        <v>180</v>
      </c>
      <c r="BE131" s="181">
        <f>IF(N131="základní",J131,0)</f>
        <v>0</v>
      </c>
      <c r="BF131" s="181">
        <f>IF(N131="snížená",J131,0)</f>
        <v>0</v>
      </c>
      <c r="BG131" s="181">
        <f>IF(N131="zákl. přenesená",J131,0)</f>
        <v>0</v>
      </c>
      <c r="BH131" s="181">
        <f>IF(N131="sníž. přenesená",J131,0)</f>
        <v>0</v>
      </c>
      <c r="BI131" s="181">
        <f>IF(N131="nulová",J131,0)</f>
        <v>0</v>
      </c>
      <c r="BJ131" s="18" t="s">
        <v>21</v>
      </c>
      <c r="BK131" s="181">
        <f>ROUND(I131*H131,2)</f>
        <v>0</v>
      </c>
      <c r="BL131" s="18" t="s">
        <v>128</v>
      </c>
      <c r="BM131" s="180" t="s">
        <v>2578</v>
      </c>
    </row>
    <row r="132" spans="1:65" s="2" customFormat="1" ht="11.25">
      <c r="A132" s="33"/>
      <c r="B132" s="34"/>
      <c r="C132" s="33"/>
      <c r="D132" s="182" t="s">
        <v>186</v>
      </c>
      <c r="E132" s="33"/>
      <c r="F132" s="183" t="s">
        <v>2577</v>
      </c>
      <c r="G132" s="33"/>
      <c r="H132" s="33"/>
      <c r="I132" s="102"/>
      <c r="J132" s="33"/>
      <c r="K132" s="33"/>
      <c r="L132" s="34"/>
      <c r="M132" s="184"/>
      <c r="N132" s="185"/>
      <c r="O132" s="59"/>
      <c r="P132" s="59"/>
      <c r="Q132" s="59"/>
      <c r="R132" s="59"/>
      <c r="S132" s="59"/>
      <c r="T132" s="60"/>
      <c r="U132" s="33"/>
      <c r="V132" s="33"/>
      <c r="W132" s="33"/>
      <c r="X132" s="33"/>
      <c r="Y132" s="33"/>
      <c r="Z132" s="33"/>
      <c r="AA132" s="33"/>
      <c r="AB132" s="33"/>
      <c r="AC132" s="33"/>
      <c r="AD132" s="33"/>
      <c r="AE132" s="33"/>
      <c r="AT132" s="18" t="s">
        <v>186</v>
      </c>
      <c r="AU132" s="18" t="s">
        <v>91</v>
      </c>
    </row>
    <row r="133" spans="1:65" s="15" customFormat="1" ht="11.25">
      <c r="B133" s="213"/>
      <c r="D133" s="182" t="s">
        <v>187</v>
      </c>
      <c r="E133" s="214" t="s">
        <v>1</v>
      </c>
      <c r="F133" s="215" t="s">
        <v>1395</v>
      </c>
      <c r="H133" s="214" t="s">
        <v>1</v>
      </c>
      <c r="I133" s="216"/>
      <c r="L133" s="213"/>
      <c r="M133" s="217"/>
      <c r="N133" s="218"/>
      <c r="O133" s="218"/>
      <c r="P133" s="218"/>
      <c r="Q133" s="218"/>
      <c r="R133" s="218"/>
      <c r="S133" s="218"/>
      <c r="T133" s="219"/>
      <c r="AT133" s="214" t="s">
        <v>187</v>
      </c>
      <c r="AU133" s="214" t="s">
        <v>91</v>
      </c>
      <c r="AV133" s="15" t="s">
        <v>21</v>
      </c>
      <c r="AW133" s="15" t="s">
        <v>36</v>
      </c>
      <c r="AX133" s="15" t="s">
        <v>80</v>
      </c>
      <c r="AY133" s="214" t="s">
        <v>180</v>
      </c>
    </row>
    <row r="134" spans="1:65" s="13" customFormat="1" ht="11.25">
      <c r="B134" s="186"/>
      <c r="D134" s="182" t="s">
        <v>187</v>
      </c>
      <c r="E134" s="187" t="s">
        <v>1</v>
      </c>
      <c r="F134" s="188" t="s">
        <v>21</v>
      </c>
      <c r="H134" s="189">
        <v>1</v>
      </c>
      <c r="I134" s="190"/>
      <c r="L134" s="186"/>
      <c r="M134" s="191"/>
      <c r="N134" s="192"/>
      <c r="O134" s="192"/>
      <c r="P134" s="192"/>
      <c r="Q134" s="192"/>
      <c r="R134" s="192"/>
      <c r="S134" s="192"/>
      <c r="T134" s="193"/>
      <c r="AT134" s="187" t="s">
        <v>187</v>
      </c>
      <c r="AU134" s="187" t="s">
        <v>91</v>
      </c>
      <c r="AV134" s="13" t="s">
        <v>91</v>
      </c>
      <c r="AW134" s="13" t="s">
        <v>36</v>
      </c>
      <c r="AX134" s="13" t="s">
        <v>80</v>
      </c>
      <c r="AY134" s="187" t="s">
        <v>180</v>
      </c>
    </row>
    <row r="135" spans="1:65" s="14" customFormat="1" ht="11.25">
      <c r="B135" s="194"/>
      <c r="D135" s="182" t="s">
        <v>187</v>
      </c>
      <c r="E135" s="195" t="s">
        <v>1</v>
      </c>
      <c r="F135" s="196" t="s">
        <v>189</v>
      </c>
      <c r="H135" s="197">
        <v>1</v>
      </c>
      <c r="I135" s="198"/>
      <c r="L135" s="194"/>
      <c r="M135" s="199"/>
      <c r="N135" s="200"/>
      <c r="O135" s="200"/>
      <c r="P135" s="200"/>
      <c r="Q135" s="200"/>
      <c r="R135" s="200"/>
      <c r="S135" s="200"/>
      <c r="T135" s="201"/>
      <c r="AT135" s="195" t="s">
        <v>187</v>
      </c>
      <c r="AU135" s="195" t="s">
        <v>91</v>
      </c>
      <c r="AV135" s="14" t="s">
        <v>128</v>
      </c>
      <c r="AW135" s="14" t="s">
        <v>36</v>
      </c>
      <c r="AX135" s="14" t="s">
        <v>21</v>
      </c>
      <c r="AY135" s="195" t="s">
        <v>180</v>
      </c>
    </row>
    <row r="136" spans="1:65" s="2" customFormat="1" ht="16.5" customHeight="1">
      <c r="A136" s="33"/>
      <c r="B136" s="167"/>
      <c r="C136" s="168" t="s">
        <v>118</v>
      </c>
      <c r="D136" s="168" t="s">
        <v>182</v>
      </c>
      <c r="E136" s="169" t="s">
        <v>2579</v>
      </c>
      <c r="F136" s="170" t="s">
        <v>2580</v>
      </c>
      <c r="G136" s="171" t="s">
        <v>213</v>
      </c>
      <c r="H136" s="172">
        <v>120</v>
      </c>
      <c r="I136" s="173"/>
      <c r="J136" s="174">
        <f>ROUND(I136*H136,2)</f>
        <v>0</v>
      </c>
      <c r="K136" s="175"/>
      <c r="L136" s="34"/>
      <c r="M136" s="176" t="s">
        <v>1</v>
      </c>
      <c r="N136" s="177" t="s">
        <v>45</v>
      </c>
      <c r="O136" s="59"/>
      <c r="P136" s="178">
        <f>O136*H136</f>
        <v>0</v>
      </c>
      <c r="Q136" s="178">
        <v>0</v>
      </c>
      <c r="R136" s="178">
        <f>Q136*H136</f>
        <v>0</v>
      </c>
      <c r="S136" s="178">
        <v>0</v>
      </c>
      <c r="T136" s="179">
        <f>S136*H136</f>
        <v>0</v>
      </c>
      <c r="U136" s="33"/>
      <c r="V136" s="33"/>
      <c r="W136" s="33"/>
      <c r="X136" s="33"/>
      <c r="Y136" s="33"/>
      <c r="Z136" s="33"/>
      <c r="AA136" s="33"/>
      <c r="AB136" s="33"/>
      <c r="AC136" s="33"/>
      <c r="AD136" s="33"/>
      <c r="AE136" s="33"/>
      <c r="AR136" s="180" t="s">
        <v>128</v>
      </c>
      <c r="AT136" s="180" t="s">
        <v>182</v>
      </c>
      <c r="AU136" s="180" t="s">
        <v>91</v>
      </c>
      <c r="AY136" s="18" t="s">
        <v>180</v>
      </c>
      <c r="BE136" s="181">
        <f>IF(N136="základní",J136,0)</f>
        <v>0</v>
      </c>
      <c r="BF136" s="181">
        <f>IF(N136="snížená",J136,0)</f>
        <v>0</v>
      </c>
      <c r="BG136" s="181">
        <f>IF(N136="zákl. přenesená",J136,0)</f>
        <v>0</v>
      </c>
      <c r="BH136" s="181">
        <f>IF(N136="sníž. přenesená",J136,0)</f>
        <v>0</v>
      </c>
      <c r="BI136" s="181">
        <f>IF(N136="nulová",J136,0)</f>
        <v>0</v>
      </c>
      <c r="BJ136" s="18" t="s">
        <v>21</v>
      </c>
      <c r="BK136" s="181">
        <f>ROUND(I136*H136,2)</f>
        <v>0</v>
      </c>
      <c r="BL136" s="18" t="s">
        <v>128</v>
      </c>
      <c r="BM136" s="180" t="s">
        <v>2581</v>
      </c>
    </row>
    <row r="137" spans="1:65" s="2" customFormat="1" ht="11.25">
      <c r="A137" s="33"/>
      <c r="B137" s="34"/>
      <c r="C137" s="33"/>
      <c r="D137" s="182" t="s">
        <v>186</v>
      </c>
      <c r="E137" s="33"/>
      <c r="F137" s="183" t="s">
        <v>2580</v>
      </c>
      <c r="G137" s="33"/>
      <c r="H137" s="33"/>
      <c r="I137" s="102"/>
      <c r="J137" s="33"/>
      <c r="K137" s="33"/>
      <c r="L137" s="34"/>
      <c r="M137" s="184"/>
      <c r="N137" s="185"/>
      <c r="O137" s="59"/>
      <c r="P137" s="59"/>
      <c r="Q137" s="59"/>
      <c r="R137" s="59"/>
      <c r="S137" s="59"/>
      <c r="T137" s="60"/>
      <c r="U137" s="33"/>
      <c r="V137" s="33"/>
      <c r="W137" s="33"/>
      <c r="X137" s="33"/>
      <c r="Y137" s="33"/>
      <c r="Z137" s="33"/>
      <c r="AA137" s="33"/>
      <c r="AB137" s="33"/>
      <c r="AC137" s="33"/>
      <c r="AD137" s="33"/>
      <c r="AE137" s="33"/>
      <c r="AT137" s="18" t="s">
        <v>186</v>
      </c>
      <c r="AU137" s="18" t="s">
        <v>91</v>
      </c>
    </row>
    <row r="138" spans="1:65" s="15" customFormat="1" ht="11.25">
      <c r="B138" s="213"/>
      <c r="D138" s="182" t="s">
        <v>187</v>
      </c>
      <c r="E138" s="214" t="s">
        <v>1</v>
      </c>
      <c r="F138" s="215" t="s">
        <v>1395</v>
      </c>
      <c r="H138" s="214" t="s">
        <v>1</v>
      </c>
      <c r="I138" s="216"/>
      <c r="L138" s="213"/>
      <c r="M138" s="217"/>
      <c r="N138" s="218"/>
      <c r="O138" s="218"/>
      <c r="P138" s="218"/>
      <c r="Q138" s="218"/>
      <c r="R138" s="218"/>
      <c r="S138" s="218"/>
      <c r="T138" s="219"/>
      <c r="AT138" s="214" t="s">
        <v>187</v>
      </c>
      <c r="AU138" s="214" t="s">
        <v>91</v>
      </c>
      <c r="AV138" s="15" t="s">
        <v>21</v>
      </c>
      <c r="AW138" s="15" t="s">
        <v>36</v>
      </c>
      <c r="AX138" s="15" t="s">
        <v>80</v>
      </c>
      <c r="AY138" s="214" t="s">
        <v>180</v>
      </c>
    </row>
    <row r="139" spans="1:65" s="13" customFormat="1" ht="11.25">
      <c r="B139" s="186"/>
      <c r="D139" s="182" t="s">
        <v>187</v>
      </c>
      <c r="E139" s="187" t="s">
        <v>1</v>
      </c>
      <c r="F139" s="188" t="s">
        <v>451</v>
      </c>
      <c r="H139" s="189">
        <v>120</v>
      </c>
      <c r="I139" s="190"/>
      <c r="L139" s="186"/>
      <c r="M139" s="191"/>
      <c r="N139" s="192"/>
      <c r="O139" s="192"/>
      <c r="P139" s="192"/>
      <c r="Q139" s="192"/>
      <c r="R139" s="192"/>
      <c r="S139" s="192"/>
      <c r="T139" s="193"/>
      <c r="AT139" s="187" t="s">
        <v>187</v>
      </c>
      <c r="AU139" s="187" t="s">
        <v>91</v>
      </c>
      <c r="AV139" s="13" t="s">
        <v>91</v>
      </c>
      <c r="AW139" s="13" t="s">
        <v>36</v>
      </c>
      <c r="AX139" s="13" t="s">
        <v>80</v>
      </c>
      <c r="AY139" s="187" t="s">
        <v>180</v>
      </c>
    </row>
    <row r="140" spans="1:65" s="14" customFormat="1" ht="11.25">
      <c r="B140" s="194"/>
      <c r="D140" s="182" t="s">
        <v>187</v>
      </c>
      <c r="E140" s="195" t="s">
        <v>1</v>
      </c>
      <c r="F140" s="196" t="s">
        <v>189</v>
      </c>
      <c r="H140" s="197">
        <v>120</v>
      </c>
      <c r="I140" s="198"/>
      <c r="L140" s="194"/>
      <c r="M140" s="199"/>
      <c r="N140" s="200"/>
      <c r="O140" s="200"/>
      <c r="P140" s="200"/>
      <c r="Q140" s="200"/>
      <c r="R140" s="200"/>
      <c r="S140" s="200"/>
      <c r="T140" s="201"/>
      <c r="AT140" s="195" t="s">
        <v>187</v>
      </c>
      <c r="AU140" s="195" t="s">
        <v>91</v>
      </c>
      <c r="AV140" s="14" t="s">
        <v>128</v>
      </c>
      <c r="AW140" s="14" t="s">
        <v>36</v>
      </c>
      <c r="AX140" s="14" t="s">
        <v>21</v>
      </c>
      <c r="AY140" s="195" t="s">
        <v>180</v>
      </c>
    </row>
    <row r="141" spans="1:65" s="2" customFormat="1" ht="16.5" customHeight="1">
      <c r="A141" s="33"/>
      <c r="B141" s="167"/>
      <c r="C141" s="168" t="s">
        <v>128</v>
      </c>
      <c r="D141" s="168" t="s">
        <v>182</v>
      </c>
      <c r="E141" s="169" t="s">
        <v>2582</v>
      </c>
      <c r="F141" s="170" t="s">
        <v>2583</v>
      </c>
      <c r="G141" s="171" t="s">
        <v>213</v>
      </c>
      <c r="H141" s="172">
        <v>12</v>
      </c>
      <c r="I141" s="173"/>
      <c r="J141" s="174">
        <f>ROUND(I141*H141,2)</f>
        <v>0</v>
      </c>
      <c r="K141" s="175"/>
      <c r="L141" s="34"/>
      <c r="M141" s="176" t="s">
        <v>1</v>
      </c>
      <c r="N141" s="177" t="s">
        <v>45</v>
      </c>
      <c r="O141" s="59"/>
      <c r="P141" s="178">
        <f>O141*H141</f>
        <v>0</v>
      </c>
      <c r="Q141" s="178">
        <v>0</v>
      </c>
      <c r="R141" s="178">
        <f>Q141*H141</f>
        <v>0</v>
      </c>
      <c r="S141" s="178">
        <v>0</v>
      </c>
      <c r="T141" s="179">
        <f>S141*H141</f>
        <v>0</v>
      </c>
      <c r="U141" s="33"/>
      <c r="V141" s="33"/>
      <c r="W141" s="33"/>
      <c r="X141" s="33"/>
      <c r="Y141" s="33"/>
      <c r="Z141" s="33"/>
      <c r="AA141" s="33"/>
      <c r="AB141" s="33"/>
      <c r="AC141" s="33"/>
      <c r="AD141" s="33"/>
      <c r="AE141" s="33"/>
      <c r="AR141" s="180" t="s">
        <v>128</v>
      </c>
      <c r="AT141" s="180" t="s">
        <v>182</v>
      </c>
      <c r="AU141" s="180" t="s">
        <v>91</v>
      </c>
      <c r="AY141" s="18" t="s">
        <v>180</v>
      </c>
      <c r="BE141" s="181">
        <f>IF(N141="základní",J141,0)</f>
        <v>0</v>
      </c>
      <c r="BF141" s="181">
        <f>IF(N141="snížená",J141,0)</f>
        <v>0</v>
      </c>
      <c r="BG141" s="181">
        <f>IF(N141="zákl. přenesená",J141,0)</f>
        <v>0</v>
      </c>
      <c r="BH141" s="181">
        <f>IF(N141="sníž. přenesená",J141,0)</f>
        <v>0</v>
      </c>
      <c r="BI141" s="181">
        <f>IF(N141="nulová",J141,0)</f>
        <v>0</v>
      </c>
      <c r="BJ141" s="18" t="s">
        <v>21</v>
      </c>
      <c r="BK141" s="181">
        <f>ROUND(I141*H141,2)</f>
        <v>0</v>
      </c>
      <c r="BL141" s="18" t="s">
        <v>128</v>
      </c>
      <c r="BM141" s="180" t="s">
        <v>2584</v>
      </c>
    </row>
    <row r="142" spans="1:65" s="2" customFormat="1" ht="11.25">
      <c r="A142" s="33"/>
      <c r="B142" s="34"/>
      <c r="C142" s="33"/>
      <c r="D142" s="182" t="s">
        <v>186</v>
      </c>
      <c r="E142" s="33"/>
      <c r="F142" s="183" t="s">
        <v>2583</v>
      </c>
      <c r="G142" s="33"/>
      <c r="H142" s="33"/>
      <c r="I142" s="102"/>
      <c r="J142" s="33"/>
      <c r="K142" s="33"/>
      <c r="L142" s="34"/>
      <c r="M142" s="184"/>
      <c r="N142" s="185"/>
      <c r="O142" s="59"/>
      <c r="P142" s="59"/>
      <c r="Q142" s="59"/>
      <c r="R142" s="59"/>
      <c r="S142" s="59"/>
      <c r="T142" s="60"/>
      <c r="U142" s="33"/>
      <c r="V142" s="33"/>
      <c r="W142" s="33"/>
      <c r="X142" s="33"/>
      <c r="Y142" s="33"/>
      <c r="Z142" s="33"/>
      <c r="AA142" s="33"/>
      <c r="AB142" s="33"/>
      <c r="AC142" s="33"/>
      <c r="AD142" s="33"/>
      <c r="AE142" s="33"/>
      <c r="AT142" s="18" t="s">
        <v>186</v>
      </c>
      <c r="AU142" s="18" t="s">
        <v>91</v>
      </c>
    </row>
    <row r="143" spans="1:65" s="2" customFormat="1" ht="60" customHeight="1">
      <c r="A143" s="33"/>
      <c r="B143" s="167"/>
      <c r="C143" s="168" t="s">
        <v>203</v>
      </c>
      <c r="D143" s="168" t="s">
        <v>182</v>
      </c>
      <c r="E143" s="169" t="s">
        <v>2585</v>
      </c>
      <c r="F143" s="170" t="s">
        <v>2586</v>
      </c>
      <c r="G143" s="171" t="s">
        <v>1243</v>
      </c>
      <c r="H143" s="172">
        <v>4</v>
      </c>
      <c r="I143" s="173"/>
      <c r="J143" s="174">
        <f>ROUND(I143*H143,2)</f>
        <v>0</v>
      </c>
      <c r="K143" s="175"/>
      <c r="L143" s="34"/>
      <c r="M143" s="176" t="s">
        <v>1</v>
      </c>
      <c r="N143" s="177" t="s">
        <v>45</v>
      </c>
      <c r="O143" s="59"/>
      <c r="P143" s="178">
        <f>O143*H143</f>
        <v>0</v>
      </c>
      <c r="Q143" s="178">
        <v>0</v>
      </c>
      <c r="R143" s="178">
        <f>Q143*H143</f>
        <v>0</v>
      </c>
      <c r="S143" s="178">
        <v>0</v>
      </c>
      <c r="T143" s="179">
        <f>S143*H143</f>
        <v>0</v>
      </c>
      <c r="U143" s="33"/>
      <c r="V143" s="33"/>
      <c r="W143" s="33"/>
      <c r="X143" s="33"/>
      <c r="Y143" s="33"/>
      <c r="Z143" s="33"/>
      <c r="AA143" s="33"/>
      <c r="AB143" s="33"/>
      <c r="AC143" s="33"/>
      <c r="AD143" s="33"/>
      <c r="AE143" s="33"/>
      <c r="AR143" s="180" t="s">
        <v>128</v>
      </c>
      <c r="AT143" s="180" t="s">
        <v>182</v>
      </c>
      <c r="AU143" s="180" t="s">
        <v>91</v>
      </c>
      <c r="AY143" s="18" t="s">
        <v>180</v>
      </c>
      <c r="BE143" s="181">
        <f>IF(N143="základní",J143,0)</f>
        <v>0</v>
      </c>
      <c r="BF143" s="181">
        <f>IF(N143="snížená",J143,0)</f>
        <v>0</v>
      </c>
      <c r="BG143" s="181">
        <f>IF(N143="zákl. přenesená",J143,0)</f>
        <v>0</v>
      </c>
      <c r="BH143" s="181">
        <f>IF(N143="sníž. přenesená",J143,0)</f>
        <v>0</v>
      </c>
      <c r="BI143" s="181">
        <f>IF(N143="nulová",J143,0)</f>
        <v>0</v>
      </c>
      <c r="BJ143" s="18" t="s">
        <v>21</v>
      </c>
      <c r="BK143" s="181">
        <f>ROUND(I143*H143,2)</f>
        <v>0</v>
      </c>
      <c r="BL143" s="18" t="s">
        <v>128</v>
      </c>
      <c r="BM143" s="180" t="s">
        <v>2587</v>
      </c>
    </row>
    <row r="144" spans="1:65" s="2" customFormat="1" ht="39">
      <c r="A144" s="33"/>
      <c r="B144" s="34"/>
      <c r="C144" s="33"/>
      <c r="D144" s="182" t="s">
        <v>186</v>
      </c>
      <c r="E144" s="33"/>
      <c r="F144" s="183" t="s">
        <v>2586</v>
      </c>
      <c r="G144" s="33"/>
      <c r="H144" s="33"/>
      <c r="I144" s="102"/>
      <c r="J144" s="33"/>
      <c r="K144" s="33"/>
      <c r="L144" s="34"/>
      <c r="M144" s="184"/>
      <c r="N144" s="185"/>
      <c r="O144" s="59"/>
      <c r="P144" s="59"/>
      <c r="Q144" s="59"/>
      <c r="R144" s="59"/>
      <c r="S144" s="59"/>
      <c r="T144" s="60"/>
      <c r="U144" s="33"/>
      <c r="V144" s="33"/>
      <c r="W144" s="33"/>
      <c r="X144" s="33"/>
      <c r="Y144" s="33"/>
      <c r="Z144" s="33"/>
      <c r="AA144" s="33"/>
      <c r="AB144" s="33"/>
      <c r="AC144" s="33"/>
      <c r="AD144" s="33"/>
      <c r="AE144" s="33"/>
      <c r="AT144" s="18" t="s">
        <v>186</v>
      </c>
      <c r="AU144" s="18" t="s">
        <v>91</v>
      </c>
    </row>
    <row r="145" spans="1:65" s="15" customFormat="1" ht="11.25">
      <c r="B145" s="213"/>
      <c r="D145" s="182" t="s">
        <v>187</v>
      </c>
      <c r="E145" s="214" t="s">
        <v>1</v>
      </c>
      <c r="F145" s="215" t="s">
        <v>1395</v>
      </c>
      <c r="H145" s="214" t="s">
        <v>1</v>
      </c>
      <c r="I145" s="216"/>
      <c r="L145" s="213"/>
      <c r="M145" s="217"/>
      <c r="N145" s="218"/>
      <c r="O145" s="218"/>
      <c r="P145" s="218"/>
      <c r="Q145" s="218"/>
      <c r="R145" s="218"/>
      <c r="S145" s="218"/>
      <c r="T145" s="219"/>
      <c r="AT145" s="214" t="s">
        <v>187</v>
      </c>
      <c r="AU145" s="214" t="s">
        <v>91</v>
      </c>
      <c r="AV145" s="15" t="s">
        <v>21</v>
      </c>
      <c r="AW145" s="15" t="s">
        <v>36</v>
      </c>
      <c r="AX145" s="15" t="s">
        <v>80</v>
      </c>
      <c r="AY145" s="214" t="s">
        <v>180</v>
      </c>
    </row>
    <row r="146" spans="1:65" s="13" customFormat="1" ht="11.25">
      <c r="B146" s="186"/>
      <c r="D146" s="182" t="s">
        <v>187</v>
      </c>
      <c r="E146" s="187" t="s">
        <v>1</v>
      </c>
      <c r="F146" s="188" t="s">
        <v>128</v>
      </c>
      <c r="H146" s="189">
        <v>4</v>
      </c>
      <c r="I146" s="190"/>
      <c r="L146" s="186"/>
      <c r="M146" s="191"/>
      <c r="N146" s="192"/>
      <c r="O146" s="192"/>
      <c r="P146" s="192"/>
      <c r="Q146" s="192"/>
      <c r="R146" s="192"/>
      <c r="S146" s="192"/>
      <c r="T146" s="193"/>
      <c r="AT146" s="187" t="s">
        <v>187</v>
      </c>
      <c r="AU146" s="187" t="s">
        <v>91</v>
      </c>
      <c r="AV146" s="13" t="s">
        <v>91</v>
      </c>
      <c r="AW146" s="13" t="s">
        <v>36</v>
      </c>
      <c r="AX146" s="13" t="s">
        <v>80</v>
      </c>
      <c r="AY146" s="187" t="s">
        <v>180</v>
      </c>
    </row>
    <row r="147" spans="1:65" s="14" customFormat="1" ht="11.25">
      <c r="B147" s="194"/>
      <c r="D147" s="182" t="s">
        <v>187</v>
      </c>
      <c r="E147" s="195" t="s">
        <v>1</v>
      </c>
      <c r="F147" s="196" t="s">
        <v>189</v>
      </c>
      <c r="H147" s="197">
        <v>4</v>
      </c>
      <c r="I147" s="198"/>
      <c r="L147" s="194"/>
      <c r="M147" s="199"/>
      <c r="N147" s="200"/>
      <c r="O147" s="200"/>
      <c r="P147" s="200"/>
      <c r="Q147" s="200"/>
      <c r="R147" s="200"/>
      <c r="S147" s="200"/>
      <c r="T147" s="201"/>
      <c r="AT147" s="195" t="s">
        <v>187</v>
      </c>
      <c r="AU147" s="195" t="s">
        <v>91</v>
      </c>
      <c r="AV147" s="14" t="s">
        <v>128</v>
      </c>
      <c r="AW147" s="14" t="s">
        <v>36</v>
      </c>
      <c r="AX147" s="14" t="s">
        <v>21</v>
      </c>
      <c r="AY147" s="195" t="s">
        <v>180</v>
      </c>
    </row>
    <row r="148" spans="1:65" s="2" customFormat="1" ht="60" customHeight="1">
      <c r="A148" s="33"/>
      <c r="B148" s="167"/>
      <c r="C148" s="168" t="s">
        <v>195</v>
      </c>
      <c r="D148" s="168" t="s">
        <v>182</v>
      </c>
      <c r="E148" s="169" t="s">
        <v>2588</v>
      </c>
      <c r="F148" s="170" t="s">
        <v>2589</v>
      </c>
      <c r="G148" s="171" t="s">
        <v>1243</v>
      </c>
      <c r="H148" s="172">
        <v>4</v>
      </c>
      <c r="I148" s="173"/>
      <c r="J148" s="174">
        <f>ROUND(I148*H148,2)</f>
        <v>0</v>
      </c>
      <c r="K148" s="175"/>
      <c r="L148" s="34"/>
      <c r="M148" s="176" t="s">
        <v>1</v>
      </c>
      <c r="N148" s="177" t="s">
        <v>45</v>
      </c>
      <c r="O148" s="59"/>
      <c r="P148" s="178">
        <f>O148*H148</f>
        <v>0</v>
      </c>
      <c r="Q148" s="178">
        <v>0</v>
      </c>
      <c r="R148" s="178">
        <f>Q148*H148</f>
        <v>0</v>
      </c>
      <c r="S148" s="178">
        <v>0</v>
      </c>
      <c r="T148" s="179">
        <f>S148*H148</f>
        <v>0</v>
      </c>
      <c r="U148" s="33"/>
      <c r="V148" s="33"/>
      <c r="W148" s="33"/>
      <c r="X148" s="33"/>
      <c r="Y148" s="33"/>
      <c r="Z148" s="33"/>
      <c r="AA148" s="33"/>
      <c r="AB148" s="33"/>
      <c r="AC148" s="33"/>
      <c r="AD148" s="33"/>
      <c r="AE148" s="33"/>
      <c r="AR148" s="180" t="s">
        <v>128</v>
      </c>
      <c r="AT148" s="180" t="s">
        <v>182</v>
      </c>
      <c r="AU148" s="180" t="s">
        <v>91</v>
      </c>
      <c r="AY148" s="18" t="s">
        <v>180</v>
      </c>
      <c r="BE148" s="181">
        <f>IF(N148="základní",J148,0)</f>
        <v>0</v>
      </c>
      <c r="BF148" s="181">
        <f>IF(N148="snížená",J148,0)</f>
        <v>0</v>
      </c>
      <c r="BG148" s="181">
        <f>IF(N148="zákl. přenesená",J148,0)</f>
        <v>0</v>
      </c>
      <c r="BH148" s="181">
        <f>IF(N148="sníž. přenesená",J148,0)</f>
        <v>0</v>
      </c>
      <c r="BI148" s="181">
        <f>IF(N148="nulová",J148,0)</f>
        <v>0</v>
      </c>
      <c r="BJ148" s="18" t="s">
        <v>21</v>
      </c>
      <c r="BK148" s="181">
        <f>ROUND(I148*H148,2)</f>
        <v>0</v>
      </c>
      <c r="BL148" s="18" t="s">
        <v>128</v>
      </c>
      <c r="BM148" s="180" t="s">
        <v>2590</v>
      </c>
    </row>
    <row r="149" spans="1:65" s="2" customFormat="1" ht="48.75">
      <c r="A149" s="33"/>
      <c r="B149" s="34"/>
      <c r="C149" s="33"/>
      <c r="D149" s="182" t="s">
        <v>186</v>
      </c>
      <c r="E149" s="33"/>
      <c r="F149" s="183" t="s">
        <v>2591</v>
      </c>
      <c r="G149" s="33"/>
      <c r="H149" s="33"/>
      <c r="I149" s="102"/>
      <c r="J149" s="33"/>
      <c r="K149" s="33"/>
      <c r="L149" s="34"/>
      <c r="M149" s="184"/>
      <c r="N149" s="185"/>
      <c r="O149" s="59"/>
      <c r="P149" s="59"/>
      <c r="Q149" s="59"/>
      <c r="R149" s="59"/>
      <c r="S149" s="59"/>
      <c r="T149" s="60"/>
      <c r="U149" s="33"/>
      <c r="V149" s="33"/>
      <c r="W149" s="33"/>
      <c r="X149" s="33"/>
      <c r="Y149" s="33"/>
      <c r="Z149" s="33"/>
      <c r="AA149" s="33"/>
      <c r="AB149" s="33"/>
      <c r="AC149" s="33"/>
      <c r="AD149" s="33"/>
      <c r="AE149" s="33"/>
      <c r="AT149" s="18" t="s">
        <v>186</v>
      </c>
      <c r="AU149" s="18" t="s">
        <v>91</v>
      </c>
    </row>
    <row r="150" spans="1:65" s="15" customFormat="1" ht="11.25">
      <c r="B150" s="213"/>
      <c r="D150" s="182" t="s">
        <v>187</v>
      </c>
      <c r="E150" s="214" t="s">
        <v>1</v>
      </c>
      <c r="F150" s="215" t="s">
        <v>1395</v>
      </c>
      <c r="H150" s="214" t="s">
        <v>1</v>
      </c>
      <c r="I150" s="216"/>
      <c r="L150" s="213"/>
      <c r="M150" s="217"/>
      <c r="N150" s="218"/>
      <c r="O150" s="218"/>
      <c r="P150" s="218"/>
      <c r="Q150" s="218"/>
      <c r="R150" s="218"/>
      <c r="S150" s="218"/>
      <c r="T150" s="219"/>
      <c r="AT150" s="214" t="s">
        <v>187</v>
      </c>
      <c r="AU150" s="214" t="s">
        <v>91</v>
      </c>
      <c r="AV150" s="15" t="s">
        <v>21</v>
      </c>
      <c r="AW150" s="15" t="s">
        <v>36</v>
      </c>
      <c r="AX150" s="15" t="s">
        <v>80</v>
      </c>
      <c r="AY150" s="214" t="s">
        <v>180</v>
      </c>
    </row>
    <row r="151" spans="1:65" s="13" customFormat="1" ht="11.25">
      <c r="B151" s="186"/>
      <c r="D151" s="182" t="s">
        <v>187</v>
      </c>
      <c r="E151" s="187" t="s">
        <v>1</v>
      </c>
      <c r="F151" s="188" t="s">
        <v>128</v>
      </c>
      <c r="H151" s="189">
        <v>4</v>
      </c>
      <c r="I151" s="190"/>
      <c r="L151" s="186"/>
      <c r="M151" s="191"/>
      <c r="N151" s="192"/>
      <c r="O151" s="192"/>
      <c r="P151" s="192"/>
      <c r="Q151" s="192"/>
      <c r="R151" s="192"/>
      <c r="S151" s="192"/>
      <c r="T151" s="193"/>
      <c r="AT151" s="187" t="s">
        <v>187</v>
      </c>
      <c r="AU151" s="187" t="s">
        <v>91</v>
      </c>
      <c r="AV151" s="13" t="s">
        <v>91</v>
      </c>
      <c r="AW151" s="13" t="s">
        <v>36</v>
      </c>
      <c r="AX151" s="13" t="s">
        <v>80</v>
      </c>
      <c r="AY151" s="187" t="s">
        <v>180</v>
      </c>
    </row>
    <row r="152" spans="1:65" s="14" customFormat="1" ht="11.25">
      <c r="B152" s="194"/>
      <c r="D152" s="182" t="s">
        <v>187</v>
      </c>
      <c r="E152" s="195" t="s">
        <v>1</v>
      </c>
      <c r="F152" s="196" t="s">
        <v>189</v>
      </c>
      <c r="H152" s="197">
        <v>4</v>
      </c>
      <c r="I152" s="198"/>
      <c r="L152" s="194"/>
      <c r="M152" s="199"/>
      <c r="N152" s="200"/>
      <c r="O152" s="200"/>
      <c r="P152" s="200"/>
      <c r="Q152" s="200"/>
      <c r="R152" s="200"/>
      <c r="S152" s="200"/>
      <c r="T152" s="201"/>
      <c r="AT152" s="195" t="s">
        <v>187</v>
      </c>
      <c r="AU152" s="195" t="s">
        <v>91</v>
      </c>
      <c r="AV152" s="14" t="s">
        <v>128</v>
      </c>
      <c r="AW152" s="14" t="s">
        <v>36</v>
      </c>
      <c r="AX152" s="14" t="s">
        <v>21</v>
      </c>
      <c r="AY152" s="195" t="s">
        <v>180</v>
      </c>
    </row>
    <row r="153" spans="1:65" s="2" customFormat="1" ht="24" customHeight="1">
      <c r="A153" s="33"/>
      <c r="B153" s="167"/>
      <c r="C153" s="168" t="s">
        <v>210</v>
      </c>
      <c r="D153" s="168" t="s">
        <v>182</v>
      </c>
      <c r="E153" s="169" t="s">
        <v>2592</v>
      </c>
      <c r="F153" s="170" t="s">
        <v>2593</v>
      </c>
      <c r="G153" s="171" t="s">
        <v>1243</v>
      </c>
      <c r="H153" s="172">
        <v>3</v>
      </c>
      <c r="I153" s="173"/>
      <c r="J153" s="174">
        <f>ROUND(I153*H153,2)</f>
        <v>0</v>
      </c>
      <c r="K153" s="175"/>
      <c r="L153" s="34"/>
      <c r="M153" s="176" t="s">
        <v>1</v>
      </c>
      <c r="N153" s="177" t="s">
        <v>45</v>
      </c>
      <c r="O153" s="59"/>
      <c r="P153" s="178">
        <f>O153*H153</f>
        <v>0</v>
      </c>
      <c r="Q153" s="178">
        <v>0</v>
      </c>
      <c r="R153" s="178">
        <f>Q153*H153</f>
        <v>0</v>
      </c>
      <c r="S153" s="178">
        <v>0</v>
      </c>
      <c r="T153" s="179">
        <f>S153*H153</f>
        <v>0</v>
      </c>
      <c r="U153" s="33"/>
      <c r="V153" s="33"/>
      <c r="W153" s="33"/>
      <c r="X153" s="33"/>
      <c r="Y153" s="33"/>
      <c r="Z153" s="33"/>
      <c r="AA153" s="33"/>
      <c r="AB153" s="33"/>
      <c r="AC153" s="33"/>
      <c r="AD153" s="33"/>
      <c r="AE153" s="33"/>
      <c r="AR153" s="180" t="s">
        <v>128</v>
      </c>
      <c r="AT153" s="180" t="s">
        <v>182</v>
      </c>
      <c r="AU153" s="180" t="s">
        <v>91</v>
      </c>
      <c r="AY153" s="18" t="s">
        <v>180</v>
      </c>
      <c r="BE153" s="181">
        <f>IF(N153="základní",J153,0)</f>
        <v>0</v>
      </c>
      <c r="BF153" s="181">
        <f>IF(N153="snížená",J153,0)</f>
        <v>0</v>
      </c>
      <c r="BG153" s="181">
        <f>IF(N153="zákl. přenesená",J153,0)</f>
        <v>0</v>
      </c>
      <c r="BH153" s="181">
        <f>IF(N153="sníž. přenesená",J153,0)</f>
        <v>0</v>
      </c>
      <c r="BI153" s="181">
        <f>IF(N153="nulová",J153,0)</f>
        <v>0</v>
      </c>
      <c r="BJ153" s="18" t="s">
        <v>21</v>
      </c>
      <c r="BK153" s="181">
        <f>ROUND(I153*H153,2)</f>
        <v>0</v>
      </c>
      <c r="BL153" s="18" t="s">
        <v>128</v>
      </c>
      <c r="BM153" s="180" t="s">
        <v>2594</v>
      </c>
    </row>
    <row r="154" spans="1:65" s="2" customFormat="1" ht="11.25">
      <c r="A154" s="33"/>
      <c r="B154" s="34"/>
      <c r="C154" s="33"/>
      <c r="D154" s="182" t="s">
        <v>186</v>
      </c>
      <c r="E154" s="33"/>
      <c r="F154" s="183" t="s">
        <v>2593</v>
      </c>
      <c r="G154" s="33"/>
      <c r="H154" s="33"/>
      <c r="I154" s="102"/>
      <c r="J154" s="33"/>
      <c r="K154" s="33"/>
      <c r="L154" s="34"/>
      <c r="M154" s="184"/>
      <c r="N154" s="185"/>
      <c r="O154" s="59"/>
      <c r="P154" s="59"/>
      <c r="Q154" s="59"/>
      <c r="R154" s="59"/>
      <c r="S154" s="59"/>
      <c r="T154" s="60"/>
      <c r="U154" s="33"/>
      <c r="V154" s="33"/>
      <c r="W154" s="33"/>
      <c r="X154" s="33"/>
      <c r="Y154" s="33"/>
      <c r="Z154" s="33"/>
      <c r="AA154" s="33"/>
      <c r="AB154" s="33"/>
      <c r="AC154" s="33"/>
      <c r="AD154" s="33"/>
      <c r="AE154" s="33"/>
      <c r="AT154" s="18" t="s">
        <v>186</v>
      </c>
      <c r="AU154" s="18" t="s">
        <v>91</v>
      </c>
    </row>
    <row r="155" spans="1:65" s="15" customFormat="1" ht="11.25">
      <c r="B155" s="213"/>
      <c r="D155" s="182" t="s">
        <v>187</v>
      </c>
      <c r="E155" s="214" t="s">
        <v>1</v>
      </c>
      <c r="F155" s="215" t="s">
        <v>1395</v>
      </c>
      <c r="H155" s="214" t="s">
        <v>1</v>
      </c>
      <c r="I155" s="216"/>
      <c r="L155" s="213"/>
      <c r="M155" s="217"/>
      <c r="N155" s="218"/>
      <c r="O155" s="218"/>
      <c r="P155" s="218"/>
      <c r="Q155" s="218"/>
      <c r="R155" s="218"/>
      <c r="S155" s="218"/>
      <c r="T155" s="219"/>
      <c r="AT155" s="214" t="s">
        <v>187</v>
      </c>
      <c r="AU155" s="214" t="s">
        <v>91</v>
      </c>
      <c r="AV155" s="15" t="s">
        <v>21</v>
      </c>
      <c r="AW155" s="15" t="s">
        <v>36</v>
      </c>
      <c r="AX155" s="15" t="s">
        <v>80</v>
      </c>
      <c r="AY155" s="214" t="s">
        <v>180</v>
      </c>
    </row>
    <row r="156" spans="1:65" s="13" customFormat="1" ht="11.25">
      <c r="B156" s="186"/>
      <c r="D156" s="182" t="s">
        <v>187</v>
      </c>
      <c r="E156" s="187" t="s">
        <v>1</v>
      </c>
      <c r="F156" s="188" t="s">
        <v>118</v>
      </c>
      <c r="H156" s="189">
        <v>3</v>
      </c>
      <c r="I156" s="190"/>
      <c r="L156" s="186"/>
      <c r="M156" s="191"/>
      <c r="N156" s="192"/>
      <c r="O156" s="192"/>
      <c r="P156" s="192"/>
      <c r="Q156" s="192"/>
      <c r="R156" s="192"/>
      <c r="S156" s="192"/>
      <c r="T156" s="193"/>
      <c r="AT156" s="187" t="s">
        <v>187</v>
      </c>
      <c r="AU156" s="187" t="s">
        <v>91</v>
      </c>
      <c r="AV156" s="13" t="s">
        <v>91</v>
      </c>
      <c r="AW156" s="13" t="s">
        <v>36</v>
      </c>
      <c r="AX156" s="13" t="s">
        <v>80</v>
      </c>
      <c r="AY156" s="187" t="s">
        <v>180</v>
      </c>
    </row>
    <row r="157" spans="1:65" s="14" customFormat="1" ht="11.25">
      <c r="B157" s="194"/>
      <c r="D157" s="182" t="s">
        <v>187</v>
      </c>
      <c r="E157" s="195" t="s">
        <v>1</v>
      </c>
      <c r="F157" s="196" t="s">
        <v>189</v>
      </c>
      <c r="H157" s="197">
        <v>3</v>
      </c>
      <c r="I157" s="198"/>
      <c r="L157" s="194"/>
      <c r="M157" s="199"/>
      <c r="N157" s="200"/>
      <c r="O157" s="200"/>
      <c r="P157" s="200"/>
      <c r="Q157" s="200"/>
      <c r="R157" s="200"/>
      <c r="S157" s="200"/>
      <c r="T157" s="201"/>
      <c r="AT157" s="195" t="s">
        <v>187</v>
      </c>
      <c r="AU157" s="195" t="s">
        <v>91</v>
      </c>
      <c r="AV157" s="14" t="s">
        <v>128</v>
      </c>
      <c r="AW157" s="14" t="s">
        <v>36</v>
      </c>
      <c r="AX157" s="14" t="s">
        <v>21</v>
      </c>
      <c r="AY157" s="195" t="s">
        <v>180</v>
      </c>
    </row>
    <row r="158" spans="1:65" s="2" customFormat="1" ht="24" customHeight="1">
      <c r="A158" s="33"/>
      <c r="B158" s="167"/>
      <c r="C158" s="168" t="s">
        <v>193</v>
      </c>
      <c r="D158" s="168" t="s">
        <v>182</v>
      </c>
      <c r="E158" s="169" t="s">
        <v>2595</v>
      </c>
      <c r="F158" s="170" t="s">
        <v>2596</v>
      </c>
      <c r="G158" s="171" t="s">
        <v>1243</v>
      </c>
      <c r="H158" s="172">
        <v>8</v>
      </c>
      <c r="I158" s="173"/>
      <c r="J158" s="174">
        <f>ROUND(I158*H158,2)</f>
        <v>0</v>
      </c>
      <c r="K158" s="175"/>
      <c r="L158" s="34"/>
      <c r="M158" s="176" t="s">
        <v>1</v>
      </c>
      <c r="N158" s="177" t="s">
        <v>45</v>
      </c>
      <c r="O158" s="59"/>
      <c r="P158" s="178">
        <f>O158*H158</f>
        <v>0</v>
      </c>
      <c r="Q158" s="178">
        <v>0</v>
      </c>
      <c r="R158" s="178">
        <f>Q158*H158</f>
        <v>0</v>
      </c>
      <c r="S158" s="178">
        <v>0</v>
      </c>
      <c r="T158" s="179">
        <f>S158*H158</f>
        <v>0</v>
      </c>
      <c r="U158" s="33"/>
      <c r="V158" s="33"/>
      <c r="W158" s="33"/>
      <c r="X158" s="33"/>
      <c r="Y158" s="33"/>
      <c r="Z158" s="33"/>
      <c r="AA158" s="33"/>
      <c r="AB158" s="33"/>
      <c r="AC158" s="33"/>
      <c r="AD158" s="33"/>
      <c r="AE158" s="33"/>
      <c r="AR158" s="180" t="s">
        <v>128</v>
      </c>
      <c r="AT158" s="180" t="s">
        <v>182</v>
      </c>
      <c r="AU158" s="180" t="s">
        <v>91</v>
      </c>
      <c r="AY158" s="18" t="s">
        <v>180</v>
      </c>
      <c r="BE158" s="181">
        <f>IF(N158="základní",J158,0)</f>
        <v>0</v>
      </c>
      <c r="BF158" s="181">
        <f>IF(N158="snížená",J158,0)</f>
        <v>0</v>
      </c>
      <c r="BG158" s="181">
        <f>IF(N158="zákl. přenesená",J158,0)</f>
        <v>0</v>
      </c>
      <c r="BH158" s="181">
        <f>IF(N158="sníž. přenesená",J158,0)</f>
        <v>0</v>
      </c>
      <c r="BI158" s="181">
        <f>IF(N158="nulová",J158,0)</f>
        <v>0</v>
      </c>
      <c r="BJ158" s="18" t="s">
        <v>21</v>
      </c>
      <c r="BK158" s="181">
        <f>ROUND(I158*H158,2)</f>
        <v>0</v>
      </c>
      <c r="BL158" s="18" t="s">
        <v>128</v>
      </c>
      <c r="BM158" s="180" t="s">
        <v>2597</v>
      </c>
    </row>
    <row r="159" spans="1:65" s="2" customFormat="1" ht="19.5">
      <c r="A159" s="33"/>
      <c r="B159" s="34"/>
      <c r="C159" s="33"/>
      <c r="D159" s="182" t="s">
        <v>186</v>
      </c>
      <c r="E159" s="33"/>
      <c r="F159" s="183" t="s">
        <v>2596</v>
      </c>
      <c r="G159" s="33"/>
      <c r="H159" s="33"/>
      <c r="I159" s="102"/>
      <c r="J159" s="33"/>
      <c r="K159" s="33"/>
      <c r="L159" s="34"/>
      <c r="M159" s="184"/>
      <c r="N159" s="185"/>
      <c r="O159" s="59"/>
      <c r="P159" s="59"/>
      <c r="Q159" s="59"/>
      <c r="R159" s="59"/>
      <c r="S159" s="59"/>
      <c r="T159" s="60"/>
      <c r="U159" s="33"/>
      <c r="V159" s="33"/>
      <c r="W159" s="33"/>
      <c r="X159" s="33"/>
      <c r="Y159" s="33"/>
      <c r="Z159" s="33"/>
      <c r="AA159" s="33"/>
      <c r="AB159" s="33"/>
      <c r="AC159" s="33"/>
      <c r="AD159" s="33"/>
      <c r="AE159" s="33"/>
      <c r="AT159" s="18" t="s">
        <v>186</v>
      </c>
      <c r="AU159" s="18" t="s">
        <v>91</v>
      </c>
    </row>
    <row r="160" spans="1:65" s="15" customFormat="1" ht="11.25">
      <c r="B160" s="213"/>
      <c r="D160" s="182" t="s">
        <v>187</v>
      </c>
      <c r="E160" s="214" t="s">
        <v>1</v>
      </c>
      <c r="F160" s="215" t="s">
        <v>1395</v>
      </c>
      <c r="H160" s="214" t="s">
        <v>1</v>
      </c>
      <c r="I160" s="216"/>
      <c r="L160" s="213"/>
      <c r="M160" s="217"/>
      <c r="N160" s="218"/>
      <c r="O160" s="218"/>
      <c r="P160" s="218"/>
      <c r="Q160" s="218"/>
      <c r="R160" s="218"/>
      <c r="S160" s="218"/>
      <c r="T160" s="219"/>
      <c r="AT160" s="214" t="s">
        <v>187</v>
      </c>
      <c r="AU160" s="214" t="s">
        <v>91</v>
      </c>
      <c r="AV160" s="15" t="s">
        <v>21</v>
      </c>
      <c r="AW160" s="15" t="s">
        <v>36</v>
      </c>
      <c r="AX160" s="15" t="s">
        <v>80</v>
      </c>
      <c r="AY160" s="214" t="s">
        <v>180</v>
      </c>
    </row>
    <row r="161" spans="1:65" s="13" customFormat="1" ht="11.25">
      <c r="B161" s="186"/>
      <c r="D161" s="182" t="s">
        <v>187</v>
      </c>
      <c r="E161" s="187" t="s">
        <v>1</v>
      </c>
      <c r="F161" s="188" t="s">
        <v>193</v>
      </c>
      <c r="H161" s="189">
        <v>8</v>
      </c>
      <c r="I161" s="190"/>
      <c r="L161" s="186"/>
      <c r="M161" s="191"/>
      <c r="N161" s="192"/>
      <c r="O161" s="192"/>
      <c r="P161" s="192"/>
      <c r="Q161" s="192"/>
      <c r="R161" s="192"/>
      <c r="S161" s="192"/>
      <c r="T161" s="193"/>
      <c r="AT161" s="187" t="s">
        <v>187</v>
      </c>
      <c r="AU161" s="187" t="s">
        <v>91</v>
      </c>
      <c r="AV161" s="13" t="s">
        <v>91</v>
      </c>
      <c r="AW161" s="13" t="s">
        <v>36</v>
      </c>
      <c r="AX161" s="13" t="s">
        <v>80</v>
      </c>
      <c r="AY161" s="187" t="s">
        <v>180</v>
      </c>
    </row>
    <row r="162" spans="1:65" s="14" customFormat="1" ht="11.25">
      <c r="B162" s="194"/>
      <c r="D162" s="182" t="s">
        <v>187</v>
      </c>
      <c r="E162" s="195" t="s">
        <v>1</v>
      </c>
      <c r="F162" s="196" t="s">
        <v>189</v>
      </c>
      <c r="H162" s="197">
        <v>8</v>
      </c>
      <c r="I162" s="198"/>
      <c r="L162" s="194"/>
      <c r="M162" s="199"/>
      <c r="N162" s="200"/>
      <c r="O162" s="200"/>
      <c r="P162" s="200"/>
      <c r="Q162" s="200"/>
      <c r="R162" s="200"/>
      <c r="S162" s="200"/>
      <c r="T162" s="201"/>
      <c r="AT162" s="195" t="s">
        <v>187</v>
      </c>
      <c r="AU162" s="195" t="s">
        <v>91</v>
      </c>
      <c r="AV162" s="14" t="s">
        <v>128</v>
      </c>
      <c r="AW162" s="14" t="s">
        <v>36</v>
      </c>
      <c r="AX162" s="14" t="s">
        <v>21</v>
      </c>
      <c r="AY162" s="195" t="s">
        <v>180</v>
      </c>
    </row>
    <row r="163" spans="1:65" s="2" customFormat="1" ht="16.5" customHeight="1">
      <c r="A163" s="33"/>
      <c r="B163" s="167"/>
      <c r="C163" s="168" t="s">
        <v>222</v>
      </c>
      <c r="D163" s="168" t="s">
        <v>182</v>
      </c>
      <c r="E163" s="169" t="s">
        <v>2598</v>
      </c>
      <c r="F163" s="170" t="s">
        <v>2599</v>
      </c>
      <c r="G163" s="171" t="s">
        <v>213</v>
      </c>
      <c r="H163" s="172">
        <v>60</v>
      </c>
      <c r="I163" s="173"/>
      <c r="J163" s="174">
        <f>ROUND(I163*H163,2)</f>
        <v>0</v>
      </c>
      <c r="K163" s="175"/>
      <c r="L163" s="34"/>
      <c r="M163" s="176" t="s">
        <v>1</v>
      </c>
      <c r="N163" s="177" t="s">
        <v>45</v>
      </c>
      <c r="O163" s="59"/>
      <c r="P163" s="178">
        <f>O163*H163</f>
        <v>0</v>
      </c>
      <c r="Q163" s="178">
        <v>0</v>
      </c>
      <c r="R163" s="178">
        <f>Q163*H163</f>
        <v>0</v>
      </c>
      <c r="S163" s="178">
        <v>0</v>
      </c>
      <c r="T163" s="179">
        <f>S163*H163</f>
        <v>0</v>
      </c>
      <c r="U163" s="33"/>
      <c r="V163" s="33"/>
      <c r="W163" s="33"/>
      <c r="X163" s="33"/>
      <c r="Y163" s="33"/>
      <c r="Z163" s="33"/>
      <c r="AA163" s="33"/>
      <c r="AB163" s="33"/>
      <c r="AC163" s="33"/>
      <c r="AD163" s="33"/>
      <c r="AE163" s="33"/>
      <c r="AR163" s="180" t="s">
        <v>128</v>
      </c>
      <c r="AT163" s="180" t="s">
        <v>182</v>
      </c>
      <c r="AU163" s="180" t="s">
        <v>91</v>
      </c>
      <c r="AY163" s="18" t="s">
        <v>180</v>
      </c>
      <c r="BE163" s="181">
        <f>IF(N163="základní",J163,0)</f>
        <v>0</v>
      </c>
      <c r="BF163" s="181">
        <f>IF(N163="snížená",J163,0)</f>
        <v>0</v>
      </c>
      <c r="BG163" s="181">
        <f>IF(N163="zákl. přenesená",J163,0)</f>
        <v>0</v>
      </c>
      <c r="BH163" s="181">
        <f>IF(N163="sníž. přenesená",J163,0)</f>
        <v>0</v>
      </c>
      <c r="BI163" s="181">
        <f>IF(N163="nulová",J163,0)</f>
        <v>0</v>
      </c>
      <c r="BJ163" s="18" t="s">
        <v>21</v>
      </c>
      <c r="BK163" s="181">
        <f>ROUND(I163*H163,2)</f>
        <v>0</v>
      </c>
      <c r="BL163" s="18" t="s">
        <v>128</v>
      </c>
      <c r="BM163" s="180" t="s">
        <v>2600</v>
      </c>
    </row>
    <row r="164" spans="1:65" s="2" customFormat="1" ht="11.25">
      <c r="A164" s="33"/>
      <c r="B164" s="34"/>
      <c r="C164" s="33"/>
      <c r="D164" s="182" t="s">
        <v>186</v>
      </c>
      <c r="E164" s="33"/>
      <c r="F164" s="183" t="s">
        <v>2599</v>
      </c>
      <c r="G164" s="33"/>
      <c r="H164" s="33"/>
      <c r="I164" s="102"/>
      <c r="J164" s="33"/>
      <c r="K164" s="33"/>
      <c r="L164" s="34"/>
      <c r="M164" s="184"/>
      <c r="N164" s="185"/>
      <c r="O164" s="59"/>
      <c r="P164" s="59"/>
      <c r="Q164" s="59"/>
      <c r="R164" s="59"/>
      <c r="S164" s="59"/>
      <c r="T164" s="60"/>
      <c r="U164" s="33"/>
      <c r="V164" s="33"/>
      <c r="W164" s="33"/>
      <c r="X164" s="33"/>
      <c r="Y164" s="33"/>
      <c r="Z164" s="33"/>
      <c r="AA164" s="33"/>
      <c r="AB164" s="33"/>
      <c r="AC164" s="33"/>
      <c r="AD164" s="33"/>
      <c r="AE164" s="33"/>
      <c r="AT164" s="18" t="s">
        <v>186</v>
      </c>
      <c r="AU164" s="18" t="s">
        <v>91</v>
      </c>
    </row>
    <row r="165" spans="1:65" s="15" customFormat="1" ht="22.5">
      <c r="B165" s="213"/>
      <c r="D165" s="182" t="s">
        <v>187</v>
      </c>
      <c r="E165" s="214" t="s">
        <v>1</v>
      </c>
      <c r="F165" s="215" t="s">
        <v>2601</v>
      </c>
      <c r="H165" s="214" t="s">
        <v>1</v>
      </c>
      <c r="I165" s="216"/>
      <c r="L165" s="213"/>
      <c r="M165" s="217"/>
      <c r="N165" s="218"/>
      <c r="O165" s="218"/>
      <c r="P165" s="218"/>
      <c r="Q165" s="218"/>
      <c r="R165" s="218"/>
      <c r="S165" s="218"/>
      <c r="T165" s="219"/>
      <c r="AT165" s="214" t="s">
        <v>187</v>
      </c>
      <c r="AU165" s="214" t="s">
        <v>91</v>
      </c>
      <c r="AV165" s="15" t="s">
        <v>21</v>
      </c>
      <c r="AW165" s="15" t="s">
        <v>36</v>
      </c>
      <c r="AX165" s="15" t="s">
        <v>80</v>
      </c>
      <c r="AY165" s="214" t="s">
        <v>180</v>
      </c>
    </row>
    <row r="166" spans="1:65" s="13" customFormat="1" ht="11.25">
      <c r="B166" s="186"/>
      <c r="D166" s="182" t="s">
        <v>187</v>
      </c>
      <c r="E166" s="187" t="s">
        <v>1</v>
      </c>
      <c r="F166" s="188" t="s">
        <v>319</v>
      </c>
      <c r="H166" s="189">
        <v>60</v>
      </c>
      <c r="I166" s="190"/>
      <c r="L166" s="186"/>
      <c r="M166" s="191"/>
      <c r="N166" s="192"/>
      <c r="O166" s="192"/>
      <c r="P166" s="192"/>
      <c r="Q166" s="192"/>
      <c r="R166" s="192"/>
      <c r="S166" s="192"/>
      <c r="T166" s="193"/>
      <c r="AT166" s="187" t="s">
        <v>187</v>
      </c>
      <c r="AU166" s="187" t="s">
        <v>91</v>
      </c>
      <c r="AV166" s="13" t="s">
        <v>91</v>
      </c>
      <c r="AW166" s="13" t="s">
        <v>36</v>
      </c>
      <c r="AX166" s="13" t="s">
        <v>80</v>
      </c>
      <c r="AY166" s="187" t="s">
        <v>180</v>
      </c>
    </row>
    <row r="167" spans="1:65" s="14" customFormat="1" ht="11.25">
      <c r="B167" s="194"/>
      <c r="D167" s="182" t="s">
        <v>187</v>
      </c>
      <c r="E167" s="195" t="s">
        <v>1</v>
      </c>
      <c r="F167" s="196" t="s">
        <v>189</v>
      </c>
      <c r="H167" s="197">
        <v>60</v>
      </c>
      <c r="I167" s="198"/>
      <c r="L167" s="194"/>
      <c r="M167" s="199"/>
      <c r="N167" s="200"/>
      <c r="O167" s="200"/>
      <c r="P167" s="200"/>
      <c r="Q167" s="200"/>
      <c r="R167" s="200"/>
      <c r="S167" s="200"/>
      <c r="T167" s="201"/>
      <c r="AT167" s="195" t="s">
        <v>187</v>
      </c>
      <c r="AU167" s="195" t="s">
        <v>91</v>
      </c>
      <c r="AV167" s="14" t="s">
        <v>128</v>
      </c>
      <c r="AW167" s="14" t="s">
        <v>36</v>
      </c>
      <c r="AX167" s="14" t="s">
        <v>21</v>
      </c>
      <c r="AY167" s="195" t="s">
        <v>180</v>
      </c>
    </row>
    <row r="168" spans="1:65" s="2" customFormat="1" ht="16.5" customHeight="1">
      <c r="A168" s="33"/>
      <c r="B168" s="167"/>
      <c r="C168" s="168" t="s">
        <v>26</v>
      </c>
      <c r="D168" s="168" t="s">
        <v>182</v>
      </c>
      <c r="E168" s="169" t="s">
        <v>2602</v>
      </c>
      <c r="F168" s="170" t="s">
        <v>2603</v>
      </c>
      <c r="G168" s="171" t="s">
        <v>213</v>
      </c>
      <c r="H168" s="172">
        <v>273</v>
      </c>
      <c r="I168" s="173"/>
      <c r="J168" s="174">
        <f>ROUND(I168*H168,2)</f>
        <v>0</v>
      </c>
      <c r="K168" s="175"/>
      <c r="L168" s="34"/>
      <c r="M168" s="176" t="s">
        <v>1</v>
      </c>
      <c r="N168" s="177" t="s">
        <v>45</v>
      </c>
      <c r="O168" s="59"/>
      <c r="P168" s="178">
        <f>O168*H168</f>
        <v>0</v>
      </c>
      <c r="Q168" s="178">
        <v>0</v>
      </c>
      <c r="R168" s="178">
        <f>Q168*H168</f>
        <v>0</v>
      </c>
      <c r="S168" s="178">
        <v>0</v>
      </c>
      <c r="T168" s="179">
        <f>S168*H168</f>
        <v>0</v>
      </c>
      <c r="U168" s="33"/>
      <c r="V168" s="33"/>
      <c r="W168" s="33"/>
      <c r="X168" s="33"/>
      <c r="Y168" s="33"/>
      <c r="Z168" s="33"/>
      <c r="AA168" s="33"/>
      <c r="AB168" s="33"/>
      <c r="AC168" s="33"/>
      <c r="AD168" s="33"/>
      <c r="AE168" s="33"/>
      <c r="AR168" s="180" t="s">
        <v>128</v>
      </c>
      <c r="AT168" s="180" t="s">
        <v>182</v>
      </c>
      <c r="AU168" s="180" t="s">
        <v>91</v>
      </c>
      <c r="AY168" s="18" t="s">
        <v>180</v>
      </c>
      <c r="BE168" s="181">
        <f>IF(N168="základní",J168,0)</f>
        <v>0</v>
      </c>
      <c r="BF168" s="181">
        <f>IF(N168="snížená",J168,0)</f>
        <v>0</v>
      </c>
      <c r="BG168" s="181">
        <f>IF(N168="zákl. přenesená",J168,0)</f>
        <v>0</v>
      </c>
      <c r="BH168" s="181">
        <f>IF(N168="sníž. přenesená",J168,0)</f>
        <v>0</v>
      </c>
      <c r="BI168" s="181">
        <f>IF(N168="nulová",J168,0)</f>
        <v>0</v>
      </c>
      <c r="BJ168" s="18" t="s">
        <v>21</v>
      </c>
      <c r="BK168" s="181">
        <f>ROUND(I168*H168,2)</f>
        <v>0</v>
      </c>
      <c r="BL168" s="18" t="s">
        <v>128</v>
      </c>
      <c r="BM168" s="180" t="s">
        <v>2604</v>
      </c>
    </row>
    <row r="169" spans="1:65" s="2" customFormat="1" ht="11.25">
      <c r="A169" s="33"/>
      <c r="B169" s="34"/>
      <c r="C169" s="33"/>
      <c r="D169" s="182" t="s">
        <v>186</v>
      </c>
      <c r="E169" s="33"/>
      <c r="F169" s="183" t="s">
        <v>2603</v>
      </c>
      <c r="G169" s="33"/>
      <c r="H169" s="33"/>
      <c r="I169" s="102"/>
      <c r="J169" s="33"/>
      <c r="K169" s="33"/>
      <c r="L169" s="34"/>
      <c r="M169" s="184"/>
      <c r="N169" s="185"/>
      <c r="O169" s="59"/>
      <c r="P169" s="59"/>
      <c r="Q169" s="59"/>
      <c r="R169" s="59"/>
      <c r="S169" s="59"/>
      <c r="T169" s="60"/>
      <c r="U169" s="33"/>
      <c r="V169" s="33"/>
      <c r="W169" s="33"/>
      <c r="X169" s="33"/>
      <c r="Y169" s="33"/>
      <c r="Z169" s="33"/>
      <c r="AA169" s="33"/>
      <c r="AB169" s="33"/>
      <c r="AC169" s="33"/>
      <c r="AD169" s="33"/>
      <c r="AE169" s="33"/>
      <c r="AT169" s="18" t="s">
        <v>186</v>
      </c>
      <c r="AU169" s="18" t="s">
        <v>91</v>
      </c>
    </row>
    <row r="170" spans="1:65" s="15" customFormat="1" ht="22.5">
      <c r="B170" s="213"/>
      <c r="D170" s="182" t="s">
        <v>187</v>
      </c>
      <c r="E170" s="214" t="s">
        <v>1</v>
      </c>
      <c r="F170" s="215" t="s">
        <v>2601</v>
      </c>
      <c r="H170" s="214" t="s">
        <v>1</v>
      </c>
      <c r="I170" s="216"/>
      <c r="L170" s="213"/>
      <c r="M170" s="217"/>
      <c r="N170" s="218"/>
      <c r="O170" s="218"/>
      <c r="P170" s="218"/>
      <c r="Q170" s="218"/>
      <c r="R170" s="218"/>
      <c r="S170" s="218"/>
      <c r="T170" s="219"/>
      <c r="AT170" s="214" t="s">
        <v>187</v>
      </c>
      <c r="AU170" s="214" t="s">
        <v>91</v>
      </c>
      <c r="AV170" s="15" t="s">
        <v>21</v>
      </c>
      <c r="AW170" s="15" t="s">
        <v>36</v>
      </c>
      <c r="AX170" s="15" t="s">
        <v>80</v>
      </c>
      <c r="AY170" s="214" t="s">
        <v>180</v>
      </c>
    </row>
    <row r="171" spans="1:65" s="13" customFormat="1" ht="11.25">
      <c r="B171" s="186"/>
      <c r="D171" s="182" t="s">
        <v>187</v>
      </c>
      <c r="E171" s="187" t="s">
        <v>1</v>
      </c>
      <c r="F171" s="188" t="s">
        <v>2605</v>
      </c>
      <c r="H171" s="189">
        <v>273</v>
      </c>
      <c r="I171" s="190"/>
      <c r="L171" s="186"/>
      <c r="M171" s="191"/>
      <c r="N171" s="192"/>
      <c r="O171" s="192"/>
      <c r="P171" s="192"/>
      <c r="Q171" s="192"/>
      <c r="R171" s="192"/>
      <c r="S171" s="192"/>
      <c r="T171" s="193"/>
      <c r="AT171" s="187" t="s">
        <v>187</v>
      </c>
      <c r="AU171" s="187" t="s">
        <v>91</v>
      </c>
      <c r="AV171" s="13" t="s">
        <v>91</v>
      </c>
      <c r="AW171" s="13" t="s">
        <v>36</v>
      </c>
      <c r="AX171" s="13" t="s">
        <v>80</v>
      </c>
      <c r="AY171" s="187" t="s">
        <v>180</v>
      </c>
    </row>
    <row r="172" spans="1:65" s="14" customFormat="1" ht="11.25">
      <c r="B172" s="194"/>
      <c r="D172" s="182" t="s">
        <v>187</v>
      </c>
      <c r="E172" s="195" t="s">
        <v>1</v>
      </c>
      <c r="F172" s="196" t="s">
        <v>189</v>
      </c>
      <c r="H172" s="197">
        <v>273</v>
      </c>
      <c r="I172" s="198"/>
      <c r="L172" s="194"/>
      <c r="M172" s="199"/>
      <c r="N172" s="200"/>
      <c r="O172" s="200"/>
      <c r="P172" s="200"/>
      <c r="Q172" s="200"/>
      <c r="R172" s="200"/>
      <c r="S172" s="200"/>
      <c r="T172" s="201"/>
      <c r="AT172" s="195" t="s">
        <v>187</v>
      </c>
      <c r="AU172" s="195" t="s">
        <v>91</v>
      </c>
      <c r="AV172" s="14" t="s">
        <v>128</v>
      </c>
      <c r="AW172" s="14" t="s">
        <v>36</v>
      </c>
      <c r="AX172" s="14" t="s">
        <v>21</v>
      </c>
      <c r="AY172" s="195" t="s">
        <v>180</v>
      </c>
    </row>
    <row r="173" spans="1:65" s="2" customFormat="1" ht="16.5" customHeight="1">
      <c r="A173" s="33"/>
      <c r="B173" s="167"/>
      <c r="C173" s="168" t="s">
        <v>233</v>
      </c>
      <c r="D173" s="168" t="s">
        <v>182</v>
      </c>
      <c r="E173" s="169" t="s">
        <v>2606</v>
      </c>
      <c r="F173" s="170" t="s">
        <v>1441</v>
      </c>
      <c r="G173" s="171" t="s">
        <v>213</v>
      </c>
      <c r="H173" s="172">
        <v>42</v>
      </c>
      <c r="I173" s="173"/>
      <c r="J173" s="174">
        <f>ROUND(I173*H173,2)</f>
        <v>0</v>
      </c>
      <c r="K173" s="175"/>
      <c r="L173" s="34"/>
      <c r="M173" s="176" t="s">
        <v>1</v>
      </c>
      <c r="N173" s="177" t="s">
        <v>45</v>
      </c>
      <c r="O173" s="59"/>
      <c r="P173" s="178">
        <f>O173*H173</f>
        <v>0</v>
      </c>
      <c r="Q173" s="178">
        <v>0</v>
      </c>
      <c r="R173" s="178">
        <f>Q173*H173</f>
        <v>0</v>
      </c>
      <c r="S173" s="178">
        <v>0</v>
      </c>
      <c r="T173" s="179">
        <f>S173*H173</f>
        <v>0</v>
      </c>
      <c r="U173" s="33"/>
      <c r="V173" s="33"/>
      <c r="W173" s="33"/>
      <c r="X173" s="33"/>
      <c r="Y173" s="33"/>
      <c r="Z173" s="33"/>
      <c r="AA173" s="33"/>
      <c r="AB173" s="33"/>
      <c r="AC173" s="33"/>
      <c r="AD173" s="33"/>
      <c r="AE173" s="33"/>
      <c r="AR173" s="180" t="s">
        <v>128</v>
      </c>
      <c r="AT173" s="180" t="s">
        <v>182</v>
      </c>
      <c r="AU173" s="180" t="s">
        <v>91</v>
      </c>
      <c r="AY173" s="18" t="s">
        <v>180</v>
      </c>
      <c r="BE173" s="181">
        <f>IF(N173="základní",J173,0)</f>
        <v>0</v>
      </c>
      <c r="BF173" s="181">
        <f>IF(N173="snížená",J173,0)</f>
        <v>0</v>
      </c>
      <c r="BG173" s="181">
        <f>IF(N173="zákl. přenesená",J173,0)</f>
        <v>0</v>
      </c>
      <c r="BH173" s="181">
        <f>IF(N173="sníž. přenesená",J173,0)</f>
        <v>0</v>
      </c>
      <c r="BI173" s="181">
        <f>IF(N173="nulová",J173,0)</f>
        <v>0</v>
      </c>
      <c r="BJ173" s="18" t="s">
        <v>21</v>
      </c>
      <c r="BK173" s="181">
        <f>ROUND(I173*H173,2)</f>
        <v>0</v>
      </c>
      <c r="BL173" s="18" t="s">
        <v>128</v>
      </c>
      <c r="BM173" s="180" t="s">
        <v>2607</v>
      </c>
    </row>
    <row r="174" spans="1:65" s="2" customFormat="1" ht="11.25">
      <c r="A174" s="33"/>
      <c r="B174" s="34"/>
      <c r="C174" s="33"/>
      <c r="D174" s="182" t="s">
        <v>186</v>
      </c>
      <c r="E174" s="33"/>
      <c r="F174" s="183" t="s">
        <v>1441</v>
      </c>
      <c r="G174" s="33"/>
      <c r="H174" s="33"/>
      <c r="I174" s="102"/>
      <c r="J174" s="33"/>
      <c r="K174" s="33"/>
      <c r="L174" s="34"/>
      <c r="M174" s="184"/>
      <c r="N174" s="185"/>
      <c r="O174" s="59"/>
      <c r="P174" s="59"/>
      <c r="Q174" s="59"/>
      <c r="R174" s="59"/>
      <c r="S174" s="59"/>
      <c r="T174" s="60"/>
      <c r="U174" s="33"/>
      <c r="V174" s="33"/>
      <c r="W174" s="33"/>
      <c r="X174" s="33"/>
      <c r="Y174" s="33"/>
      <c r="Z174" s="33"/>
      <c r="AA174" s="33"/>
      <c r="AB174" s="33"/>
      <c r="AC174" s="33"/>
      <c r="AD174" s="33"/>
      <c r="AE174" s="33"/>
      <c r="AT174" s="18" t="s">
        <v>186</v>
      </c>
      <c r="AU174" s="18" t="s">
        <v>91</v>
      </c>
    </row>
    <row r="175" spans="1:65" s="15" customFormat="1" ht="22.5">
      <c r="B175" s="213"/>
      <c r="D175" s="182" t="s">
        <v>187</v>
      </c>
      <c r="E175" s="214" t="s">
        <v>1</v>
      </c>
      <c r="F175" s="215" t="s">
        <v>2608</v>
      </c>
      <c r="H175" s="214" t="s">
        <v>1</v>
      </c>
      <c r="I175" s="216"/>
      <c r="L175" s="213"/>
      <c r="M175" s="217"/>
      <c r="N175" s="218"/>
      <c r="O175" s="218"/>
      <c r="P175" s="218"/>
      <c r="Q175" s="218"/>
      <c r="R175" s="218"/>
      <c r="S175" s="218"/>
      <c r="T175" s="219"/>
      <c r="AT175" s="214" t="s">
        <v>187</v>
      </c>
      <c r="AU175" s="214" t="s">
        <v>91</v>
      </c>
      <c r="AV175" s="15" t="s">
        <v>21</v>
      </c>
      <c r="AW175" s="15" t="s">
        <v>36</v>
      </c>
      <c r="AX175" s="15" t="s">
        <v>80</v>
      </c>
      <c r="AY175" s="214" t="s">
        <v>180</v>
      </c>
    </row>
    <row r="176" spans="1:65" s="13" customFormat="1" ht="11.25">
      <c r="B176" s="186"/>
      <c r="D176" s="182" t="s">
        <v>187</v>
      </c>
      <c r="E176" s="187" t="s">
        <v>1</v>
      </c>
      <c r="F176" s="188" t="s">
        <v>277</v>
      </c>
      <c r="H176" s="189">
        <v>42</v>
      </c>
      <c r="I176" s="190"/>
      <c r="L176" s="186"/>
      <c r="M176" s="191"/>
      <c r="N176" s="192"/>
      <c r="O176" s="192"/>
      <c r="P176" s="192"/>
      <c r="Q176" s="192"/>
      <c r="R176" s="192"/>
      <c r="S176" s="192"/>
      <c r="T176" s="193"/>
      <c r="AT176" s="187" t="s">
        <v>187</v>
      </c>
      <c r="AU176" s="187" t="s">
        <v>91</v>
      </c>
      <c r="AV176" s="13" t="s">
        <v>91</v>
      </c>
      <c r="AW176" s="13" t="s">
        <v>36</v>
      </c>
      <c r="AX176" s="13" t="s">
        <v>80</v>
      </c>
      <c r="AY176" s="187" t="s">
        <v>180</v>
      </c>
    </row>
    <row r="177" spans="1:65" s="14" customFormat="1" ht="11.25">
      <c r="B177" s="194"/>
      <c r="D177" s="182" t="s">
        <v>187</v>
      </c>
      <c r="E177" s="195" t="s">
        <v>1</v>
      </c>
      <c r="F177" s="196" t="s">
        <v>189</v>
      </c>
      <c r="H177" s="197">
        <v>42</v>
      </c>
      <c r="I177" s="198"/>
      <c r="L177" s="194"/>
      <c r="M177" s="199"/>
      <c r="N177" s="200"/>
      <c r="O177" s="200"/>
      <c r="P177" s="200"/>
      <c r="Q177" s="200"/>
      <c r="R177" s="200"/>
      <c r="S177" s="200"/>
      <c r="T177" s="201"/>
      <c r="AT177" s="195" t="s">
        <v>187</v>
      </c>
      <c r="AU177" s="195" t="s">
        <v>91</v>
      </c>
      <c r="AV177" s="14" t="s">
        <v>128</v>
      </c>
      <c r="AW177" s="14" t="s">
        <v>36</v>
      </c>
      <c r="AX177" s="14" t="s">
        <v>21</v>
      </c>
      <c r="AY177" s="195" t="s">
        <v>180</v>
      </c>
    </row>
    <row r="178" spans="1:65" s="2" customFormat="1" ht="24" customHeight="1">
      <c r="A178" s="33"/>
      <c r="B178" s="167"/>
      <c r="C178" s="168" t="s">
        <v>208</v>
      </c>
      <c r="D178" s="168" t="s">
        <v>182</v>
      </c>
      <c r="E178" s="169" t="s">
        <v>2609</v>
      </c>
      <c r="F178" s="170" t="s">
        <v>2610</v>
      </c>
      <c r="G178" s="171" t="s">
        <v>1243</v>
      </c>
      <c r="H178" s="172">
        <v>1</v>
      </c>
      <c r="I178" s="173"/>
      <c r="J178" s="174">
        <f>ROUND(I178*H178,2)</f>
        <v>0</v>
      </c>
      <c r="K178" s="175"/>
      <c r="L178" s="34"/>
      <c r="M178" s="176" t="s">
        <v>1</v>
      </c>
      <c r="N178" s="177" t="s">
        <v>45</v>
      </c>
      <c r="O178" s="59"/>
      <c r="P178" s="178">
        <f>O178*H178</f>
        <v>0</v>
      </c>
      <c r="Q178" s="178">
        <v>0</v>
      </c>
      <c r="R178" s="178">
        <f>Q178*H178</f>
        <v>0</v>
      </c>
      <c r="S178" s="178">
        <v>0</v>
      </c>
      <c r="T178" s="179">
        <f>S178*H178</f>
        <v>0</v>
      </c>
      <c r="U178" s="33"/>
      <c r="V178" s="33"/>
      <c r="W178" s="33"/>
      <c r="X178" s="33"/>
      <c r="Y178" s="33"/>
      <c r="Z178" s="33"/>
      <c r="AA178" s="33"/>
      <c r="AB178" s="33"/>
      <c r="AC178" s="33"/>
      <c r="AD178" s="33"/>
      <c r="AE178" s="33"/>
      <c r="AR178" s="180" t="s">
        <v>128</v>
      </c>
      <c r="AT178" s="180" t="s">
        <v>182</v>
      </c>
      <c r="AU178" s="180" t="s">
        <v>91</v>
      </c>
      <c r="AY178" s="18" t="s">
        <v>180</v>
      </c>
      <c r="BE178" s="181">
        <f>IF(N178="základní",J178,0)</f>
        <v>0</v>
      </c>
      <c r="BF178" s="181">
        <f>IF(N178="snížená",J178,0)</f>
        <v>0</v>
      </c>
      <c r="BG178" s="181">
        <f>IF(N178="zákl. přenesená",J178,0)</f>
        <v>0</v>
      </c>
      <c r="BH178" s="181">
        <f>IF(N178="sníž. přenesená",J178,0)</f>
        <v>0</v>
      </c>
      <c r="BI178" s="181">
        <f>IF(N178="nulová",J178,0)</f>
        <v>0</v>
      </c>
      <c r="BJ178" s="18" t="s">
        <v>21</v>
      </c>
      <c r="BK178" s="181">
        <f>ROUND(I178*H178,2)</f>
        <v>0</v>
      </c>
      <c r="BL178" s="18" t="s">
        <v>128</v>
      </c>
      <c r="BM178" s="180" t="s">
        <v>2611</v>
      </c>
    </row>
    <row r="179" spans="1:65" s="2" customFormat="1" ht="19.5">
      <c r="A179" s="33"/>
      <c r="B179" s="34"/>
      <c r="C179" s="33"/>
      <c r="D179" s="182" t="s">
        <v>186</v>
      </c>
      <c r="E179" s="33"/>
      <c r="F179" s="183" t="s">
        <v>2610</v>
      </c>
      <c r="G179" s="33"/>
      <c r="H179" s="33"/>
      <c r="I179" s="102"/>
      <c r="J179" s="33"/>
      <c r="K179" s="33"/>
      <c r="L179" s="34"/>
      <c r="M179" s="184"/>
      <c r="N179" s="185"/>
      <c r="O179" s="59"/>
      <c r="P179" s="59"/>
      <c r="Q179" s="59"/>
      <c r="R179" s="59"/>
      <c r="S179" s="59"/>
      <c r="T179" s="60"/>
      <c r="U179" s="33"/>
      <c r="V179" s="33"/>
      <c r="W179" s="33"/>
      <c r="X179" s="33"/>
      <c r="Y179" s="33"/>
      <c r="Z179" s="33"/>
      <c r="AA179" s="33"/>
      <c r="AB179" s="33"/>
      <c r="AC179" s="33"/>
      <c r="AD179" s="33"/>
      <c r="AE179" s="33"/>
      <c r="AT179" s="18" t="s">
        <v>186</v>
      </c>
      <c r="AU179" s="18" t="s">
        <v>91</v>
      </c>
    </row>
    <row r="180" spans="1:65" s="15" customFormat="1" ht="22.5">
      <c r="B180" s="213"/>
      <c r="D180" s="182" t="s">
        <v>187</v>
      </c>
      <c r="E180" s="214" t="s">
        <v>1</v>
      </c>
      <c r="F180" s="215" t="s">
        <v>2601</v>
      </c>
      <c r="H180" s="214" t="s">
        <v>1</v>
      </c>
      <c r="I180" s="216"/>
      <c r="L180" s="213"/>
      <c r="M180" s="217"/>
      <c r="N180" s="218"/>
      <c r="O180" s="218"/>
      <c r="P180" s="218"/>
      <c r="Q180" s="218"/>
      <c r="R180" s="218"/>
      <c r="S180" s="218"/>
      <c r="T180" s="219"/>
      <c r="AT180" s="214" t="s">
        <v>187</v>
      </c>
      <c r="AU180" s="214" t="s">
        <v>91</v>
      </c>
      <c r="AV180" s="15" t="s">
        <v>21</v>
      </c>
      <c r="AW180" s="15" t="s">
        <v>36</v>
      </c>
      <c r="AX180" s="15" t="s">
        <v>80</v>
      </c>
      <c r="AY180" s="214" t="s">
        <v>180</v>
      </c>
    </row>
    <row r="181" spans="1:65" s="13" customFormat="1" ht="11.25">
      <c r="B181" s="186"/>
      <c r="D181" s="182" t="s">
        <v>187</v>
      </c>
      <c r="E181" s="187" t="s">
        <v>1</v>
      </c>
      <c r="F181" s="188" t="s">
        <v>21</v>
      </c>
      <c r="H181" s="189">
        <v>1</v>
      </c>
      <c r="I181" s="190"/>
      <c r="L181" s="186"/>
      <c r="M181" s="191"/>
      <c r="N181" s="192"/>
      <c r="O181" s="192"/>
      <c r="P181" s="192"/>
      <c r="Q181" s="192"/>
      <c r="R181" s="192"/>
      <c r="S181" s="192"/>
      <c r="T181" s="193"/>
      <c r="AT181" s="187" t="s">
        <v>187</v>
      </c>
      <c r="AU181" s="187" t="s">
        <v>91</v>
      </c>
      <c r="AV181" s="13" t="s">
        <v>91</v>
      </c>
      <c r="AW181" s="13" t="s">
        <v>36</v>
      </c>
      <c r="AX181" s="13" t="s">
        <v>80</v>
      </c>
      <c r="AY181" s="187" t="s">
        <v>180</v>
      </c>
    </row>
    <row r="182" spans="1:65" s="14" customFormat="1" ht="11.25">
      <c r="B182" s="194"/>
      <c r="D182" s="182" t="s">
        <v>187</v>
      </c>
      <c r="E182" s="195" t="s">
        <v>1</v>
      </c>
      <c r="F182" s="196" t="s">
        <v>189</v>
      </c>
      <c r="H182" s="197">
        <v>1</v>
      </c>
      <c r="I182" s="198"/>
      <c r="L182" s="194"/>
      <c r="M182" s="199"/>
      <c r="N182" s="200"/>
      <c r="O182" s="200"/>
      <c r="P182" s="200"/>
      <c r="Q182" s="200"/>
      <c r="R182" s="200"/>
      <c r="S182" s="200"/>
      <c r="T182" s="201"/>
      <c r="AT182" s="195" t="s">
        <v>187</v>
      </c>
      <c r="AU182" s="195" t="s">
        <v>91</v>
      </c>
      <c r="AV182" s="14" t="s">
        <v>128</v>
      </c>
      <c r="AW182" s="14" t="s">
        <v>36</v>
      </c>
      <c r="AX182" s="14" t="s">
        <v>21</v>
      </c>
      <c r="AY182" s="195" t="s">
        <v>180</v>
      </c>
    </row>
    <row r="183" spans="1:65" s="2" customFormat="1" ht="60" customHeight="1">
      <c r="A183" s="33"/>
      <c r="B183" s="167"/>
      <c r="C183" s="168" t="s">
        <v>243</v>
      </c>
      <c r="D183" s="168" t="s">
        <v>182</v>
      </c>
      <c r="E183" s="169" t="s">
        <v>2612</v>
      </c>
      <c r="F183" s="170" t="s">
        <v>2613</v>
      </c>
      <c r="G183" s="171" t="s">
        <v>213</v>
      </c>
      <c r="H183" s="172">
        <v>115</v>
      </c>
      <c r="I183" s="173"/>
      <c r="J183" s="174">
        <f>ROUND(I183*H183,2)</f>
        <v>0</v>
      </c>
      <c r="K183" s="175"/>
      <c r="L183" s="34"/>
      <c r="M183" s="176" t="s">
        <v>1</v>
      </c>
      <c r="N183" s="177" t="s">
        <v>45</v>
      </c>
      <c r="O183" s="59"/>
      <c r="P183" s="178">
        <f>O183*H183</f>
        <v>0</v>
      </c>
      <c r="Q183" s="178">
        <v>0</v>
      </c>
      <c r="R183" s="178">
        <f>Q183*H183</f>
        <v>0</v>
      </c>
      <c r="S183" s="178">
        <v>0</v>
      </c>
      <c r="T183" s="179">
        <f>S183*H183</f>
        <v>0</v>
      </c>
      <c r="U183" s="33"/>
      <c r="V183" s="33"/>
      <c r="W183" s="33"/>
      <c r="X183" s="33"/>
      <c r="Y183" s="33"/>
      <c r="Z183" s="33"/>
      <c r="AA183" s="33"/>
      <c r="AB183" s="33"/>
      <c r="AC183" s="33"/>
      <c r="AD183" s="33"/>
      <c r="AE183" s="33"/>
      <c r="AR183" s="180" t="s">
        <v>128</v>
      </c>
      <c r="AT183" s="180" t="s">
        <v>182</v>
      </c>
      <c r="AU183" s="180" t="s">
        <v>91</v>
      </c>
      <c r="AY183" s="18" t="s">
        <v>180</v>
      </c>
      <c r="BE183" s="181">
        <f>IF(N183="základní",J183,0)</f>
        <v>0</v>
      </c>
      <c r="BF183" s="181">
        <f>IF(N183="snížená",J183,0)</f>
        <v>0</v>
      </c>
      <c r="BG183" s="181">
        <f>IF(N183="zákl. přenesená",J183,0)</f>
        <v>0</v>
      </c>
      <c r="BH183" s="181">
        <f>IF(N183="sníž. přenesená",J183,0)</f>
        <v>0</v>
      </c>
      <c r="BI183" s="181">
        <f>IF(N183="nulová",J183,0)</f>
        <v>0</v>
      </c>
      <c r="BJ183" s="18" t="s">
        <v>21</v>
      </c>
      <c r="BK183" s="181">
        <f>ROUND(I183*H183,2)</f>
        <v>0</v>
      </c>
      <c r="BL183" s="18" t="s">
        <v>128</v>
      </c>
      <c r="BM183" s="180" t="s">
        <v>2614</v>
      </c>
    </row>
    <row r="184" spans="1:65" s="2" customFormat="1" ht="39">
      <c r="A184" s="33"/>
      <c r="B184" s="34"/>
      <c r="C184" s="33"/>
      <c r="D184" s="182" t="s">
        <v>186</v>
      </c>
      <c r="E184" s="33"/>
      <c r="F184" s="183" t="s">
        <v>2613</v>
      </c>
      <c r="G184" s="33"/>
      <c r="H184" s="33"/>
      <c r="I184" s="102"/>
      <c r="J184" s="33"/>
      <c r="K184" s="33"/>
      <c r="L184" s="34"/>
      <c r="M184" s="184"/>
      <c r="N184" s="185"/>
      <c r="O184" s="59"/>
      <c r="P184" s="59"/>
      <c r="Q184" s="59"/>
      <c r="R184" s="59"/>
      <c r="S184" s="59"/>
      <c r="T184" s="60"/>
      <c r="U184" s="33"/>
      <c r="V184" s="33"/>
      <c r="W184" s="33"/>
      <c r="X184" s="33"/>
      <c r="Y184" s="33"/>
      <c r="Z184" s="33"/>
      <c r="AA184" s="33"/>
      <c r="AB184" s="33"/>
      <c r="AC184" s="33"/>
      <c r="AD184" s="33"/>
      <c r="AE184" s="33"/>
      <c r="AT184" s="18" t="s">
        <v>186</v>
      </c>
      <c r="AU184" s="18" t="s">
        <v>91</v>
      </c>
    </row>
    <row r="185" spans="1:65" s="15" customFormat="1" ht="11.25">
      <c r="B185" s="213"/>
      <c r="D185" s="182" t="s">
        <v>187</v>
      </c>
      <c r="E185" s="214" t="s">
        <v>1</v>
      </c>
      <c r="F185" s="215" t="s">
        <v>1395</v>
      </c>
      <c r="H185" s="214" t="s">
        <v>1</v>
      </c>
      <c r="I185" s="216"/>
      <c r="L185" s="213"/>
      <c r="M185" s="217"/>
      <c r="N185" s="218"/>
      <c r="O185" s="218"/>
      <c r="P185" s="218"/>
      <c r="Q185" s="218"/>
      <c r="R185" s="218"/>
      <c r="S185" s="218"/>
      <c r="T185" s="219"/>
      <c r="AT185" s="214" t="s">
        <v>187</v>
      </c>
      <c r="AU185" s="214" t="s">
        <v>91</v>
      </c>
      <c r="AV185" s="15" t="s">
        <v>21</v>
      </c>
      <c r="AW185" s="15" t="s">
        <v>36</v>
      </c>
      <c r="AX185" s="15" t="s">
        <v>80</v>
      </c>
      <c r="AY185" s="214" t="s">
        <v>180</v>
      </c>
    </row>
    <row r="186" spans="1:65" s="13" customFormat="1" ht="11.25">
      <c r="B186" s="186"/>
      <c r="D186" s="182" t="s">
        <v>187</v>
      </c>
      <c r="E186" s="187" t="s">
        <v>1</v>
      </c>
      <c r="F186" s="188" t="s">
        <v>693</v>
      </c>
      <c r="H186" s="189">
        <v>115</v>
      </c>
      <c r="I186" s="190"/>
      <c r="L186" s="186"/>
      <c r="M186" s="191"/>
      <c r="N186" s="192"/>
      <c r="O186" s="192"/>
      <c r="P186" s="192"/>
      <c r="Q186" s="192"/>
      <c r="R186" s="192"/>
      <c r="S186" s="192"/>
      <c r="T186" s="193"/>
      <c r="AT186" s="187" t="s">
        <v>187</v>
      </c>
      <c r="AU186" s="187" t="s">
        <v>91</v>
      </c>
      <c r="AV186" s="13" t="s">
        <v>91</v>
      </c>
      <c r="AW186" s="13" t="s">
        <v>36</v>
      </c>
      <c r="AX186" s="13" t="s">
        <v>80</v>
      </c>
      <c r="AY186" s="187" t="s">
        <v>180</v>
      </c>
    </row>
    <row r="187" spans="1:65" s="14" customFormat="1" ht="11.25">
      <c r="B187" s="194"/>
      <c r="D187" s="182" t="s">
        <v>187</v>
      </c>
      <c r="E187" s="195" t="s">
        <v>1</v>
      </c>
      <c r="F187" s="196" t="s">
        <v>189</v>
      </c>
      <c r="H187" s="197">
        <v>115</v>
      </c>
      <c r="I187" s="198"/>
      <c r="L187" s="194"/>
      <c r="M187" s="199"/>
      <c r="N187" s="200"/>
      <c r="O187" s="200"/>
      <c r="P187" s="200"/>
      <c r="Q187" s="200"/>
      <c r="R187" s="200"/>
      <c r="S187" s="200"/>
      <c r="T187" s="201"/>
      <c r="AT187" s="195" t="s">
        <v>187</v>
      </c>
      <c r="AU187" s="195" t="s">
        <v>91</v>
      </c>
      <c r="AV187" s="14" t="s">
        <v>128</v>
      </c>
      <c r="AW187" s="14" t="s">
        <v>36</v>
      </c>
      <c r="AX187" s="14" t="s">
        <v>21</v>
      </c>
      <c r="AY187" s="195" t="s">
        <v>180</v>
      </c>
    </row>
    <row r="188" spans="1:65" s="2" customFormat="1" ht="16.5" customHeight="1">
      <c r="A188" s="33"/>
      <c r="B188" s="167"/>
      <c r="C188" s="168" t="s">
        <v>214</v>
      </c>
      <c r="D188" s="168" t="s">
        <v>182</v>
      </c>
      <c r="E188" s="169" t="s">
        <v>2615</v>
      </c>
      <c r="F188" s="170" t="s">
        <v>2616</v>
      </c>
      <c r="G188" s="171" t="s">
        <v>1243</v>
      </c>
      <c r="H188" s="172">
        <v>1</v>
      </c>
      <c r="I188" s="173"/>
      <c r="J188" s="174">
        <f>ROUND(I188*H188,2)</f>
        <v>0</v>
      </c>
      <c r="K188" s="175"/>
      <c r="L188" s="34"/>
      <c r="M188" s="176" t="s">
        <v>1</v>
      </c>
      <c r="N188" s="177" t="s">
        <v>45</v>
      </c>
      <c r="O188" s="59"/>
      <c r="P188" s="178">
        <f>O188*H188</f>
        <v>0</v>
      </c>
      <c r="Q188" s="178">
        <v>0</v>
      </c>
      <c r="R188" s="178">
        <f>Q188*H188</f>
        <v>0</v>
      </c>
      <c r="S188" s="178">
        <v>0</v>
      </c>
      <c r="T188" s="179">
        <f>S188*H188</f>
        <v>0</v>
      </c>
      <c r="U188" s="33"/>
      <c r="V188" s="33"/>
      <c r="W188" s="33"/>
      <c r="X188" s="33"/>
      <c r="Y188" s="33"/>
      <c r="Z188" s="33"/>
      <c r="AA188" s="33"/>
      <c r="AB188" s="33"/>
      <c r="AC188" s="33"/>
      <c r="AD188" s="33"/>
      <c r="AE188" s="33"/>
      <c r="AR188" s="180" t="s">
        <v>128</v>
      </c>
      <c r="AT188" s="180" t="s">
        <v>182</v>
      </c>
      <c r="AU188" s="180" t="s">
        <v>91</v>
      </c>
      <c r="AY188" s="18" t="s">
        <v>180</v>
      </c>
      <c r="BE188" s="181">
        <f>IF(N188="základní",J188,0)</f>
        <v>0</v>
      </c>
      <c r="BF188" s="181">
        <f>IF(N188="snížená",J188,0)</f>
        <v>0</v>
      </c>
      <c r="BG188" s="181">
        <f>IF(N188="zákl. přenesená",J188,0)</f>
        <v>0</v>
      </c>
      <c r="BH188" s="181">
        <f>IF(N188="sníž. přenesená",J188,0)</f>
        <v>0</v>
      </c>
      <c r="BI188" s="181">
        <f>IF(N188="nulová",J188,0)</f>
        <v>0</v>
      </c>
      <c r="BJ188" s="18" t="s">
        <v>21</v>
      </c>
      <c r="BK188" s="181">
        <f>ROUND(I188*H188,2)</f>
        <v>0</v>
      </c>
      <c r="BL188" s="18" t="s">
        <v>128</v>
      </c>
      <c r="BM188" s="180" t="s">
        <v>2617</v>
      </c>
    </row>
    <row r="189" spans="1:65" s="2" customFormat="1" ht="11.25">
      <c r="A189" s="33"/>
      <c r="B189" s="34"/>
      <c r="C189" s="33"/>
      <c r="D189" s="182" t="s">
        <v>186</v>
      </c>
      <c r="E189" s="33"/>
      <c r="F189" s="183" t="s">
        <v>2616</v>
      </c>
      <c r="G189" s="33"/>
      <c r="H189" s="33"/>
      <c r="I189" s="102"/>
      <c r="J189" s="33"/>
      <c r="K189" s="33"/>
      <c r="L189" s="34"/>
      <c r="M189" s="184"/>
      <c r="N189" s="185"/>
      <c r="O189" s="59"/>
      <c r="P189" s="59"/>
      <c r="Q189" s="59"/>
      <c r="R189" s="59"/>
      <c r="S189" s="59"/>
      <c r="T189" s="60"/>
      <c r="U189" s="33"/>
      <c r="V189" s="33"/>
      <c r="W189" s="33"/>
      <c r="X189" s="33"/>
      <c r="Y189" s="33"/>
      <c r="Z189" s="33"/>
      <c r="AA189" s="33"/>
      <c r="AB189" s="33"/>
      <c r="AC189" s="33"/>
      <c r="AD189" s="33"/>
      <c r="AE189" s="33"/>
      <c r="AT189" s="18" t="s">
        <v>186</v>
      </c>
      <c r="AU189" s="18" t="s">
        <v>91</v>
      </c>
    </row>
    <row r="190" spans="1:65" s="15" customFormat="1" ht="11.25">
      <c r="B190" s="213"/>
      <c r="D190" s="182" t="s">
        <v>187</v>
      </c>
      <c r="E190" s="214" t="s">
        <v>1</v>
      </c>
      <c r="F190" s="215" t="s">
        <v>1395</v>
      </c>
      <c r="H190" s="214" t="s">
        <v>1</v>
      </c>
      <c r="I190" s="216"/>
      <c r="L190" s="213"/>
      <c r="M190" s="217"/>
      <c r="N190" s="218"/>
      <c r="O190" s="218"/>
      <c r="P190" s="218"/>
      <c r="Q190" s="218"/>
      <c r="R190" s="218"/>
      <c r="S190" s="218"/>
      <c r="T190" s="219"/>
      <c r="AT190" s="214" t="s">
        <v>187</v>
      </c>
      <c r="AU190" s="214" t="s">
        <v>91</v>
      </c>
      <c r="AV190" s="15" t="s">
        <v>21</v>
      </c>
      <c r="AW190" s="15" t="s">
        <v>36</v>
      </c>
      <c r="AX190" s="15" t="s">
        <v>80</v>
      </c>
      <c r="AY190" s="214" t="s">
        <v>180</v>
      </c>
    </row>
    <row r="191" spans="1:65" s="13" customFormat="1" ht="11.25">
      <c r="B191" s="186"/>
      <c r="D191" s="182" t="s">
        <v>187</v>
      </c>
      <c r="E191" s="187" t="s">
        <v>1</v>
      </c>
      <c r="F191" s="188" t="s">
        <v>21</v>
      </c>
      <c r="H191" s="189">
        <v>1</v>
      </c>
      <c r="I191" s="190"/>
      <c r="L191" s="186"/>
      <c r="M191" s="191"/>
      <c r="N191" s="192"/>
      <c r="O191" s="192"/>
      <c r="P191" s="192"/>
      <c r="Q191" s="192"/>
      <c r="R191" s="192"/>
      <c r="S191" s="192"/>
      <c r="T191" s="193"/>
      <c r="AT191" s="187" t="s">
        <v>187</v>
      </c>
      <c r="AU191" s="187" t="s">
        <v>91</v>
      </c>
      <c r="AV191" s="13" t="s">
        <v>91</v>
      </c>
      <c r="AW191" s="13" t="s">
        <v>36</v>
      </c>
      <c r="AX191" s="13" t="s">
        <v>80</v>
      </c>
      <c r="AY191" s="187" t="s">
        <v>180</v>
      </c>
    </row>
    <row r="192" spans="1:65" s="14" customFormat="1" ht="11.25">
      <c r="B192" s="194"/>
      <c r="D192" s="182" t="s">
        <v>187</v>
      </c>
      <c r="E192" s="195" t="s">
        <v>1</v>
      </c>
      <c r="F192" s="196" t="s">
        <v>189</v>
      </c>
      <c r="H192" s="197">
        <v>1</v>
      </c>
      <c r="I192" s="198"/>
      <c r="L192" s="194"/>
      <c r="M192" s="199"/>
      <c r="N192" s="200"/>
      <c r="O192" s="200"/>
      <c r="P192" s="200"/>
      <c r="Q192" s="200"/>
      <c r="R192" s="200"/>
      <c r="S192" s="200"/>
      <c r="T192" s="201"/>
      <c r="AT192" s="195" t="s">
        <v>187</v>
      </c>
      <c r="AU192" s="195" t="s">
        <v>91</v>
      </c>
      <c r="AV192" s="14" t="s">
        <v>128</v>
      </c>
      <c r="AW192" s="14" t="s">
        <v>36</v>
      </c>
      <c r="AX192" s="14" t="s">
        <v>21</v>
      </c>
      <c r="AY192" s="195" t="s">
        <v>180</v>
      </c>
    </row>
    <row r="193" spans="1:65" s="2" customFormat="1" ht="24" customHeight="1">
      <c r="A193" s="33"/>
      <c r="B193" s="167"/>
      <c r="C193" s="168" t="s">
        <v>8</v>
      </c>
      <c r="D193" s="168" t="s">
        <v>182</v>
      </c>
      <c r="E193" s="169" t="s">
        <v>2618</v>
      </c>
      <c r="F193" s="170" t="s">
        <v>2619</v>
      </c>
      <c r="G193" s="171" t="s">
        <v>213</v>
      </c>
      <c r="H193" s="172">
        <v>8</v>
      </c>
      <c r="I193" s="173"/>
      <c r="J193" s="174">
        <f>ROUND(I193*H193,2)</f>
        <v>0</v>
      </c>
      <c r="K193" s="175"/>
      <c r="L193" s="34"/>
      <c r="M193" s="176" t="s">
        <v>1</v>
      </c>
      <c r="N193" s="177" t="s">
        <v>45</v>
      </c>
      <c r="O193" s="59"/>
      <c r="P193" s="178">
        <f>O193*H193</f>
        <v>0</v>
      </c>
      <c r="Q193" s="178">
        <v>0</v>
      </c>
      <c r="R193" s="178">
        <f>Q193*H193</f>
        <v>0</v>
      </c>
      <c r="S193" s="178">
        <v>0</v>
      </c>
      <c r="T193" s="179">
        <f>S193*H193</f>
        <v>0</v>
      </c>
      <c r="U193" s="33"/>
      <c r="V193" s="33"/>
      <c r="W193" s="33"/>
      <c r="X193" s="33"/>
      <c r="Y193" s="33"/>
      <c r="Z193" s="33"/>
      <c r="AA193" s="33"/>
      <c r="AB193" s="33"/>
      <c r="AC193" s="33"/>
      <c r="AD193" s="33"/>
      <c r="AE193" s="33"/>
      <c r="AR193" s="180" t="s">
        <v>128</v>
      </c>
      <c r="AT193" s="180" t="s">
        <v>182</v>
      </c>
      <c r="AU193" s="180" t="s">
        <v>91</v>
      </c>
      <c r="AY193" s="18" t="s">
        <v>180</v>
      </c>
      <c r="BE193" s="181">
        <f>IF(N193="základní",J193,0)</f>
        <v>0</v>
      </c>
      <c r="BF193" s="181">
        <f>IF(N193="snížená",J193,0)</f>
        <v>0</v>
      </c>
      <c r="BG193" s="181">
        <f>IF(N193="zákl. přenesená",J193,0)</f>
        <v>0</v>
      </c>
      <c r="BH193" s="181">
        <f>IF(N193="sníž. přenesená",J193,0)</f>
        <v>0</v>
      </c>
      <c r="BI193" s="181">
        <f>IF(N193="nulová",J193,0)</f>
        <v>0</v>
      </c>
      <c r="BJ193" s="18" t="s">
        <v>21</v>
      </c>
      <c r="BK193" s="181">
        <f>ROUND(I193*H193,2)</f>
        <v>0</v>
      </c>
      <c r="BL193" s="18" t="s">
        <v>128</v>
      </c>
      <c r="BM193" s="180" t="s">
        <v>2620</v>
      </c>
    </row>
    <row r="194" spans="1:65" s="2" customFormat="1" ht="19.5">
      <c r="A194" s="33"/>
      <c r="B194" s="34"/>
      <c r="C194" s="33"/>
      <c r="D194" s="182" t="s">
        <v>186</v>
      </c>
      <c r="E194" s="33"/>
      <c r="F194" s="183" t="s">
        <v>2619</v>
      </c>
      <c r="G194" s="33"/>
      <c r="H194" s="33"/>
      <c r="I194" s="102"/>
      <c r="J194" s="33"/>
      <c r="K194" s="33"/>
      <c r="L194" s="34"/>
      <c r="M194" s="184"/>
      <c r="N194" s="185"/>
      <c r="O194" s="59"/>
      <c r="P194" s="59"/>
      <c r="Q194" s="59"/>
      <c r="R194" s="59"/>
      <c r="S194" s="59"/>
      <c r="T194" s="60"/>
      <c r="U194" s="33"/>
      <c r="V194" s="33"/>
      <c r="W194" s="33"/>
      <c r="X194" s="33"/>
      <c r="Y194" s="33"/>
      <c r="Z194" s="33"/>
      <c r="AA194" s="33"/>
      <c r="AB194" s="33"/>
      <c r="AC194" s="33"/>
      <c r="AD194" s="33"/>
      <c r="AE194" s="33"/>
      <c r="AT194" s="18" t="s">
        <v>186</v>
      </c>
      <c r="AU194" s="18" t="s">
        <v>91</v>
      </c>
    </row>
    <row r="195" spans="1:65" s="15" customFormat="1" ht="11.25">
      <c r="B195" s="213"/>
      <c r="D195" s="182" t="s">
        <v>187</v>
      </c>
      <c r="E195" s="214" t="s">
        <v>1</v>
      </c>
      <c r="F195" s="215" t="s">
        <v>1395</v>
      </c>
      <c r="H195" s="214" t="s">
        <v>1</v>
      </c>
      <c r="I195" s="216"/>
      <c r="L195" s="213"/>
      <c r="M195" s="217"/>
      <c r="N195" s="218"/>
      <c r="O195" s="218"/>
      <c r="P195" s="218"/>
      <c r="Q195" s="218"/>
      <c r="R195" s="218"/>
      <c r="S195" s="218"/>
      <c r="T195" s="219"/>
      <c r="AT195" s="214" t="s">
        <v>187</v>
      </c>
      <c r="AU195" s="214" t="s">
        <v>91</v>
      </c>
      <c r="AV195" s="15" t="s">
        <v>21</v>
      </c>
      <c r="AW195" s="15" t="s">
        <v>36</v>
      </c>
      <c r="AX195" s="15" t="s">
        <v>80</v>
      </c>
      <c r="AY195" s="214" t="s">
        <v>180</v>
      </c>
    </row>
    <row r="196" spans="1:65" s="13" customFormat="1" ht="11.25">
      <c r="B196" s="186"/>
      <c r="D196" s="182" t="s">
        <v>187</v>
      </c>
      <c r="E196" s="187" t="s">
        <v>1</v>
      </c>
      <c r="F196" s="188" t="s">
        <v>193</v>
      </c>
      <c r="H196" s="189">
        <v>8</v>
      </c>
      <c r="I196" s="190"/>
      <c r="L196" s="186"/>
      <c r="M196" s="191"/>
      <c r="N196" s="192"/>
      <c r="O196" s="192"/>
      <c r="P196" s="192"/>
      <c r="Q196" s="192"/>
      <c r="R196" s="192"/>
      <c r="S196" s="192"/>
      <c r="T196" s="193"/>
      <c r="AT196" s="187" t="s">
        <v>187</v>
      </c>
      <c r="AU196" s="187" t="s">
        <v>91</v>
      </c>
      <c r="AV196" s="13" t="s">
        <v>91</v>
      </c>
      <c r="AW196" s="13" t="s">
        <v>36</v>
      </c>
      <c r="AX196" s="13" t="s">
        <v>80</v>
      </c>
      <c r="AY196" s="187" t="s">
        <v>180</v>
      </c>
    </row>
    <row r="197" spans="1:65" s="14" customFormat="1" ht="11.25">
      <c r="B197" s="194"/>
      <c r="D197" s="182" t="s">
        <v>187</v>
      </c>
      <c r="E197" s="195" t="s">
        <v>1</v>
      </c>
      <c r="F197" s="196" t="s">
        <v>189</v>
      </c>
      <c r="H197" s="197">
        <v>8</v>
      </c>
      <c r="I197" s="198"/>
      <c r="L197" s="194"/>
      <c r="M197" s="199"/>
      <c r="N197" s="200"/>
      <c r="O197" s="200"/>
      <c r="P197" s="200"/>
      <c r="Q197" s="200"/>
      <c r="R197" s="200"/>
      <c r="S197" s="200"/>
      <c r="T197" s="201"/>
      <c r="AT197" s="195" t="s">
        <v>187</v>
      </c>
      <c r="AU197" s="195" t="s">
        <v>91</v>
      </c>
      <c r="AV197" s="14" t="s">
        <v>128</v>
      </c>
      <c r="AW197" s="14" t="s">
        <v>36</v>
      </c>
      <c r="AX197" s="14" t="s">
        <v>21</v>
      </c>
      <c r="AY197" s="195" t="s">
        <v>180</v>
      </c>
    </row>
    <row r="198" spans="1:65" s="2" customFormat="1" ht="24" customHeight="1">
      <c r="A198" s="33"/>
      <c r="B198" s="167"/>
      <c r="C198" s="168" t="s">
        <v>220</v>
      </c>
      <c r="D198" s="168" t="s">
        <v>182</v>
      </c>
      <c r="E198" s="169" t="s">
        <v>2621</v>
      </c>
      <c r="F198" s="170" t="s">
        <v>2622</v>
      </c>
      <c r="G198" s="171" t="s">
        <v>213</v>
      </c>
      <c r="H198" s="172">
        <v>16</v>
      </c>
      <c r="I198" s="173"/>
      <c r="J198" s="174">
        <f>ROUND(I198*H198,2)</f>
        <v>0</v>
      </c>
      <c r="K198" s="175"/>
      <c r="L198" s="34"/>
      <c r="M198" s="176" t="s">
        <v>1</v>
      </c>
      <c r="N198" s="177" t="s">
        <v>45</v>
      </c>
      <c r="O198" s="59"/>
      <c r="P198" s="178">
        <f>O198*H198</f>
        <v>0</v>
      </c>
      <c r="Q198" s="178">
        <v>0</v>
      </c>
      <c r="R198" s="178">
        <f>Q198*H198</f>
        <v>0</v>
      </c>
      <c r="S198" s="178">
        <v>0</v>
      </c>
      <c r="T198" s="179">
        <f>S198*H198</f>
        <v>0</v>
      </c>
      <c r="U198" s="33"/>
      <c r="V198" s="33"/>
      <c r="W198" s="33"/>
      <c r="X198" s="33"/>
      <c r="Y198" s="33"/>
      <c r="Z198" s="33"/>
      <c r="AA198" s="33"/>
      <c r="AB198" s="33"/>
      <c r="AC198" s="33"/>
      <c r="AD198" s="33"/>
      <c r="AE198" s="33"/>
      <c r="AR198" s="180" t="s">
        <v>128</v>
      </c>
      <c r="AT198" s="180" t="s">
        <v>182</v>
      </c>
      <c r="AU198" s="180" t="s">
        <v>91</v>
      </c>
      <c r="AY198" s="18" t="s">
        <v>180</v>
      </c>
      <c r="BE198" s="181">
        <f>IF(N198="základní",J198,0)</f>
        <v>0</v>
      </c>
      <c r="BF198" s="181">
        <f>IF(N198="snížená",J198,0)</f>
        <v>0</v>
      </c>
      <c r="BG198" s="181">
        <f>IF(N198="zákl. přenesená",J198,0)</f>
        <v>0</v>
      </c>
      <c r="BH198" s="181">
        <f>IF(N198="sníž. přenesená",J198,0)</f>
        <v>0</v>
      </c>
      <c r="BI198" s="181">
        <f>IF(N198="nulová",J198,0)</f>
        <v>0</v>
      </c>
      <c r="BJ198" s="18" t="s">
        <v>21</v>
      </c>
      <c r="BK198" s="181">
        <f>ROUND(I198*H198,2)</f>
        <v>0</v>
      </c>
      <c r="BL198" s="18" t="s">
        <v>128</v>
      </c>
      <c r="BM198" s="180" t="s">
        <v>2623</v>
      </c>
    </row>
    <row r="199" spans="1:65" s="2" customFormat="1" ht="19.5">
      <c r="A199" s="33"/>
      <c r="B199" s="34"/>
      <c r="C199" s="33"/>
      <c r="D199" s="182" t="s">
        <v>186</v>
      </c>
      <c r="E199" s="33"/>
      <c r="F199" s="183" t="s">
        <v>2622</v>
      </c>
      <c r="G199" s="33"/>
      <c r="H199" s="33"/>
      <c r="I199" s="102"/>
      <c r="J199" s="33"/>
      <c r="K199" s="33"/>
      <c r="L199" s="34"/>
      <c r="M199" s="184"/>
      <c r="N199" s="185"/>
      <c r="O199" s="59"/>
      <c r="P199" s="59"/>
      <c r="Q199" s="59"/>
      <c r="R199" s="59"/>
      <c r="S199" s="59"/>
      <c r="T199" s="60"/>
      <c r="U199" s="33"/>
      <c r="V199" s="33"/>
      <c r="W199" s="33"/>
      <c r="X199" s="33"/>
      <c r="Y199" s="33"/>
      <c r="Z199" s="33"/>
      <c r="AA199" s="33"/>
      <c r="AB199" s="33"/>
      <c r="AC199" s="33"/>
      <c r="AD199" s="33"/>
      <c r="AE199" s="33"/>
      <c r="AT199" s="18" t="s">
        <v>186</v>
      </c>
      <c r="AU199" s="18" t="s">
        <v>91</v>
      </c>
    </row>
    <row r="200" spans="1:65" s="12" customFormat="1" ht="22.9" customHeight="1">
      <c r="B200" s="154"/>
      <c r="D200" s="155" t="s">
        <v>79</v>
      </c>
      <c r="E200" s="165" t="s">
        <v>2624</v>
      </c>
      <c r="F200" s="165" t="s">
        <v>2625</v>
      </c>
      <c r="I200" s="157"/>
      <c r="J200" s="166">
        <f>BK200</f>
        <v>0</v>
      </c>
      <c r="L200" s="154"/>
      <c r="M200" s="159"/>
      <c r="N200" s="160"/>
      <c r="O200" s="160"/>
      <c r="P200" s="161">
        <f>SUM(P201:P264)</f>
        <v>0</v>
      </c>
      <c r="Q200" s="160"/>
      <c r="R200" s="161">
        <f>SUM(R201:R264)</f>
        <v>0</v>
      </c>
      <c r="S200" s="160"/>
      <c r="T200" s="162">
        <f>SUM(T201:T264)</f>
        <v>0</v>
      </c>
      <c r="AR200" s="155" t="s">
        <v>118</v>
      </c>
      <c r="AT200" s="163" t="s">
        <v>79</v>
      </c>
      <c r="AU200" s="163" t="s">
        <v>21</v>
      </c>
      <c r="AY200" s="155" t="s">
        <v>180</v>
      </c>
      <c r="BK200" s="164">
        <f>SUM(BK201:BK264)</f>
        <v>0</v>
      </c>
    </row>
    <row r="201" spans="1:65" s="2" customFormat="1" ht="60" customHeight="1">
      <c r="A201" s="33"/>
      <c r="B201" s="167"/>
      <c r="C201" s="168" t="s">
        <v>259</v>
      </c>
      <c r="D201" s="168" t="s">
        <v>182</v>
      </c>
      <c r="E201" s="169" t="s">
        <v>2626</v>
      </c>
      <c r="F201" s="170" t="s">
        <v>2586</v>
      </c>
      <c r="G201" s="171" t="s">
        <v>1243</v>
      </c>
      <c r="H201" s="172">
        <v>4</v>
      </c>
      <c r="I201" s="173"/>
      <c r="J201" s="174">
        <f>ROUND(I201*H201,2)</f>
        <v>0</v>
      </c>
      <c r="K201" s="175"/>
      <c r="L201" s="34"/>
      <c r="M201" s="176" t="s">
        <v>1</v>
      </c>
      <c r="N201" s="177" t="s">
        <v>45</v>
      </c>
      <c r="O201" s="59"/>
      <c r="P201" s="178">
        <f>O201*H201</f>
        <v>0</v>
      </c>
      <c r="Q201" s="178">
        <v>0</v>
      </c>
      <c r="R201" s="178">
        <f>Q201*H201</f>
        <v>0</v>
      </c>
      <c r="S201" s="178">
        <v>0</v>
      </c>
      <c r="T201" s="179">
        <f>S201*H201</f>
        <v>0</v>
      </c>
      <c r="U201" s="33"/>
      <c r="V201" s="33"/>
      <c r="W201" s="33"/>
      <c r="X201" s="33"/>
      <c r="Y201" s="33"/>
      <c r="Z201" s="33"/>
      <c r="AA201" s="33"/>
      <c r="AB201" s="33"/>
      <c r="AC201" s="33"/>
      <c r="AD201" s="33"/>
      <c r="AE201" s="33"/>
      <c r="AR201" s="180" t="s">
        <v>128</v>
      </c>
      <c r="AT201" s="180" t="s">
        <v>182</v>
      </c>
      <c r="AU201" s="180" t="s">
        <v>91</v>
      </c>
      <c r="AY201" s="18" t="s">
        <v>180</v>
      </c>
      <c r="BE201" s="181">
        <f>IF(N201="základní",J201,0)</f>
        <v>0</v>
      </c>
      <c r="BF201" s="181">
        <f>IF(N201="snížená",J201,0)</f>
        <v>0</v>
      </c>
      <c r="BG201" s="181">
        <f>IF(N201="zákl. přenesená",J201,0)</f>
        <v>0</v>
      </c>
      <c r="BH201" s="181">
        <f>IF(N201="sníž. přenesená",J201,0)</f>
        <v>0</v>
      </c>
      <c r="BI201" s="181">
        <f>IF(N201="nulová",J201,0)</f>
        <v>0</v>
      </c>
      <c r="BJ201" s="18" t="s">
        <v>21</v>
      </c>
      <c r="BK201" s="181">
        <f>ROUND(I201*H201,2)</f>
        <v>0</v>
      </c>
      <c r="BL201" s="18" t="s">
        <v>128</v>
      </c>
      <c r="BM201" s="180" t="s">
        <v>2627</v>
      </c>
    </row>
    <row r="202" spans="1:65" s="2" customFormat="1" ht="39">
      <c r="A202" s="33"/>
      <c r="B202" s="34"/>
      <c r="C202" s="33"/>
      <c r="D202" s="182" t="s">
        <v>186</v>
      </c>
      <c r="E202" s="33"/>
      <c r="F202" s="183" t="s">
        <v>2586</v>
      </c>
      <c r="G202" s="33"/>
      <c r="H202" s="33"/>
      <c r="I202" s="102"/>
      <c r="J202" s="33"/>
      <c r="K202" s="33"/>
      <c r="L202" s="34"/>
      <c r="M202" s="184"/>
      <c r="N202" s="185"/>
      <c r="O202" s="59"/>
      <c r="P202" s="59"/>
      <c r="Q202" s="59"/>
      <c r="R202" s="59"/>
      <c r="S202" s="59"/>
      <c r="T202" s="60"/>
      <c r="U202" s="33"/>
      <c r="V202" s="33"/>
      <c r="W202" s="33"/>
      <c r="X202" s="33"/>
      <c r="Y202" s="33"/>
      <c r="Z202" s="33"/>
      <c r="AA202" s="33"/>
      <c r="AB202" s="33"/>
      <c r="AC202" s="33"/>
      <c r="AD202" s="33"/>
      <c r="AE202" s="33"/>
      <c r="AT202" s="18" t="s">
        <v>186</v>
      </c>
      <c r="AU202" s="18" t="s">
        <v>91</v>
      </c>
    </row>
    <row r="203" spans="1:65" s="15" customFormat="1" ht="11.25">
      <c r="B203" s="213"/>
      <c r="D203" s="182" t="s">
        <v>187</v>
      </c>
      <c r="E203" s="214" t="s">
        <v>1</v>
      </c>
      <c r="F203" s="215" t="s">
        <v>1395</v>
      </c>
      <c r="H203" s="214" t="s">
        <v>1</v>
      </c>
      <c r="I203" s="216"/>
      <c r="L203" s="213"/>
      <c r="M203" s="217"/>
      <c r="N203" s="218"/>
      <c r="O203" s="218"/>
      <c r="P203" s="218"/>
      <c r="Q203" s="218"/>
      <c r="R203" s="218"/>
      <c r="S203" s="218"/>
      <c r="T203" s="219"/>
      <c r="AT203" s="214" t="s">
        <v>187</v>
      </c>
      <c r="AU203" s="214" t="s">
        <v>91</v>
      </c>
      <c r="AV203" s="15" t="s">
        <v>21</v>
      </c>
      <c r="AW203" s="15" t="s">
        <v>36</v>
      </c>
      <c r="AX203" s="15" t="s">
        <v>80</v>
      </c>
      <c r="AY203" s="214" t="s">
        <v>180</v>
      </c>
    </row>
    <row r="204" spans="1:65" s="13" customFormat="1" ht="11.25">
      <c r="B204" s="186"/>
      <c r="D204" s="182" t="s">
        <v>187</v>
      </c>
      <c r="E204" s="187" t="s">
        <v>1</v>
      </c>
      <c r="F204" s="188" t="s">
        <v>128</v>
      </c>
      <c r="H204" s="189">
        <v>4</v>
      </c>
      <c r="I204" s="190"/>
      <c r="L204" s="186"/>
      <c r="M204" s="191"/>
      <c r="N204" s="192"/>
      <c r="O204" s="192"/>
      <c r="P204" s="192"/>
      <c r="Q204" s="192"/>
      <c r="R204" s="192"/>
      <c r="S204" s="192"/>
      <c r="T204" s="193"/>
      <c r="AT204" s="187" t="s">
        <v>187</v>
      </c>
      <c r="AU204" s="187" t="s">
        <v>91</v>
      </c>
      <c r="AV204" s="13" t="s">
        <v>91</v>
      </c>
      <c r="AW204" s="13" t="s">
        <v>36</v>
      </c>
      <c r="AX204" s="13" t="s">
        <v>80</v>
      </c>
      <c r="AY204" s="187" t="s">
        <v>180</v>
      </c>
    </row>
    <row r="205" spans="1:65" s="14" customFormat="1" ht="11.25">
      <c r="B205" s="194"/>
      <c r="D205" s="182" t="s">
        <v>187</v>
      </c>
      <c r="E205" s="195" t="s">
        <v>1</v>
      </c>
      <c r="F205" s="196" t="s">
        <v>189</v>
      </c>
      <c r="H205" s="197">
        <v>4</v>
      </c>
      <c r="I205" s="198"/>
      <c r="L205" s="194"/>
      <c r="M205" s="199"/>
      <c r="N205" s="200"/>
      <c r="O205" s="200"/>
      <c r="P205" s="200"/>
      <c r="Q205" s="200"/>
      <c r="R205" s="200"/>
      <c r="S205" s="200"/>
      <c r="T205" s="201"/>
      <c r="AT205" s="195" t="s">
        <v>187</v>
      </c>
      <c r="AU205" s="195" t="s">
        <v>91</v>
      </c>
      <c r="AV205" s="14" t="s">
        <v>128</v>
      </c>
      <c r="AW205" s="14" t="s">
        <v>36</v>
      </c>
      <c r="AX205" s="14" t="s">
        <v>21</v>
      </c>
      <c r="AY205" s="195" t="s">
        <v>180</v>
      </c>
    </row>
    <row r="206" spans="1:65" s="2" customFormat="1" ht="60" customHeight="1">
      <c r="A206" s="33"/>
      <c r="B206" s="167"/>
      <c r="C206" s="168" t="s">
        <v>226</v>
      </c>
      <c r="D206" s="168" t="s">
        <v>182</v>
      </c>
      <c r="E206" s="169" t="s">
        <v>2628</v>
      </c>
      <c r="F206" s="170" t="s">
        <v>2589</v>
      </c>
      <c r="G206" s="171" t="s">
        <v>1243</v>
      </c>
      <c r="H206" s="172">
        <v>4</v>
      </c>
      <c r="I206" s="173"/>
      <c r="J206" s="174">
        <f>ROUND(I206*H206,2)</f>
        <v>0</v>
      </c>
      <c r="K206" s="175"/>
      <c r="L206" s="34"/>
      <c r="M206" s="176" t="s">
        <v>1</v>
      </c>
      <c r="N206" s="177" t="s">
        <v>45</v>
      </c>
      <c r="O206" s="59"/>
      <c r="P206" s="178">
        <f>O206*H206</f>
        <v>0</v>
      </c>
      <c r="Q206" s="178">
        <v>0</v>
      </c>
      <c r="R206" s="178">
        <f>Q206*H206</f>
        <v>0</v>
      </c>
      <c r="S206" s="178">
        <v>0</v>
      </c>
      <c r="T206" s="179">
        <f>S206*H206</f>
        <v>0</v>
      </c>
      <c r="U206" s="33"/>
      <c r="V206" s="33"/>
      <c r="W206" s="33"/>
      <c r="X206" s="33"/>
      <c r="Y206" s="33"/>
      <c r="Z206" s="33"/>
      <c r="AA206" s="33"/>
      <c r="AB206" s="33"/>
      <c r="AC206" s="33"/>
      <c r="AD206" s="33"/>
      <c r="AE206" s="33"/>
      <c r="AR206" s="180" t="s">
        <v>128</v>
      </c>
      <c r="AT206" s="180" t="s">
        <v>182</v>
      </c>
      <c r="AU206" s="180" t="s">
        <v>91</v>
      </c>
      <c r="AY206" s="18" t="s">
        <v>180</v>
      </c>
      <c r="BE206" s="181">
        <f>IF(N206="základní",J206,0)</f>
        <v>0</v>
      </c>
      <c r="BF206" s="181">
        <f>IF(N206="snížená",J206,0)</f>
        <v>0</v>
      </c>
      <c r="BG206" s="181">
        <f>IF(N206="zákl. přenesená",J206,0)</f>
        <v>0</v>
      </c>
      <c r="BH206" s="181">
        <f>IF(N206="sníž. přenesená",J206,0)</f>
        <v>0</v>
      </c>
      <c r="BI206" s="181">
        <f>IF(N206="nulová",J206,0)</f>
        <v>0</v>
      </c>
      <c r="BJ206" s="18" t="s">
        <v>21</v>
      </c>
      <c r="BK206" s="181">
        <f>ROUND(I206*H206,2)</f>
        <v>0</v>
      </c>
      <c r="BL206" s="18" t="s">
        <v>128</v>
      </c>
      <c r="BM206" s="180" t="s">
        <v>2629</v>
      </c>
    </row>
    <row r="207" spans="1:65" s="2" customFormat="1" ht="48.75">
      <c r="A207" s="33"/>
      <c r="B207" s="34"/>
      <c r="C207" s="33"/>
      <c r="D207" s="182" t="s">
        <v>186</v>
      </c>
      <c r="E207" s="33"/>
      <c r="F207" s="183" t="s">
        <v>2591</v>
      </c>
      <c r="G207" s="33"/>
      <c r="H207" s="33"/>
      <c r="I207" s="102"/>
      <c r="J207" s="33"/>
      <c r="K207" s="33"/>
      <c r="L207" s="34"/>
      <c r="M207" s="184"/>
      <c r="N207" s="185"/>
      <c r="O207" s="59"/>
      <c r="P207" s="59"/>
      <c r="Q207" s="59"/>
      <c r="R207" s="59"/>
      <c r="S207" s="59"/>
      <c r="T207" s="60"/>
      <c r="U207" s="33"/>
      <c r="V207" s="33"/>
      <c r="W207" s="33"/>
      <c r="X207" s="33"/>
      <c r="Y207" s="33"/>
      <c r="Z207" s="33"/>
      <c r="AA207" s="33"/>
      <c r="AB207" s="33"/>
      <c r="AC207" s="33"/>
      <c r="AD207" s="33"/>
      <c r="AE207" s="33"/>
      <c r="AT207" s="18" t="s">
        <v>186</v>
      </c>
      <c r="AU207" s="18" t="s">
        <v>91</v>
      </c>
    </row>
    <row r="208" spans="1:65" s="15" customFormat="1" ht="11.25">
      <c r="B208" s="213"/>
      <c r="D208" s="182" t="s">
        <v>187</v>
      </c>
      <c r="E208" s="214" t="s">
        <v>1</v>
      </c>
      <c r="F208" s="215" t="s">
        <v>1395</v>
      </c>
      <c r="H208" s="214" t="s">
        <v>1</v>
      </c>
      <c r="I208" s="216"/>
      <c r="L208" s="213"/>
      <c r="M208" s="217"/>
      <c r="N208" s="218"/>
      <c r="O208" s="218"/>
      <c r="P208" s="218"/>
      <c r="Q208" s="218"/>
      <c r="R208" s="218"/>
      <c r="S208" s="218"/>
      <c r="T208" s="219"/>
      <c r="AT208" s="214" t="s">
        <v>187</v>
      </c>
      <c r="AU208" s="214" t="s">
        <v>91</v>
      </c>
      <c r="AV208" s="15" t="s">
        <v>21</v>
      </c>
      <c r="AW208" s="15" t="s">
        <v>36</v>
      </c>
      <c r="AX208" s="15" t="s">
        <v>80</v>
      </c>
      <c r="AY208" s="214" t="s">
        <v>180</v>
      </c>
    </row>
    <row r="209" spans="1:65" s="13" customFormat="1" ht="11.25">
      <c r="B209" s="186"/>
      <c r="D209" s="182" t="s">
        <v>187</v>
      </c>
      <c r="E209" s="187" t="s">
        <v>1</v>
      </c>
      <c r="F209" s="188" t="s">
        <v>128</v>
      </c>
      <c r="H209" s="189">
        <v>4</v>
      </c>
      <c r="I209" s="190"/>
      <c r="L209" s="186"/>
      <c r="M209" s="191"/>
      <c r="N209" s="192"/>
      <c r="O209" s="192"/>
      <c r="P209" s="192"/>
      <c r="Q209" s="192"/>
      <c r="R209" s="192"/>
      <c r="S209" s="192"/>
      <c r="T209" s="193"/>
      <c r="AT209" s="187" t="s">
        <v>187</v>
      </c>
      <c r="AU209" s="187" t="s">
        <v>91</v>
      </c>
      <c r="AV209" s="13" t="s">
        <v>91</v>
      </c>
      <c r="AW209" s="13" t="s">
        <v>36</v>
      </c>
      <c r="AX209" s="13" t="s">
        <v>80</v>
      </c>
      <c r="AY209" s="187" t="s">
        <v>180</v>
      </c>
    </row>
    <row r="210" spans="1:65" s="14" customFormat="1" ht="11.25">
      <c r="B210" s="194"/>
      <c r="D210" s="182" t="s">
        <v>187</v>
      </c>
      <c r="E210" s="195" t="s">
        <v>1</v>
      </c>
      <c r="F210" s="196" t="s">
        <v>189</v>
      </c>
      <c r="H210" s="197">
        <v>4</v>
      </c>
      <c r="I210" s="198"/>
      <c r="L210" s="194"/>
      <c r="M210" s="199"/>
      <c r="N210" s="200"/>
      <c r="O210" s="200"/>
      <c r="P210" s="200"/>
      <c r="Q210" s="200"/>
      <c r="R210" s="200"/>
      <c r="S210" s="200"/>
      <c r="T210" s="201"/>
      <c r="AT210" s="195" t="s">
        <v>187</v>
      </c>
      <c r="AU210" s="195" t="s">
        <v>91</v>
      </c>
      <c r="AV210" s="14" t="s">
        <v>128</v>
      </c>
      <c r="AW210" s="14" t="s">
        <v>36</v>
      </c>
      <c r="AX210" s="14" t="s">
        <v>21</v>
      </c>
      <c r="AY210" s="195" t="s">
        <v>180</v>
      </c>
    </row>
    <row r="211" spans="1:65" s="2" customFormat="1" ht="24" customHeight="1">
      <c r="A211" s="33"/>
      <c r="B211" s="167"/>
      <c r="C211" s="168" t="s">
        <v>267</v>
      </c>
      <c r="D211" s="168" t="s">
        <v>182</v>
      </c>
      <c r="E211" s="169" t="s">
        <v>2630</v>
      </c>
      <c r="F211" s="170" t="s">
        <v>2593</v>
      </c>
      <c r="G211" s="171" t="s">
        <v>1243</v>
      </c>
      <c r="H211" s="172">
        <v>3</v>
      </c>
      <c r="I211" s="173"/>
      <c r="J211" s="174">
        <f>ROUND(I211*H211,2)</f>
        <v>0</v>
      </c>
      <c r="K211" s="175"/>
      <c r="L211" s="34"/>
      <c r="M211" s="176" t="s">
        <v>1</v>
      </c>
      <c r="N211" s="177" t="s">
        <v>45</v>
      </c>
      <c r="O211" s="59"/>
      <c r="P211" s="178">
        <f>O211*H211</f>
        <v>0</v>
      </c>
      <c r="Q211" s="178">
        <v>0</v>
      </c>
      <c r="R211" s="178">
        <f>Q211*H211</f>
        <v>0</v>
      </c>
      <c r="S211" s="178">
        <v>0</v>
      </c>
      <c r="T211" s="179">
        <f>S211*H211</f>
        <v>0</v>
      </c>
      <c r="U211" s="33"/>
      <c r="V211" s="33"/>
      <c r="W211" s="33"/>
      <c r="X211" s="33"/>
      <c r="Y211" s="33"/>
      <c r="Z211" s="33"/>
      <c r="AA211" s="33"/>
      <c r="AB211" s="33"/>
      <c r="AC211" s="33"/>
      <c r="AD211" s="33"/>
      <c r="AE211" s="33"/>
      <c r="AR211" s="180" t="s">
        <v>128</v>
      </c>
      <c r="AT211" s="180" t="s">
        <v>182</v>
      </c>
      <c r="AU211" s="180" t="s">
        <v>91</v>
      </c>
      <c r="AY211" s="18" t="s">
        <v>180</v>
      </c>
      <c r="BE211" s="181">
        <f>IF(N211="základní",J211,0)</f>
        <v>0</v>
      </c>
      <c r="BF211" s="181">
        <f>IF(N211="snížená",J211,0)</f>
        <v>0</v>
      </c>
      <c r="BG211" s="181">
        <f>IF(N211="zákl. přenesená",J211,0)</f>
        <v>0</v>
      </c>
      <c r="BH211" s="181">
        <f>IF(N211="sníž. přenesená",J211,0)</f>
        <v>0</v>
      </c>
      <c r="BI211" s="181">
        <f>IF(N211="nulová",J211,0)</f>
        <v>0</v>
      </c>
      <c r="BJ211" s="18" t="s">
        <v>21</v>
      </c>
      <c r="BK211" s="181">
        <f>ROUND(I211*H211,2)</f>
        <v>0</v>
      </c>
      <c r="BL211" s="18" t="s">
        <v>128</v>
      </c>
      <c r="BM211" s="180" t="s">
        <v>2631</v>
      </c>
    </row>
    <row r="212" spans="1:65" s="2" customFormat="1" ht="11.25">
      <c r="A212" s="33"/>
      <c r="B212" s="34"/>
      <c r="C212" s="33"/>
      <c r="D212" s="182" t="s">
        <v>186</v>
      </c>
      <c r="E212" s="33"/>
      <c r="F212" s="183" t="s">
        <v>2593</v>
      </c>
      <c r="G212" s="33"/>
      <c r="H212" s="33"/>
      <c r="I212" s="102"/>
      <c r="J212" s="33"/>
      <c r="K212" s="33"/>
      <c r="L212" s="34"/>
      <c r="M212" s="184"/>
      <c r="N212" s="185"/>
      <c r="O212" s="59"/>
      <c r="P212" s="59"/>
      <c r="Q212" s="59"/>
      <c r="R212" s="59"/>
      <c r="S212" s="59"/>
      <c r="T212" s="60"/>
      <c r="U212" s="33"/>
      <c r="V212" s="33"/>
      <c r="W212" s="33"/>
      <c r="X212" s="33"/>
      <c r="Y212" s="33"/>
      <c r="Z212" s="33"/>
      <c r="AA212" s="33"/>
      <c r="AB212" s="33"/>
      <c r="AC212" s="33"/>
      <c r="AD212" s="33"/>
      <c r="AE212" s="33"/>
      <c r="AT212" s="18" t="s">
        <v>186</v>
      </c>
      <c r="AU212" s="18" t="s">
        <v>91</v>
      </c>
    </row>
    <row r="213" spans="1:65" s="15" customFormat="1" ht="11.25">
      <c r="B213" s="213"/>
      <c r="D213" s="182" t="s">
        <v>187</v>
      </c>
      <c r="E213" s="214" t="s">
        <v>1</v>
      </c>
      <c r="F213" s="215" t="s">
        <v>1395</v>
      </c>
      <c r="H213" s="214" t="s">
        <v>1</v>
      </c>
      <c r="I213" s="216"/>
      <c r="L213" s="213"/>
      <c r="M213" s="217"/>
      <c r="N213" s="218"/>
      <c r="O213" s="218"/>
      <c r="P213" s="218"/>
      <c r="Q213" s="218"/>
      <c r="R213" s="218"/>
      <c r="S213" s="218"/>
      <c r="T213" s="219"/>
      <c r="AT213" s="214" t="s">
        <v>187</v>
      </c>
      <c r="AU213" s="214" t="s">
        <v>91</v>
      </c>
      <c r="AV213" s="15" t="s">
        <v>21</v>
      </c>
      <c r="AW213" s="15" t="s">
        <v>36</v>
      </c>
      <c r="AX213" s="15" t="s">
        <v>80</v>
      </c>
      <c r="AY213" s="214" t="s">
        <v>180</v>
      </c>
    </row>
    <row r="214" spans="1:65" s="13" customFormat="1" ht="11.25">
      <c r="B214" s="186"/>
      <c r="D214" s="182" t="s">
        <v>187</v>
      </c>
      <c r="E214" s="187" t="s">
        <v>1</v>
      </c>
      <c r="F214" s="188" t="s">
        <v>118</v>
      </c>
      <c r="H214" s="189">
        <v>3</v>
      </c>
      <c r="I214" s="190"/>
      <c r="L214" s="186"/>
      <c r="M214" s="191"/>
      <c r="N214" s="192"/>
      <c r="O214" s="192"/>
      <c r="P214" s="192"/>
      <c r="Q214" s="192"/>
      <c r="R214" s="192"/>
      <c r="S214" s="192"/>
      <c r="T214" s="193"/>
      <c r="AT214" s="187" t="s">
        <v>187</v>
      </c>
      <c r="AU214" s="187" t="s">
        <v>91</v>
      </c>
      <c r="AV214" s="13" t="s">
        <v>91</v>
      </c>
      <c r="AW214" s="13" t="s">
        <v>36</v>
      </c>
      <c r="AX214" s="13" t="s">
        <v>80</v>
      </c>
      <c r="AY214" s="187" t="s">
        <v>180</v>
      </c>
    </row>
    <row r="215" spans="1:65" s="14" customFormat="1" ht="11.25">
      <c r="B215" s="194"/>
      <c r="D215" s="182" t="s">
        <v>187</v>
      </c>
      <c r="E215" s="195" t="s">
        <v>1</v>
      </c>
      <c r="F215" s="196" t="s">
        <v>189</v>
      </c>
      <c r="H215" s="197">
        <v>3</v>
      </c>
      <c r="I215" s="198"/>
      <c r="L215" s="194"/>
      <c r="M215" s="199"/>
      <c r="N215" s="200"/>
      <c r="O215" s="200"/>
      <c r="P215" s="200"/>
      <c r="Q215" s="200"/>
      <c r="R215" s="200"/>
      <c r="S215" s="200"/>
      <c r="T215" s="201"/>
      <c r="AT215" s="195" t="s">
        <v>187</v>
      </c>
      <c r="AU215" s="195" t="s">
        <v>91</v>
      </c>
      <c r="AV215" s="14" t="s">
        <v>128</v>
      </c>
      <c r="AW215" s="14" t="s">
        <v>36</v>
      </c>
      <c r="AX215" s="14" t="s">
        <v>21</v>
      </c>
      <c r="AY215" s="195" t="s">
        <v>180</v>
      </c>
    </row>
    <row r="216" spans="1:65" s="2" customFormat="1" ht="24" customHeight="1">
      <c r="A216" s="33"/>
      <c r="B216" s="167"/>
      <c r="C216" s="168" t="s">
        <v>231</v>
      </c>
      <c r="D216" s="168" t="s">
        <v>182</v>
      </c>
      <c r="E216" s="169" t="s">
        <v>2632</v>
      </c>
      <c r="F216" s="170" t="s">
        <v>2596</v>
      </c>
      <c r="G216" s="171" t="s">
        <v>1243</v>
      </c>
      <c r="H216" s="172">
        <v>8</v>
      </c>
      <c r="I216" s="173"/>
      <c r="J216" s="174">
        <f>ROUND(I216*H216,2)</f>
        <v>0</v>
      </c>
      <c r="K216" s="175"/>
      <c r="L216" s="34"/>
      <c r="M216" s="176" t="s">
        <v>1</v>
      </c>
      <c r="N216" s="177" t="s">
        <v>45</v>
      </c>
      <c r="O216" s="59"/>
      <c r="P216" s="178">
        <f>O216*H216</f>
        <v>0</v>
      </c>
      <c r="Q216" s="178">
        <v>0</v>
      </c>
      <c r="R216" s="178">
        <f>Q216*H216</f>
        <v>0</v>
      </c>
      <c r="S216" s="178">
        <v>0</v>
      </c>
      <c r="T216" s="179">
        <f>S216*H216</f>
        <v>0</v>
      </c>
      <c r="U216" s="33"/>
      <c r="V216" s="33"/>
      <c r="W216" s="33"/>
      <c r="X216" s="33"/>
      <c r="Y216" s="33"/>
      <c r="Z216" s="33"/>
      <c r="AA216" s="33"/>
      <c r="AB216" s="33"/>
      <c r="AC216" s="33"/>
      <c r="AD216" s="33"/>
      <c r="AE216" s="33"/>
      <c r="AR216" s="180" t="s">
        <v>128</v>
      </c>
      <c r="AT216" s="180" t="s">
        <v>182</v>
      </c>
      <c r="AU216" s="180" t="s">
        <v>91</v>
      </c>
      <c r="AY216" s="18" t="s">
        <v>180</v>
      </c>
      <c r="BE216" s="181">
        <f>IF(N216="základní",J216,0)</f>
        <v>0</v>
      </c>
      <c r="BF216" s="181">
        <f>IF(N216="snížená",J216,0)</f>
        <v>0</v>
      </c>
      <c r="BG216" s="181">
        <f>IF(N216="zákl. přenesená",J216,0)</f>
        <v>0</v>
      </c>
      <c r="BH216" s="181">
        <f>IF(N216="sníž. přenesená",J216,0)</f>
        <v>0</v>
      </c>
      <c r="BI216" s="181">
        <f>IF(N216="nulová",J216,0)</f>
        <v>0</v>
      </c>
      <c r="BJ216" s="18" t="s">
        <v>21</v>
      </c>
      <c r="BK216" s="181">
        <f>ROUND(I216*H216,2)</f>
        <v>0</v>
      </c>
      <c r="BL216" s="18" t="s">
        <v>128</v>
      </c>
      <c r="BM216" s="180" t="s">
        <v>2633</v>
      </c>
    </row>
    <row r="217" spans="1:65" s="2" customFormat="1" ht="19.5">
      <c r="A217" s="33"/>
      <c r="B217" s="34"/>
      <c r="C217" s="33"/>
      <c r="D217" s="182" t="s">
        <v>186</v>
      </c>
      <c r="E217" s="33"/>
      <c r="F217" s="183" t="s">
        <v>2596</v>
      </c>
      <c r="G217" s="33"/>
      <c r="H217" s="33"/>
      <c r="I217" s="102"/>
      <c r="J217" s="33"/>
      <c r="K217" s="33"/>
      <c r="L217" s="34"/>
      <c r="M217" s="184"/>
      <c r="N217" s="185"/>
      <c r="O217" s="59"/>
      <c r="P217" s="59"/>
      <c r="Q217" s="59"/>
      <c r="R217" s="59"/>
      <c r="S217" s="59"/>
      <c r="T217" s="60"/>
      <c r="U217" s="33"/>
      <c r="V217" s="33"/>
      <c r="W217" s="33"/>
      <c r="X217" s="33"/>
      <c r="Y217" s="33"/>
      <c r="Z217" s="33"/>
      <c r="AA217" s="33"/>
      <c r="AB217" s="33"/>
      <c r="AC217" s="33"/>
      <c r="AD217" s="33"/>
      <c r="AE217" s="33"/>
      <c r="AT217" s="18" t="s">
        <v>186</v>
      </c>
      <c r="AU217" s="18" t="s">
        <v>91</v>
      </c>
    </row>
    <row r="218" spans="1:65" s="15" customFormat="1" ht="11.25">
      <c r="B218" s="213"/>
      <c r="D218" s="182" t="s">
        <v>187</v>
      </c>
      <c r="E218" s="214" t="s">
        <v>1</v>
      </c>
      <c r="F218" s="215" t="s">
        <v>1395</v>
      </c>
      <c r="H218" s="214" t="s">
        <v>1</v>
      </c>
      <c r="I218" s="216"/>
      <c r="L218" s="213"/>
      <c r="M218" s="217"/>
      <c r="N218" s="218"/>
      <c r="O218" s="218"/>
      <c r="P218" s="218"/>
      <c r="Q218" s="218"/>
      <c r="R218" s="218"/>
      <c r="S218" s="218"/>
      <c r="T218" s="219"/>
      <c r="AT218" s="214" t="s">
        <v>187</v>
      </c>
      <c r="AU218" s="214" t="s">
        <v>91</v>
      </c>
      <c r="AV218" s="15" t="s">
        <v>21</v>
      </c>
      <c r="AW218" s="15" t="s">
        <v>36</v>
      </c>
      <c r="AX218" s="15" t="s">
        <v>80</v>
      </c>
      <c r="AY218" s="214" t="s">
        <v>180</v>
      </c>
    </row>
    <row r="219" spans="1:65" s="13" customFormat="1" ht="11.25">
      <c r="B219" s="186"/>
      <c r="D219" s="182" t="s">
        <v>187</v>
      </c>
      <c r="E219" s="187" t="s">
        <v>1</v>
      </c>
      <c r="F219" s="188" t="s">
        <v>193</v>
      </c>
      <c r="H219" s="189">
        <v>8</v>
      </c>
      <c r="I219" s="190"/>
      <c r="L219" s="186"/>
      <c r="M219" s="191"/>
      <c r="N219" s="192"/>
      <c r="O219" s="192"/>
      <c r="P219" s="192"/>
      <c r="Q219" s="192"/>
      <c r="R219" s="192"/>
      <c r="S219" s="192"/>
      <c r="T219" s="193"/>
      <c r="AT219" s="187" t="s">
        <v>187</v>
      </c>
      <c r="AU219" s="187" t="s">
        <v>91</v>
      </c>
      <c r="AV219" s="13" t="s">
        <v>91</v>
      </c>
      <c r="AW219" s="13" t="s">
        <v>36</v>
      </c>
      <c r="AX219" s="13" t="s">
        <v>80</v>
      </c>
      <c r="AY219" s="187" t="s">
        <v>180</v>
      </c>
    </row>
    <row r="220" spans="1:65" s="14" customFormat="1" ht="11.25">
      <c r="B220" s="194"/>
      <c r="D220" s="182" t="s">
        <v>187</v>
      </c>
      <c r="E220" s="195" t="s">
        <v>1</v>
      </c>
      <c r="F220" s="196" t="s">
        <v>189</v>
      </c>
      <c r="H220" s="197">
        <v>8</v>
      </c>
      <c r="I220" s="198"/>
      <c r="L220" s="194"/>
      <c r="M220" s="199"/>
      <c r="N220" s="200"/>
      <c r="O220" s="200"/>
      <c r="P220" s="200"/>
      <c r="Q220" s="200"/>
      <c r="R220" s="200"/>
      <c r="S220" s="200"/>
      <c r="T220" s="201"/>
      <c r="AT220" s="195" t="s">
        <v>187</v>
      </c>
      <c r="AU220" s="195" t="s">
        <v>91</v>
      </c>
      <c r="AV220" s="14" t="s">
        <v>128</v>
      </c>
      <c r="AW220" s="14" t="s">
        <v>36</v>
      </c>
      <c r="AX220" s="14" t="s">
        <v>21</v>
      </c>
      <c r="AY220" s="195" t="s">
        <v>180</v>
      </c>
    </row>
    <row r="221" spans="1:65" s="2" customFormat="1" ht="16.5" customHeight="1">
      <c r="A221" s="33"/>
      <c r="B221" s="167"/>
      <c r="C221" s="168" t="s">
        <v>7</v>
      </c>
      <c r="D221" s="168" t="s">
        <v>182</v>
      </c>
      <c r="E221" s="169" t="s">
        <v>2634</v>
      </c>
      <c r="F221" s="170" t="s">
        <v>2599</v>
      </c>
      <c r="G221" s="171" t="s">
        <v>213</v>
      </c>
      <c r="H221" s="172">
        <v>60</v>
      </c>
      <c r="I221" s="173"/>
      <c r="J221" s="174">
        <f>ROUND(I221*H221,2)</f>
        <v>0</v>
      </c>
      <c r="K221" s="175"/>
      <c r="L221" s="34"/>
      <c r="M221" s="176" t="s">
        <v>1</v>
      </c>
      <c r="N221" s="177" t="s">
        <v>45</v>
      </c>
      <c r="O221" s="59"/>
      <c r="P221" s="178">
        <f>O221*H221</f>
        <v>0</v>
      </c>
      <c r="Q221" s="178">
        <v>0</v>
      </c>
      <c r="R221" s="178">
        <f>Q221*H221</f>
        <v>0</v>
      </c>
      <c r="S221" s="178">
        <v>0</v>
      </c>
      <c r="T221" s="179">
        <f>S221*H221</f>
        <v>0</v>
      </c>
      <c r="U221" s="33"/>
      <c r="V221" s="33"/>
      <c r="W221" s="33"/>
      <c r="X221" s="33"/>
      <c r="Y221" s="33"/>
      <c r="Z221" s="33"/>
      <c r="AA221" s="33"/>
      <c r="AB221" s="33"/>
      <c r="AC221" s="33"/>
      <c r="AD221" s="33"/>
      <c r="AE221" s="33"/>
      <c r="AR221" s="180" t="s">
        <v>128</v>
      </c>
      <c r="AT221" s="180" t="s">
        <v>182</v>
      </c>
      <c r="AU221" s="180" t="s">
        <v>91</v>
      </c>
      <c r="AY221" s="18" t="s">
        <v>180</v>
      </c>
      <c r="BE221" s="181">
        <f>IF(N221="základní",J221,0)</f>
        <v>0</v>
      </c>
      <c r="BF221" s="181">
        <f>IF(N221="snížená",J221,0)</f>
        <v>0</v>
      </c>
      <c r="BG221" s="181">
        <f>IF(N221="zákl. přenesená",J221,0)</f>
        <v>0</v>
      </c>
      <c r="BH221" s="181">
        <f>IF(N221="sníž. přenesená",J221,0)</f>
        <v>0</v>
      </c>
      <c r="BI221" s="181">
        <f>IF(N221="nulová",J221,0)</f>
        <v>0</v>
      </c>
      <c r="BJ221" s="18" t="s">
        <v>21</v>
      </c>
      <c r="BK221" s="181">
        <f>ROUND(I221*H221,2)</f>
        <v>0</v>
      </c>
      <c r="BL221" s="18" t="s">
        <v>128</v>
      </c>
      <c r="BM221" s="180" t="s">
        <v>2635</v>
      </c>
    </row>
    <row r="222" spans="1:65" s="2" customFormat="1" ht="11.25">
      <c r="A222" s="33"/>
      <c r="B222" s="34"/>
      <c r="C222" s="33"/>
      <c r="D222" s="182" t="s">
        <v>186</v>
      </c>
      <c r="E222" s="33"/>
      <c r="F222" s="183" t="s">
        <v>2599</v>
      </c>
      <c r="G222" s="33"/>
      <c r="H222" s="33"/>
      <c r="I222" s="102"/>
      <c r="J222" s="33"/>
      <c r="K222" s="33"/>
      <c r="L222" s="34"/>
      <c r="M222" s="184"/>
      <c r="N222" s="185"/>
      <c r="O222" s="59"/>
      <c r="P222" s="59"/>
      <c r="Q222" s="59"/>
      <c r="R222" s="59"/>
      <c r="S222" s="59"/>
      <c r="T222" s="60"/>
      <c r="U222" s="33"/>
      <c r="V222" s="33"/>
      <c r="W222" s="33"/>
      <c r="X222" s="33"/>
      <c r="Y222" s="33"/>
      <c r="Z222" s="33"/>
      <c r="AA222" s="33"/>
      <c r="AB222" s="33"/>
      <c r="AC222" s="33"/>
      <c r="AD222" s="33"/>
      <c r="AE222" s="33"/>
      <c r="AT222" s="18" t="s">
        <v>186</v>
      </c>
      <c r="AU222" s="18" t="s">
        <v>91</v>
      </c>
    </row>
    <row r="223" spans="1:65" s="15" customFormat="1" ht="22.5">
      <c r="B223" s="213"/>
      <c r="D223" s="182" t="s">
        <v>187</v>
      </c>
      <c r="E223" s="214" t="s">
        <v>1</v>
      </c>
      <c r="F223" s="215" t="s">
        <v>2601</v>
      </c>
      <c r="H223" s="214" t="s">
        <v>1</v>
      </c>
      <c r="I223" s="216"/>
      <c r="L223" s="213"/>
      <c r="M223" s="217"/>
      <c r="N223" s="218"/>
      <c r="O223" s="218"/>
      <c r="P223" s="218"/>
      <c r="Q223" s="218"/>
      <c r="R223" s="218"/>
      <c r="S223" s="218"/>
      <c r="T223" s="219"/>
      <c r="AT223" s="214" t="s">
        <v>187</v>
      </c>
      <c r="AU223" s="214" t="s">
        <v>91</v>
      </c>
      <c r="AV223" s="15" t="s">
        <v>21</v>
      </c>
      <c r="AW223" s="15" t="s">
        <v>36</v>
      </c>
      <c r="AX223" s="15" t="s">
        <v>80</v>
      </c>
      <c r="AY223" s="214" t="s">
        <v>180</v>
      </c>
    </row>
    <row r="224" spans="1:65" s="13" customFormat="1" ht="11.25">
      <c r="B224" s="186"/>
      <c r="D224" s="182" t="s">
        <v>187</v>
      </c>
      <c r="E224" s="187" t="s">
        <v>1</v>
      </c>
      <c r="F224" s="188" t="s">
        <v>319</v>
      </c>
      <c r="H224" s="189">
        <v>60</v>
      </c>
      <c r="I224" s="190"/>
      <c r="L224" s="186"/>
      <c r="M224" s="191"/>
      <c r="N224" s="192"/>
      <c r="O224" s="192"/>
      <c r="P224" s="192"/>
      <c r="Q224" s="192"/>
      <c r="R224" s="192"/>
      <c r="S224" s="192"/>
      <c r="T224" s="193"/>
      <c r="AT224" s="187" t="s">
        <v>187</v>
      </c>
      <c r="AU224" s="187" t="s">
        <v>91</v>
      </c>
      <c r="AV224" s="13" t="s">
        <v>91</v>
      </c>
      <c r="AW224" s="13" t="s">
        <v>36</v>
      </c>
      <c r="AX224" s="13" t="s">
        <v>80</v>
      </c>
      <c r="AY224" s="187" t="s">
        <v>180</v>
      </c>
    </row>
    <row r="225" spans="1:65" s="14" customFormat="1" ht="11.25">
      <c r="B225" s="194"/>
      <c r="D225" s="182" t="s">
        <v>187</v>
      </c>
      <c r="E225" s="195" t="s">
        <v>1</v>
      </c>
      <c r="F225" s="196" t="s">
        <v>189</v>
      </c>
      <c r="H225" s="197">
        <v>60</v>
      </c>
      <c r="I225" s="198"/>
      <c r="L225" s="194"/>
      <c r="M225" s="199"/>
      <c r="N225" s="200"/>
      <c r="O225" s="200"/>
      <c r="P225" s="200"/>
      <c r="Q225" s="200"/>
      <c r="R225" s="200"/>
      <c r="S225" s="200"/>
      <c r="T225" s="201"/>
      <c r="AT225" s="195" t="s">
        <v>187</v>
      </c>
      <c r="AU225" s="195" t="s">
        <v>91</v>
      </c>
      <c r="AV225" s="14" t="s">
        <v>128</v>
      </c>
      <c r="AW225" s="14" t="s">
        <v>36</v>
      </c>
      <c r="AX225" s="14" t="s">
        <v>21</v>
      </c>
      <c r="AY225" s="195" t="s">
        <v>180</v>
      </c>
    </row>
    <row r="226" spans="1:65" s="2" customFormat="1" ht="16.5" customHeight="1">
      <c r="A226" s="33"/>
      <c r="B226" s="167"/>
      <c r="C226" s="168" t="s">
        <v>237</v>
      </c>
      <c r="D226" s="168" t="s">
        <v>182</v>
      </c>
      <c r="E226" s="169" t="s">
        <v>2636</v>
      </c>
      <c r="F226" s="170" t="s">
        <v>2603</v>
      </c>
      <c r="G226" s="171" t="s">
        <v>213</v>
      </c>
      <c r="H226" s="172">
        <v>273</v>
      </c>
      <c r="I226" s="173"/>
      <c r="J226" s="174">
        <f>ROUND(I226*H226,2)</f>
        <v>0</v>
      </c>
      <c r="K226" s="175"/>
      <c r="L226" s="34"/>
      <c r="M226" s="176" t="s">
        <v>1</v>
      </c>
      <c r="N226" s="177" t="s">
        <v>45</v>
      </c>
      <c r="O226" s="59"/>
      <c r="P226" s="178">
        <f>O226*H226</f>
        <v>0</v>
      </c>
      <c r="Q226" s="178">
        <v>0</v>
      </c>
      <c r="R226" s="178">
        <f>Q226*H226</f>
        <v>0</v>
      </c>
      <c r="S226" s="178">
        <v>0</v>
      </c>
      <c r="T226" s="179">
        <f>S226*H226</f>
        <v>0</v>
      </c>
      <c r="U226" s="33"/>
      <c r="V226" s="33"/>
      <c r="W226" s="33"/>
      <c r="X226" s="33"/>
      <c r="Y226" s="33"/>
      <c r="Z226" s="33"/>
      <c r="AA226" s="33"/>
      <c r="AB226" s="33"/>
      <c r="AC226" s="33"/>
      <c r="AD226" s="33"/>
      <c r="AE226" s="33"/>
      <c r="AR226" s="180" t="s">
        <v>128</v>
      </c>
      <c r="AT226" s="180" t="s">
        <v>182</v>
      </c>
      <c r="AU226" s="180" t="s">
        <v>91</v>
      </c>
      <c r="AY226" s="18" t="s">
        <v>180</v>
      </c>
      <c r="BE226" s="181">
        <f>IF(N226="základní",J226,0)</f>
        <v>0</v>
      </c>
      <c r="BF226" s="181">
        <f>IF(N226="snížená",J226,0)</f>
        <v>0</v>
      </c>
      <c r="BG226" s="181">
        <f>IF(N226="zákl. přenesená",J226,0)</f>
        <v>0</v>
      </c>
      <c r="BH226" s="181">
        <f>IF(N226="sníž. přenesená",J226,0)</f>
        <v>0</v>
      </c>
      <c r="BI226" s="181">
        <f>IF(N226="nulová",J226,0)</f>
        <v>0</v>
      </c>
      <c r="BJ226" s="18" t="s">
        <v>21</v>
      </c>
      <c r="BK226" s="181">
        <f>ROUND(I226*H226,2)</f>
        <v>0</v>
      </c>
      <c r="BL226" s="18" t="s">
        <v>128</v>
      </c>
      <c r="BM226" s="180" t="s">
        <v>2637</v>
      </c>
    </row>
    <row r="227" spans="1:65" s="2" customFormat="1" ht="11.25">
      <c r="A227" s="33"/>
      <c r="B227" s="34"/>
      <c r="C227" s="33"/>
      <c r="D227" s="182" t="s">
        <v>186</v>
      </c>
      <c r="E227" s="33"/>
      <c r="F227" s="183" t="s">
        <v>2603</v>
      </c>
      <c r="G227" s="33"/>
      <c r="H227" s="33"/>
      <c r="I227" s="102"/>
      <c r="J227" s="33"/>
      <c r="K227" s="33"/>
      <c r="L227" s="34"/>
      <c r="M227" s="184"/>
      <c r="N227" s="185"/>
      <c r="O227" s="59"/>
      <c r="P227" s="59"/>
      <c r="Q227" s="59"/>
      <c r="R227" s="59"/>
      <c r="S227" s="59"/>
      <c r="T227" s="60"/>
      <c r="U227" s="33"/>
      <c r="V227" s="33"/>
      <c r="W227" s="33"/>
      <c r="X227" s="33"/>
      <c r="Y227" s="33"/>
      <c r="Z227" s="33"/>
      <c r="AA227" s="33"/>
      <c r="AB227" s="33"/>
      <c r="AC227" s="33"/>
      <c r="AD227" s="33"/>
      <c r="AE227" s="33"/>
      <c r="AT227" s="18" t="s">
        <v>186</v>
      </c>
      <c r="AU227" s="18" t="s">
        <v>91</v>
      </c>
    </row>
    <row r="228" spans="1:65" s="15" customFormat="1" ht="22.5">
      <c r="B228" s="213"/>
      <c r="D228" s="182" t="s">
        <v>187</v>
      </c>
      <c r="E228" s="214" t="s">
        <v>1</v>
      </c>
      <c r="F228" s="215" t="s">
        <v>2601</v>
      </c>
      <c r="H228" s="214" t="s">
        <v>1</v>
      </c>
      <c r="I228" s="216"/>
      <c r="L228" s="213"/>
      <c r="M228" s="217"/>
      <c r="N228" s="218"/>
      <c r="O228" s="218"/>
      <c r="P228" s="218"/>
      <c r="Q228" s="218"/>
      <c r="R228" s="218"/>
      <c r="S228" s="218"/>
      <c r="T228" s="219"/>
      <c r="AT228" s="214" t="s">
        <v>187</v>
      </c>
      <c r="AU228" s="214" t="s">
        <v>91</v>
      </c>
      <c r="AV228" s="15" t="s">
        <v>21</v>
      </c>
      <c r="AW228" s="15" t="s">
        <v>36</v>
      </c>
      <c r="AX228" s="15" t="s">
        <v>80</v>
      </c>
      <c r="AY228" s="214" t="s">
        <v>180</v>
      </c>
    </row>
    <row r="229" spans="1:65" s="13" customFormat="1" ht="11.25">
      <c r="B229" s="186"/>
      <c r="D229" s="182" t="s">
        <v>187</v>
      </c>
      <c r="E229" s="187" t="s">
        <v>1</v>
      </c>
      <c r="F229" s="188" t="s">
        <v>2605</v>
      </c>
      <c r="H229" s="189">
        <v>273</v>
      </c>
      <c r="I229" s="190"/>
      <c r="L229" s="186"/>
      <c r="M229" s="191"/>
      <c r="N229" s="192"/>
      <c r="O229" s="192"/>
      <c r="P229" s="192"/>
      <c r="Q229" s="192"/>
      <c r="R229" s="192"/>
      <c r="S229" s="192"/>
      <c r="T229" s="193"/>
      <c r="AT229" s="187" t="s">
        <v>187</v>
      </c>
      <c r="AU229" s="187" t="s">
        <v>91</v>
      </c>
      <c r="AV229" s="13" t="s">
        <v>91</v>
      </c>
      <c r="AW229" s="13" t="s">
        <v>36</v>
      </c>
      <c r="AX229" s="13" t="s">
        <v>80</v>
      </c>
      <c r="AY229" s="187" t="s">
        <v>180</v>
      </c>
    </row>
    <row r="230" spans="1:65" s="14" customFormat="1" ht="11.25">
      <c r="B230" s="194"/>
      <c r="D230" s="182" t="s">
        <v>187</v>
      </c>
      <c r="E230" s="195" t="s">
        <v>1</v>
      </c>
      <c r="F230" s="196" t="s">
        <v>189</v>
      </c>
      <c r="H230" s="197">
        <v>273</v>
      </c>
      <c r="I230" s="198"/>
      <c r="L230" s="194"/>
      <c r="M230" s="199"/>
      <c r="N230" s="200"/>
      <c r="O230" s="200"/>
      <c r="P230" s="200"/>
      <c r="Q230" s="200"/>
      <c r="R230" s="200"/>
      <c r="S230" s="200"/>
      <c r="T230" s="201"/>
      <c r="AT230" s="195" t="s">
        <v>187</v>
      </c>
      <c r="AU230" s="195" t="s">
        <v>91</v>
      </c>
      <c r="AV230" s="14" t="s">
        <v>128</v>
      </c>
      <c r="AW230" s="14" t="s">
        <v>36</v>
      </c>
      <c r="AX230" s="14" t="s">
        <v>21</v>
      </c>
      <c r="AY230" s="195" t="s">
        <v>180</v>
      </c>
    </row>
    <row r="231" spans="1:65" s="2" customFormat="1" ht="16.5" customHeight="1">
      <c r="A231" s="33"/>
      <c r="B231" s="167"/>
      <c r="C231" s="168" t="s">
        <v>296</v>
      </c>
      <c r="D231" s="168" t="s">
        <v>182</v>
      </c>
      <c r="E231" s="169" t="s">
        <v>2638</v>
      </c>
      <c r="F231" s="170" t="s">
        <v>1441</v>
      </c>
      <c r="G231" s="171" t="s">
        <v>213</v>
      </c>
      <c r="H231" s="172">
        <v>42</v>
      </c>
      <c r="I231" s="173"/>
      <c r="J231" s="174">
        <f>ROUND(I231*H231,2)</f>
        <v>0</v>
      </c>
      <c r="K231" s="175"/>
      <c r="L231" s="34"/>
      <c r="M231" s="176" t="s">
        <v>1</v>
      </c>
      <c r="N231" s="177" t="s">
        <v>45</v>
      </c>
      <c r="O231" s="59"/>
      <c r="P231" s="178">
        <f>O231*H231</f>
        <v>0</v>
      </c>
      <c r="Q231" s="178">
        <v>0</v>
      </c>
      <c r="R231" s="178">
        <f>Q231*H231</f>
        <v>0</v>
      </c>
      <c r="S231" s="178">
        <v>0</v>
      </c>
      <c r="T231" s="179">
        <f>S231*H231</f>
        <v>0</v>
      </c>
      <c r="U231" s="33"/>
      <c r="V231" s="33"/>
      <c r="W231" s="33"/>
      <c r="X231" s="33"/>
      <c r="Y231" s="33"/>
      <c r="Z231" s="33"/>
      <c r="AA231" s="33"/>
      <c r="AB231" s="33"/>
      <c r="AC231" s="33"/>
      <c r="AD231" s="33"/>
      <c r="AE231" s="33"/>
      <c r="AR231" s="180" t="s">
        <v>128</v>
      </c>
      <c r="AT231" s="180" t="s">
        <v>182</v>
      </c>
      <c r="AU231" s="180" t="s">
        <v>91</v>
      </c>
      <c r="AY231" s="18" t="s">
        <v>180</v>
      </c>
      <c r="BE231" s="181">
        <f>IF(N231="základní",J231,0)</f>
        <v>0</v>
      </c>
      <c r="BF231" s="181">
        <f>IF(N231="snížená",J231,0)</f>
        <v>0</v>
      </c>
      <c r="BG231" s="181">
        <f>IF(N231="zákl. přenesená",J231,0)</f>
        <v>0</v>
      </c>
      <c r="BH231" s="181">
        <f>IF(N231="sníž. přenesená",J231,0)</f>
        <v>0</v>
      </c>
      <c r="BI231" s="181">
        <f>IF(N231="nulová",J231,0)</f>
        <v>0</v>
      </c>
      <c r="BJ231" s="18" t="s">
        <v>21</v>
      </c>
      <c r="BK231" s="181">
        <f>ROUND(I231*H231,2)</f>
        <v>0</v>
      </c>
      <c r="BL231" s="18" t="s">
        <v>128</v>
      </c>
      <c r="BM231" s="180" t="s">
        <v>2639</v>
      </c>
    </row>
    <row r="232" spans="1:65" s="2" customFormat="1" ht="11.25">
      <c r="A232" s="33"/>
      <c r="B232" s="34"/>
      <c r="C232" s="33"/>
      <c r="D232" s="182" t="s">
        <v>186</v>
      </c>
      <c r="E232" s="33"/>
      <c r="F232" s="183" t="s">
        <v>1441</v>
      </c>
      <c r="G232" s="33"/>
      <c r="H232" s="33"/>
      <c r="I232" s="102"/>
      <c r="J232" s="33"/>
      <c r="K232" s="33"/>
      <c r="L232" s="34"/>
      <c r="M232" s="184"/>
      <c r="N232" s="185"/>
      <c r="O232" s="59"/>
      <c r="P232" s="59"/>
      <c r="Q232" s="59"/>
      <c r="R232" s="59"/>
      <c r="S232" s="59"/>
      <c r="T232" s="60"/>
      <c r="U232" s="33"/>
      <c r="V232" s="33"/>
      <c r="W232" s="33"/>
      <c r="X232" s="33"/>
      <c r="Y232" s="33"/>
      <c r="Z232" s="33"/>
      <c r="AA232" s="33"/>
      <c r="AB232" s="33"/>
      <c r="AC232" s="33"/>
      <c r="AD232" s="33"/>
      <c r="AE232" s="33"/>
      <c r="AT232" s="18" t="s">
        <v>186</v>
      </c>
      <c r="AU232" s="18" t="s">
        <v>91</v>
      </c>
    </row>
    <row r="233" spans="1:65" s="15" customFormat="1" ht="22.5">
      <c r="B233" s="213"/>
      <c r="D233" s="182" t="s">
        <v>187</v>
      </c>
      <c r="E233" s="214" t="s">
        <v>1</v>
      </c>
      <c r="F233" s="215" t="s">
        <v>2608</v>
      </c>
      <c r="H233" s="214" t="s">
        <v>1</v>
      </c>
      <c r="I233" s="216"/>
      <c r="L233" s="213"/>
      <c r="M233" s="217"/>
      <c r="N233" s="218"/>
      <c r="O233" s="218"/>
      <c r="P233" s="218"/>
      <c r="Q233" s="218"/>
      <c r="R233" s="218"/>
      <c r="S233" s="218"/>
      <c r="T233" s="219"/>
      <c r="AT233" s="214" t="s">
        <v>187</v>
      </c>
      <c r="AU233" s="214" t="s">
        <v>91</v>
      </c>
      <c r="AV233" s="15" t="s">
        <v>21</v>
      </c>
      <c r="AW233" s="15" t="s">
        <v>36</v>
      </c>
      <c r="AX233" s="15" t="s">
        <v>80</v>
      </c>
      <c r="AY233" s="214" t="s">
        <v>180</v>
      </c>
    </row>
    <row r="234" spans="1:65" s="13" customFormat="1" ht="11.25">
      <c r="B234" s="186"/>
      <c r="D234" s="182" t="s">
        <v>187</v>
      </c>
      <c r="E234" s="187" t="s">
        <v>1</v>
      </c>
      <c r="F234" s="188" t="s">
        <v>277</v>
      </c>
      <c r="H234" s="189">
        <v>42</v>
      </c>
      <c r="I234" s="190"/>
      <c r="L234" s="186"/>
      <c r="M234" s="191"/>
      <c r="N234" s="192"/>
      <c r="O234" s="192"/>
      <c r="P234" s="192"/>
      <c r="Q234" s="192"/>
      <c r="R234" s="192"/>
      <c r="S234" s="192"/>
      <c r="T234" s="193"/>
      <c r="AT234" s="187" t="s">
        <v>187</v>
      </c>
      <c r="AU234" s="187" t="s">
        <v>91</v>
      </c>
      <c r="AV234" s="13" t="s">
        <v>91</v>
      </c>
      <c r="AW234" s="13" t="s">
        <v>36</v>
      </c>
      <c r="AX234" s="13" t="s">
        <v>80</v>
      </c>
      <c r="AY234" s="187" t="s">
        <v>180</v>
      </c>
    </row>
    <row r="235" spans="1:65" s="14" customFormat="1" ht="11.25">
      <c r="B235" s="194"/>
      <c r="D235" s="182" t="s">
        <v>187</v>
      </c>
      <c r="E235" s="195" t="s">
        <v>1</v>
      </c>
      <c r="F235" s="196" t="s">
        <v>189</v>
      </c>
      <c r="H235" s="197">
        <v>42</v>
      </c>
      <c r="I235" s="198"/>
      <c r="L235" s="194"/>
      <c r="M235" s="199"/>
      <c r="N235" s="200"/>
      <c r="O235" s="200"/>
      <c r="P235" s="200"/>
      <c r="Q235" s="200"/>
      <c r="R235" s="200"/>
      <c r="S235" s="200"/>
      <c r="T235" s="201"/>
      <c r="AT235" s="195" t="s">
        <v>187</v>
      </c>
      <c r="AU235" s="195" t="s">
        <v>91</v>
      </c>
      <c r="AV235" s="14" t="s">
        <v>128</v>
      </c>
      <c r="AW235" s="14" t="s">
        <v>36</v>
      </c>
      <c r="AX235" s="14" t="s">
        <v>21</v>
      </c>
      <c r="AY235" s="195" t="s">
        <v>180</v>
      </c>
    </row>
    <row r="236" spans="1:65" s="2" customFormat="1" ht="16.5" customHeight="1">
      <c r="A236" s="33"/>
      <c r="B236" s="167"/>
      <c r="C236" s="168" t="s">
        <v>241</v>
      </c>
      <c r="D236" s="168" t="s">
        <v>182</v>
      </c>
      <c r="E236" s="169" t="s">
        <v>2640</v>
      </c>
      <c r="F236" s="170" t="s">
        <v>2580</v>
      </c>
      <c r="G236" s="171" t="s">
        <v>213</v>
      </c>
      <c r="H236" s="172">
        <v>120</v>
      </c>
      <c r="I236" s="173"/>
      <c r="J236" s="174">
        <f>ROUND(I236*H236,2)</f>
        <v>0</v>
      </c>
      <c r="K236" s="175"/>
      <c r="L236" s="34"/>
      <c r="M236" s="176" t="s">
        <v>1</v>
      </c>
      <c r="N236" s="177" t="s">
        <v>45</v>
      </c>
      <c r="O236" s="59"/>
      <c r="P236" s="178">
        <f>O236*H236</f>
        <v>0</v>
      </c>
      <c r="Q236" s="178">
        <v>0</v>
      </c>
      <c r="R236" s="178">
        <f>Q236*H236</f>
        <v>0</v>
      </c>
      <c r="S236" s="178">
        <v>0</v>
      </c>
      <c r="T236" s="179">
        <f>S236*H236</f>
        <v>0</v>
      </c>
      <c r="U236" s="33"/>
      <c r="V236" s="33"/>
      <c r="W236" s="33"/>
      <c r="X236" s="33"/>
      <c r="Y236" s="33"/>
      <c r="Z236" s="33"/>
      <c r="AA236" s="33"/>
      <c r="AB236" s="33"/>
      <c r="AC236" s="33"/>
      <c r="AD236" s="33"/>
      <c r="AE236" s="33"/>
      <c r="AR236" s="180" t="s">
        <v>128</v>
      </c>
      <c r="AT236" s="180" t="s">
        <v>182</v>
      </c>
      <c r="AU236" s="180" t="s">
        <v>91</v>
      </c>
      <c r="AY236" s="18" t="s">
        <v>180</v>
      </c>
      <c r="BE236" s="181">
        <f>IF(N236="základní",J236,0)</f>
        <v>0</v>
      </c>
      <c r="BF236" s="181">
        <f>IF(N236="snížená",J236,0)</f>
        <v>0</v>
      </c>
      <c r="BG236" s="181">
        <f>IF(N236="zákl. přenesená",J236,0)</f>
        <v>0</v>
      </c>
      <c r="BH236" s="181">
        <f>IF(N236="sníž. přenesená",J236,0)</f>
        <v>0</v>
      </c>
      <c r="BI236" s="181">
        <f>IF(N236="nulová",J236,0)</f>
        <v>0</v>
      </c>
      <c r="BJ236" s="18" t="s">
        <v>21</v>
      </c>
      <c r="BK236" s="181">
        <f>ROUND(I236*H236,2)</f>
        <v>0</v>
      </c>
      <c r="BL236" s="18" t="s">
        <v>128</v>
      </c>
      <c r="BM236" s="180" t="s">
        <v>2641</v>
      </c>
    </row>
    <row r="237" spans="1:65" s="2" customFormat="1" ht="11.25">
      <c r="A237" s="33"/>
      <c r="B237" s="34"/>
      <c r="C237" s="33"/>
      <c r="D237" s="182" t="s">
        <v>186</v>
      </c>
      <c r="E237" s="33"/>
      <c r="F237" s="183" t="s">
        <v>2580</v>
      </c>
      <c r="G237" s="33"/>
      <c r="H237" s="33"/>
      <c r="I237" s="102"/>
      <c r="J237" s="33"/>
      <c r="K237" s="33"/>
      <c r="L237" s="34"/>
      <c r="M237" s="184"/>
      <c r="N237" s="185"/>
      <c r="O237" s="59"/>
      <c r="P237" s="59"/>
      <c r="Q237" s="59"/>
      <c r="R237" s="59"/>
      <c r="S237" s="59"/>
      <c r="T237" s="60"/>
      <c r="U237" s="33"/>
      <c r="V237" s="33"/>
      <c r="W237" s="33"/>
      <c r="X237" s="33"/>
      <c r="Y237" s="33"/>
      <c r="Z237" s="33"/>
      <c r="AA237" s="33"/>
      <c r="AB237" s="33"/>
      <c r="AC237" s="33"/>
      <c r="AD237" s="33"/>
      <c r="AE237" s="33"/>
      <c r="AT237" s="18" t="s">
        <v>186</v>
      </c>
      <c r="AU237" s="18" t="s">
        <v>91</v>
      </c>
    </row>
    <row r="238" spans="1:65" s="15" customFormat="1" ht="11.25">
      <c r="B238" s="213"/>
      <c r="D238" s="182" t="s">
        <v>187</v>
      </c>
      <c r="E238" s="214" t="s">
        <v>1</v>
      </c>
      <c r="F238" s="215" t="s">
        <v>1395</v>
      </c>
      <c r="H238" s="214" t="s">
        <v>1</v>
      </c>
      <c r="I238" s="216"/>
      <c r="L238" s="213"/>
      <c r="M238" s="217"/>
      <c r="N238" s="218"/>
      <c r="O238" s="218"/>
      <c r="P238" s="218"/>
      <c r="Q238" s="218"/>
      <c r="R238" s="218"/>
      <c r="S238" s="218"/>
      <c r="T238" s="219"/>
      <c r="AT238" s="214" t="s">
        <v>187</v>
      </c>
      <c r="AU238" s="214" t="s">
        <v>91</v>
      </c>
      <c r="AV238" s="15" t="s">
        <v>21</v>
      </c>
      <c r="AW238" s="15" t="s">
        <v>36</v>
      </c>
      <c r="AX238" s="15" t="s">
        <v>80</v>
      </c>
      <c r="AY238" s="214" t="s">
        <v>180</v>
      </c>
    </row>
    <row r="239" spans="1:65" s="13" customFormat="1" ht="11.25">
      <c r="B239" s="186"/>
      <c r="D239" s="182" t="s">
        <v>187</v>
      </c>
      <c r="E239" s="187" t="s">
        <v>1</v>
      </c>
      <c r="F239" s="188" t="s">
        <v>451</v>
      </c>
      <c r="H239" s="189">
        <v>120</v>
      </c>
      <c r="I239" s="190"/>
      <c r="L239" s="186"/>
      <c r="M239" s="191"/>
      <c r="N239" s="192"/>
      <c r="O239" s="192"/>
      <c r="P239" s="192"/>
      <c r="Q239" s="192"/>
      <c r="R239" s="192"/>
      <c r="S239" s="192"/>
      <c r="T239" s="193"/>
      <c r="AT239" s="187" t="s">
        <v>187</v>
      </c>
      <c r="AU239" s="187" t="s">
        <v>91</v>
      </c>
      <c r="AV239" s="13" t="s">
        <v>91</v>
      </c>
      <c r="AW239" s="13" t="s">
        <v>36</v>
      </c>
      <c r="AX239" s="13" t="s">
        <v>80</v>
      </c>
      <c r="AY239" s="187" t="s">
        <v>180</v>
      </c>
    </row>
    <row r="240" spans="1:65" s="14" customFormat="1" ht="11.25">
      <c r="B240" s="194"/>
      <c r="D240" s="182" t="s">
        <v>187</v>
      </c>
      <c r="E240" s="195" t="s">
        <v>1</v>
      </c>
      <c r="F240" s="196" t="s">
        <v>189</v>
      </c>
      <c r="H240" s="197">
        <v>120</v>
      </c>
      <c r="I240" s="198"/>
      <c r="L240" s="194"/>
      <c r="M240" s="199"/>
      <c r="N240" s="200"/>
      <c r="O240" s="200"/>
      <c r="P240" s="200"/>
      <c r="Q240" s="200"/>
      <c r="R240" s="200"/>
      <c r="S240" s="200"/>
      <c r="T240" s="201"/>
      <c r="AT240" s="195" t="s">
        <v>187</v>
      </c>
      <c r="AU240" s="195" t="s">
        <v>91</v>
      </c>
      <c r="AV240" s="14" t="s">
        <v>128</v>
      </c>
      <c r="AW240" s="14" t="s">
        <v>36</v>
      </c>
      <c r="AX240" s="14" t="s">
        <v>21</v>
      </c>
      <c r="AY240" s="195" t="s">
        <v>180</v>
      </c>
    </row>
    <row r="241" spans="1:65" s="2" customFormat="1" ht="16.5" customHeight="1">
      <c r="A241" s="33"/>
      <c r="B241" s="167"/>
      <c r="C241" s="168" t="s">
        <v>306</v>
      </c>
      <c r="D241" s="168" t="s">
        <v>182</v>
      </c>
      <c r="E241" s="169" t="s">
        <v>2642</v>
      </c>
      <c r="F241" s="170" t="s">
        <v>2583</v>
      </c>
      <c r="G241" s="171" t="s">
        <v>213</v>
      </c>
      <c r="H241" s="172">
        <v>12</v>
      </c>
      <c r="I241" s="173"/>
      <c r="J241" s="174">
        <f>ROUND(I241*H241,2)</f>
        <v>0</v>
      </c>
      <c r="K241" s="175"/>
      <c r="L241" s="34"/>
      <c r="M241" s="176" t="s">
        <v>1</v>
      </c>
      <c r="N241" s="177" t="s">
        <v>45</v>
      </c>
      <c r="O241" s="59"/>
      <c r="P241" s="178">
        <f>O241*H241</f>
        <v>0</v>
      </c>
      <c r="Q241" s="178">
        <v>0</v>
      </c>
      <c r="R241" s="178">
        <f>Q241*H241</f>
        <v>0</v>
      </c>
      <c r="S241" s="178">
        <v>0</v>
      </c>
      <c r="T241" s="179">
        <f>S241*H241</f>
        <v>0</v>
      </c>
      <c r="U241" s="33"/>
      <c r="V241" s="33"/>
      <c r="W241" s="33"/>
      <c r="X241" s="33"/>
      <c r="Y241" s="33"/>
      <c r="Z241" s="33"/>
      <c r="AA241" s="33"/>
      <c r="AB241" s="33"/>
      <c r="AC241" s="33"/>
      <c r="AD241" s="33"/>
      <c r="AE241" s="33"/>
      <c r="AR241" s="180" t="s">
        <v>128</v>
      </c>
      <c r="AT241" s="180" t="s">
        <v>182</v>
      </c>
      <c r="AU241" s="180" t="s">
        <v>91</v>
      </c>
      <c r="AY241" s="18" t="s">
        <v>180</v>
      </c>
      <c r="BE241" s="181">
        <f>IF(N241="základní",J241,0)</f>
        <v>0</v>
      </c>
      <c r="BF241" s="181">
        <f>IF(N241="snížená",J241,0)</f>
        <v>0</v>
      </c>
      <c r="BG241" s="181">
        <f>IF(N241="zákl. přenesená",J241,0)</f>
        <v>0</v>
      </c>
      <c r="BH241" s="181">
        <f>IF(N241="sníž. přenesená",J241,0)</f>
        <v>0</v>
      </c>
      <c r="BI241" s="181">
        <f>IF(N241="nulová",J241,0)</f>
        <v>0</v>
      </c>
      <c r="BJ241" s="18" t="s">
        <v>21</v>
      </c>
      <c r="BK241" s="181">
        <f>ROUND(I241*H241,2)</f>
        <v>0</v>
      </c>
      <c r="BL241" s="18" t="s">
        <v>128</v>
      </c>
      <c r="BM241" s="180" t="s">
        <v>2643</v>
      </c>
    </row>
    <row r="242" spans="1:65" s="2" customFormat="1" ht="11.25">
      <c r="A242" s="33"/>
      <c r="B242" s="34"/>
      <c r="C242" s="33"/>
      <c r="D242" s="182" t="s">
        <v>186</v>
      </c>
      <c r="E242" s="33"/>
      <c r="F242" s="183" t="s">
        <v>2583</v>
      </c>
      <c r="G242" s="33"/>
      <c r="H242" s="33"/>
      <c r="I242" s="102"/>
      <c r="J242" s="33"/>
      <c r="K242" s="33"/>
      <c r="L242" s="34"/>
      <c r="M242" s="184"/>
      <c r="N242" s="185"/>
      <c r="O242" s="59"/>
      <c r="P242" s="59"/>
      <c r="Q242" s="59"/>
      <c r="R242" s="59"/>
      <c r="S242" s="59"/>
      <c r="T242" s="60"/>
      <c r="U242" s="33"/>
      <c r="V242" s="33"/>
      <c r="W242" s="33"/>
      <c r="X242" s="33"/>
      <c r="Y242" s="33"/>
      <c r="Z242" s="33"/>
      <c r="AA242" s="33"/>
      <c r="AB242" s="33"/>
      <c r="AC242" s="33"/>
      <c r="AD242" s="33"/>
      <c r="AE242" s="33"/>
      <c r="AT242" s="18" t="s">
        <v>186</v>
      </c>
      <c r="AU242" s="18" t="s">
        <v>91</v>
      </c>
    </row>
    <row r="243" spans="1:65" s="2" customFormat="1" ht="24" customHeight="1">
      <c r="A243" s="33"/>
      <c r="B243" s="167"/>
      <c r="C243" s="168" t="s">
        <v>246</v>
      </c>
      <c r="D243" s="168" t="s">
        <v>182</v>
      </c>
      <c r="E243" s="169" t="s">
        <v>2644</v>
      </c>
      <c r="F243" s="170" t="s">
        <v>2610</v>
      </c>
      <c r="G243" s="171" t="s">
        <v>1243</v>
      </c>
      <c r="H243" s="172">
        <v>1</v>
      </c>
      <c r="I243" s="173"/>
      <c r="J243" s="174">
        <f>ROUND(I243*H243,2)</f>
        <v>0</v>
      </c>
      <c r="K243" s="175"/>
      <c r="L243" s="34"/>
      <c r="M243" s="176" t="s">
        <v>1</v>
      </c>
      <c r="N243" s="177" t="s">
        <v>45</v>
      </c>
      <c r="O243" s="59"/>
      <c r="P243" s="178">
        <f>O243*H243</f>
        <v>0</v>
      </c>
      <c r="Q243" s="178">
        <v>0</v>
      </c>
      <c r="R243" s="178">
        <f>Q243*H243</f>
        <v>0</v>
      </c>
      <c r="S243" s="178">
        <v>0</v>
      </c>
      <c r="T243" s="179">
        <f>S243*H243</f>
        <v>0</v>
      </c>
      <c r="U243" s="33"/>
      <c r="V243" s="33"/>
      <c r="W243" s="33"/>
      <c r="X243" s="33"/>
      <c r="Y243" s="33"/>
      <c r="Z243" s="33"/>
      <c r="AA243" s="33"/>
      <c r="AB243" s="33"/>
      <c r="AC243" s="33"/>
      <c r="AD243" s="33"/>
      <c r="AE243" s="33"/>
      <c r="AR243" s="180" t="s">
        <v>128</v>
      </c>
      <c r="AT243" s="180" t="s">
        <v>182</v>
      </c>
      <c r="AU243" s="180" t="s">
        <v>91</v>
      </c>
      <c r="AY243" s="18" t="s">
        <v>180</v>
      </c>
      <c r="BE243" s="181">
        <f>IF(N243="základní",J243,0)</f>
        <v>0</v>
      </c>
      <c r="BF243" s="181">
        <f>IF(N243="snížená",J243,0)</f>
        <v>0</v>
      </c>
      <c r="BG243" s="181">
        <f>IF(N243="zákl. přenesená",J243,0)</f>
        <v>0</v>
      </c>
      <c r="BH243" s="181">
        <f>IF(N243="sníž. přenesená",J243,0)</f>
        <v>0</v>
      </c>
      <c r="BI243" s="181">
        <f>IF(N243="nulová",J243,0)</f>
        <v>0</v>
      </c>
      <c r="BJ243" s="18" t="s">
        <v>21</v>
      </c>
      <c r="BK243" s="181">
        <f>ROUND(I243*H243,2)</f>
        <v>0</v>
      </c>
      <c r="BL243" s="18" t="s">
        <v>128</v>
      </c>
      <c r="BM243" s="180" t="s">
        <v>2645</v>
      </c>
    </row>
    <row r="244" spans="1:65" s="2" customFormat="1" ht="19.5">
      <c r="A244" s="33"/>
      <c r="B244" s="34"/>
      <c r="C244" s="33"/>
      <c r="D244" s="182" t="s">
        <v>186</v>
      </c>
      <c r="E244" s="33"/>
      <c r="F244" s="183" t="s">
        <v>2610</v>
      </c>
      <c r="G244" s="33"/>
      <c r="H244" s="33"/>
      <c r="I244" s="102"/>
      <c r="J244" s="33"/>
      <c r="K244" s="33"/>
      <c r="L244" s="34"/>
      <c r="M244" s="184"/>
      <c r="N244" s="185"/>
      <c r="O244" s="59"/>
      <c r="P244" s="59"/>
      <c r="Q244" s="59"/>
      <c r="R244" s="59"/>
      <c r="S244" s="59"/>
      <c r="T244" s="60"/>
      <c r="U244" s="33"/>
      <c r="V244" s="33"/>
      <c r="W244" s="33"/>
      <c r="X244" s="33"/>
      <c r="Y244" s="33"/>
      <c r="Z244" s="33"/>
      <c r="AA244" s="33"/>
      <c r="AB244" s="33"/>
      <c r="AC244" s="33"/>
      <c r="AD244" s="33"/>
      <c r="AE244" s="33"/>
      <c r="AT244" s="18" t="s">
        <v>186</v>
      </c>
      <c r="AU244" s="18" t="s">
        <v>91</v>
      </c>
    </row>
    <row r="245" spans="1:65" s="15" customFormat="1" ht="22.5">
      <c r="B245" s="213"/>
      <c r="D245" s="182" t="s">
        <v>187</v>
      </c>
      <c r="E245" s="214" t="s">
        <v>1</v>
      </c>
      <c r="F245" s="215" t="s">
        <v>2601</v>
      </c>
      <c r="H245" s="214" t="s">
        <v>1</v>
      </c>
      <c r="I245" s="216"/>
      <c r="L245" s="213"/>
      <c r="M245" s="217"/>
      <c r="N245" s="218"/>
      <c r="O245" s="218"/>
      <c r="P245" s="218"/>
      <c r="Q245" s="218"/>
      <c r="R245" s="218"/>
      <c r="S245" s="218"/>
      <c r="T245" s="219"/>
      <c r="AT245" s="214" t="s">
        <v>187</v>
      </c>
      <c r="AU245" s="214" t="s">
        <v>91</v>
      </c>
      <c r="AV245" s="15" t="s">
        <v>21</v>
      </c>
      <c r="AW245" s="15" t="s">
        <v>36</v>
      </c>
      <c r="AX245" s="15" t="s">
        <v>80</v>
      </c>
      <c r="AY245" s="214" t="s">
        <v>180</v>
      </c>
    </row>
    <row r="246" spans="1:65" s="13" customFormat="1" ht="11.25">
      <c r="B246" s="186"/>
      <c r="D246" s="182" t="s">
        <v>187</v>
      </c>
      <c r="E246" s="187" t="s">
        <v>1</v>
      </c>
      <c r="F246" s="188" t="s">
        <v>21</v>
      </c>
      <c r="H246" s="189">
        <v>1</v>
      </c>
      <c r="I246" s="190"/>
      <c r="L246" s="186"/>
      <c r="M246" s="191"/>
      <c r="N246" s="192"/>
      <c r="O246" s="192"/>
      <c r="P246" s="192"/>
      <c r="Q246" s="192"/>
      <c r="R246" s="192"/>
      <c r="S246" s="192"/>
      <c r="T246" s="193"/>
      <c r="AT246" s="187" t="s">
        <v>187</v>
      </c>
      <c r="AU246" s="187" t="s">
        <v>91</v>
      </c>
      <c r="AV246" s="13" t="s">
        <v>91</v>
      </c>
      <c r="AW246" s="13" t="s">
        <v>36</v>
      </c>
      <c r="AX246" s="13" t="s">
        <v>80</v>
      </c>
      <c r="AY246" s="187" t="s">
        <v>180</v>
      </c>
    </row>
    <row r="247" spans="1:65" s="14" customFormat="1" ht="11.25">
      <c r="B247" s="194"/>
      <c r="D247" s="182" t="s">
        <v>187</v>
      </c>
      <c r="E247" s="195" t="s">
        <v>1</v>
      </c>
      <c r="F247" s="196" t="s">
        <v>189</v>
      </c>
      <c r="H247" s="197">
        <v>1</v>
      </c>
      <c r="I247" s="198"/>
      <c r="L247" s="194"/>
      <c r="M247" s="199"/>
      <c r="N247" s="200"/>
      <c r="O247" s="200"/>
      <c r="P247" s="200"/>
      <c r="Q247" s="200"/>
      <c r="R247" s="200"/>
      <c r="S247" s="200"/>
      <c r="T247" s="201"/>
      <c r="AT247" s="195" t="s">
        <v>187</v>
      </c>
      <c r="AU247" s="195" t="s">
        <v>91</v>
      </c>
      <c r="AV247" s="14" t="s">
        <v>128</v>
      </c>
      <c r="AW247" s="14" t="s">
        <v>36</v>
      </c>
      <c r="AX247" s="14" t="s">
        <v>21</v>
      </c>
      <c r="AY247" s="195" t="s">
        <v>180</v>
      </c>
    </row>
    <row r="248" spans="1:65" s="2" customFormat="1" ht="60" customHeight="1">
      <c r="A248" s="33"/>
      <c r="B248" s="167"/>
      <c r="C248" s="168" t="s">
        <v>316</v>
      </c>
      <c r="D248" s="168" t="s">
        <v>182</v>
      </c>
      <c r="E248" s="169" t="s">
        <v>2646</v>
      </c>
      <c r="F248" s="170" t="s">
        <v>2613</v>
      </c>
      <c r="G248" s="171" t="s">
        <v>213</v>
      </c>
      <c r="H248" s="172">
        <v>115</v>
      </c>
      <c r="I248" s="173"/>
      <c r="J248" s="174">
        <f>ROUND(I248*H248,2)</f>
        <v>0</v>
      </c>
      <c r="K248" s="175"/>
      <c r="L248" s="34"/>
      <c r="M248" s="176" t="s">
        <v>1</v>
      </c>
      <c r="N248" s="177" t="s">
        <v>45</v>
      </c>
      <c r="O248" s="59"/>
      <c r="P248" s="178">
        <f>O248*H248</f>
        <v>0</v>
      </c>
      <c r="Q248" s="178">
        <v>0</v>
      </c>
      <c r="R248" s="178">
        <f>Q248*H248</f>
        <v>0</v>
      </c>
      <c r="S248" s="178">
        <v>0</v>
      </c>
      <c r="T248" s="179">
        <f>S248*H248</f>
        <v>0</v>
      </c>
      <c r="U248" s="33"/>
      <c r="V248" s="33"/>
      <c r="W248" s="33"/>
      <c r="X248" s="33"/>
      <c r="Y248" s="33"/>
      <c r="Z248" s="33"/>
      <c r="AA248" s="33"/>
      <c r="AB248" s="33"/>
      <c r="AC248" s="33"/>
      <c r="AD248" s="33"/>
      <c r="AE248" s="33"/>
      <c r="AR248" s="180" t="s">
        <v>128</v>
      </c>
      <c r="AT248" s="180" t="s">
        <v>182</v>
      </c>
      <c r="AU248" s="180" t="s">
        <v>91</v>
      </c>
      <c r="AY248" s="18" t="s">
        <v>180</v>
      </c>
      <c r="BE248" s="181">
        <f>IF(N248="základní",J248,0)</f>
        <v>0</v>
      </c>
      <c r="BF248" s="181">
        <f>IF(N248="snížená",J248,0)</f>
        <v>0</v>
      </c>
      <c r="BG248" s="181">
        <f>IF(N248="zákl. přenesená",J248,0)</f>
        <v>0</v>
      </c>
      <c r="BH248" s="181">
        <f>IF(N248="sníž. přenesená",J248,0)</f>
        <v>0</v>
      </c>
      <c r="BI248" s="181">
        <f>IF(N248="nulová",J248,0)</f>
        <v>0</v>
      </c>
      <c r="BJ248" s="18" t="s">
        <v>21</v>
      </c>
      <c r="BK248" s="181">
        <f>ROUND(I248*H248,2)</f>
        <v>0</v>
      </c>
      <c r="BL248" s="18" t="s">
        <v>128</v>
      </c>
      <c r="BM248" s="180" t="s">
        <v>2647</v>
      </c>
    </row>
    <row r="249" spans="1:65" s="2" customFormat="1" ht="39">
      <c r="A249" s="33"/>
      <c r="B249" s="34"/>
      <c r="C249" s="33"/>
      <c r="D249" s="182" t="s">
        <v>186</v>
      </c>
      <c r="E249" s="33"/>
      <c r="F249" s="183" t="s">
        <v>2613</v>
      </c>
      <c r="G249" s="33"/>
      <c r="H249" s="33"/>
      <c r="I249" s="102"/>
      <c r="J249" s="33"/>
      <c r="K249" s="33"/>
      <c r="L249" s="34"/>
      <c r="M249" s="184"/>
      <c r="N249" s="185"/>
      <c r="O249" s="59"/>
      <c r="P249" s="59"/>
      <c r="Q249" s="59"/>
      <c r="R249" s="59"/>
      <c r="S249" s="59"/>
      <c r="T249" s="60"/>
      <c r="U249" s="33"/>
      <c r="V249" s="33"/>
      <c r="W249" s="33"/>
      <c r="X249" s="33"/>
      <c r="Y249" s="33"/>
      <c r="Z249" s="33"/>
      <c r="AA249" s="33"/>
      <c r="AB249" s="33"/>
      <c r="AC249" s="33"/>
      <c r="AD249" s="33"/>
      <c r="AE249" s="33"/>
      <c r="AT249" s="18" t="s">
        <v>186</v>
      </c>
      <c r="AU249" s="18" t="s">
        <v>91</v>
      </c>
    </row>
    <row r="250" spans="1:65" s="15" customFormat="1" ht="11.25">
      <c r="B250" s="213"/>
      <c r="D250" s="182" t="s">
        <v>187</v>
      </c>
      <c r="E250" s="214" t="s">
        <v>1</v>
      </c>
      <c r="F250" s="215" t="s">
        <v>1395</v>
      </c>
      <c r="H250" s="214" t="s">
        <v>1</v>
      </c>
      <c r="I250" s="216"/>
      <c r="L250" s="213"/>
      <c r="M250" s="217"/>
      <c r="N250" s="218"/>
      <c r="O250" s="218"/>
      <c r="P250" s="218"/>
      <c r="Q250" s="218"/>
      <c r="R250" s="218"/>
      <c r="S250" s="218"/>
      <c r="T250" s="219"/>
      <c r="AT250" s="214" t="s">
        <v>187</v>
      </c>
      <c r="AU250" s="214" t="s">
        <v>91</v>
      </c>
      <c r="AV250" s="15" t="s">
        <v>21</v>
      </c>
      <c r="AW250" s="15" t="s">
        <v>36</v>
      </c>
      <c r="AX250" s="15" t="s">
        <v>80</v>
      </c>
      <c r="AY250" s="214" t="s">
        <v>180</v>
      </c>
    </row>
    <row r="251" spans="1:65" s="13" customFormat="1" ht="11.25">
      <c r="B251" s="186"/>
      <c r="D251" s="182" t="s">
        <v>187</v>
      </c>
      <c r="E251" s="187" t="s">
        <v>1</v>
      </c>
      <c r="F251" s="188" t="s">
        <v>693</v>
      </c>
      <c r="H251" s="189">
        <v>115</v>
      </c>
      <c r="I251" s="190"/>
      <c r="L251" s="186"/>
      <c r="M251" s="191"/>
      <c r="N251" s="192"/>
      <c r="O251" s="192"/>
      <c r="P251" s="192"/>
      <c r="Q251" s="192"/>
      <c r="R251" s="192"/>
      <c r="S251" s="192"/>
      <c r="T251" s="193"/>
      <c r="AT251" s="187" t="s">
        <v>187</v>
      </c>
      <c r="AU251" s="187" t="s">
        <v>91</v>
      </c>
      <c r="AV251" s="13" t="s">
        <v>91</v>
      </c>
      <c r="AW251" s="13" t="s">
        <v>36</v>
      </c>
      <c r="AX251" s="13" t="s">
        <v>80</v>
      </c>
      <c r="AY251" s="187" t="s">
        <v>180</v>
      </c>
    </row>
    <row r="252" spans="1:65" s="14" customFormat="1" ht="11.25">
      <c r="B252" s="194"/>
      <c r="D252" s="182" t="s">
        <v>187</v>
      </c>
      <c r="E252" s="195" t="s">
        <v>1</v>
      </c>
      <c r="F252" s="196" t="s">
        <v>189</v>
      </c>
      <c r="H252" s="197">
        <v>115</v>
      </c>
      <c r="I252" s="198"/>
      <c r="L252" s="194"/>
      <c r="M252" s="199"/>
      <c r="N252" s="200"/>
      <c r="O252" s="200"/>
      <c r="P252" s="200"/>
      <c r="Q252" s="200"/>
      <c r="R252" s="200"/>
      <c r="S252" s="200"/>
      <c r="T252" s="201"/>
      <c r="AT252" s="195" t="s">
        <v>187</v>
      </c>
      <c r="AU252" s="195" t="s">
        <v>91</v>
      </c>
      <c r="AV252" s="14" t="s">
        <v>128</v>
      </c>
      <c r="AW252" s="14" t="s">
        <v>36</v>
      </c>
      <c r="AX252" s="14" t="s">
        <v>21</v>
      </c>
      <c r="AY252" s="195" t="s">
        <v>180</v>
      </c>
    </row>
    <row r="253" spans="1:65" s="2" customFormat="1" ht="16.5" customHeight="1">
      <c r="A253" s="33"/>
      <c r="B253" s="167"/>
      <c r="C253" s="168" t="s">
        <v>250</v>
      </c>
      <c r="D253" s="168" t="s">
        <v>182</v>
      </c>
      <c r="E253" s="169" t="s">
        <v>2648</v>
      </c>
      <c r="F253" s="170" t="s">
        <v>2616</v>
      </c>
      <c r="G253" s="171" t="s">
        <v>1243</v>
      </c>
      <c r="H253" s="172">
        <v>1</v>
      </c>
      <c r="I253" s="173"/>
      <c r="J253" s="174">
        <f>ROUND(I253*H253,2)</f>
        <v>0</v>
      </c>
      <c r="K253" s="175"/>
      <c r="L253" s="34"/>
      <c r="M253" s="176" t="s">
        <v>1</v>
      </c>
      <c r="N253" s="177" t="s">
        <v>45</v>
      </c>
      <c r="O253" s="59"/>
      <c r="P253" s="178">
        <f>O253*H253</f>
        <v>0</v>
      </c>
      <c r="Q253" s="178">
        <v>0</v>
      </c>
      <c r="R253" s="178">
        <f>Q253*H253</f>
        <v>0</v>
      </c>
      <c r="S253" s="178">
        <v>0</v>
      </c>
      <c r="T253" s="179">
        <f>S253*H253</f>
        <v>0</v>
      </c>
      <c r="U253" s="33"/>
      <c r="V253" s="33"/>
      <c r="W253" s="33"/>
      <c r="X253" s="33"/>
      <c r="Y253" s="33"/>
      <c r="Z253" s="33"/>
      <c r="AA253" s="33"/>
      <c r="AB253" s="33"/>
      <c r="AC253" s="33"/>
      <c r="AD253" s="33"/>
      <c r="AE253" s="33"/>
      <c r="AR253" s="180" t="s">
        <v>128</v>
      </c>
      <c r="AT253" s="180" t="s">
        <v>182</v>
      </c>
      <c r="AU253" s="180" t="s">
        <v>91</v>
      </c>
      <c r="AY253" s="18" t="s">
        <v>180</v>
      </c>
      <c r="BE253" s="181">
        <f>IF(N253="základní",J253,0)</f>
        <v>0</v>
      </c>
      <c r="BF253" s="181">
        <f>IF(N253="snížená",J253,0)</f>
        <v>0</v>
      </c>
      <c r="BG253" s="181">
        <f>IF(N253="zákl. přenesená",J253,0)</f>
        <v>0</v>
      </c>
      <c r="BH253" s="181">
        <f>IF(N253="sníž. přenesená",J253,0)</f>
        <v>0</v>
      </c>
      <c r="BI253" s="181">
        <f>IF(N253="nulová",J253,0)</f>
        <v>0</v>
      </c>
      <c r="BJ253" s="18" t="s">
        <v>21</v>
      </c>
      <c r="BK253" s="181">
        <f>ROUND(I253*H253,2)</f>
        <v>0</v>
      </c>
      <c r="BL253" s="18" t="s">
        <v>128</v>
      </c>
      <c r="BM253" s="180" t="s">
        <v>2649</v>
      </c>
    </row>
    <row r="254" spans="1:65" s="2" customFormat="1" ht="11.25">
      <c r="A254" s="33"/>
      <c r="B254" s="34"/>
      <c r="C254" s="33"/>
      <c r="D254" s="182" t="s">
        <v>186</v>
      </c>
      <c r="E254" s="33"/>
      <c r="F254" s="183" t="s">
        <v>2616</v>
      </c>
      <c r="G254" s="33"/>
      <c r="H254" s="33"/>
      <c r="I254" s="102"/>
      <c r="J254" s="33"/>
      <c r="K254" s="33"/>
      <c r="L254" s="34"/>
      <c r="M254" s="184"/>
      <c r="N254" s="185"/>
      <c r="O254" s="59"/>
      <c r="P254" s="59"/>
      <c r="Q254" s="59"/>
      <c r="R254" s="59"/>
      <c r="S254" s="59"/>
      <c r="T254" s="60"/>
      <c r="U254" s="33"/>
      <c r="V254" s="33"/>
      <c r="W254" s="33"/>
      <c r="X254" s="33"/>
      <c r="Y254" s="33"/>
      <c r="Z254" s="33"/>
      <c r="AA254" s="33"/>
      <c r="AB254" s="33"/>
      <c r="AC254" s="33"/>
      <c r="AD254" s="33"/>
      <c r="AE254" s="33"/>
      <c r="AT254" s="18" t="s">
        <v>186</v>
      </c>
      <c r="AU254" s="18" t="s">
        <v>91</v>
      </c>
    </row>
    <row r="255" spans="1:65" s="15" customFormat="1" ht="11.25">
      <c r="B255" s="213"/>
      <c r="D255" s="182" t="s">
        <v>187</v>
      </c>
      <c r="E255" s="214" t="s">
        <v>1</v>
      </c>
      <c r="F255" s="215" t="s">
        <v>1395</v>
      </c>
      <c r="H255" s="214" t="s">
        <v>1</v>
      </c>
      <c r="I255" s="216"/>
      <c r="L255" s="213"/>
      <c r="M255" s="217"/>
      <c r="N255" s="218"/>
      <c r="O255" s="218"/>
      <c r="P255" s="218"/>
      <c r="Q255" s="218"/>
      <c r="R255" s="218"/>
      <c r="S255" s="218"/>
      <c r="T255" s="219"/>
      <c r="AT255" s="214" t="s">
        <v>187</v>
      </c>
      <c r="AU255" s="214" t="s">
        <v>91</v>
      </c>
      <c r="AV255" s="15" t="s">
        <v>21</v>
      </c>
      <c r="AW255" s="15" t="s">
        <v>36</v>
      </c>
      <c r="AX255" s="15" t="s">
        <v>80</v>
      </c>
      <c r="AY255" s="214" t="s">
        <v>180</v>
      </c>
    </row>
    <row r="256" spans="1:65" s="13" customFormat="1" ht="11.25">
      <c r="B256" s="186"/>
      <c r="D256" s="182" t="s">
        <v>187</v>
      </c>
      <c r="E256" s="187" t="s">
        <v>1</v>
      </c>
      <c r="F256" s="188" t="s">
        <v>21</v>
      </c>
      <c r="H256" s="189">
        <v>1</v>
      </c>
      <c r="I256" s="190"/>
      <c r="L256" s="186"/>
      <c r="M256" s="191"/>
      <c r="N256" s="192"/>
      <c r="O256" s="192"/>
      <c r="P256" s="192"/>
      <c r="Q256" s="192"/>
      <c r="R256" s="192"/>
      <c r="S256" s="192"/>
      <c r="T256" s="193"/>
      <c r="AT256" s="187" t="s">
        <v>187</v>
      </c>
      <c r="AU256" s="187" t="s">
        <v>91</v>
      </c>
      <c r="AV256" s="13" t="s">
        <v>91</v>
      </c>
      <c r="AW256" s="13" t="s">
        <v>36</v>
      </c>
      <c r="AX256" s="13" t="s">
        <v>80</v>
      </c>
      <c r="AY256" s="187" t="s">
        <v>180</v>
      </c>
    </row>
    <row r="257" spans="1:65" s="14" customFormat="1" ht="11.25">
      <c r="B257" s="194"/>
      <c r="D257" s="182" t="s">
        <v>187</v>
      </c>
      <c r="E257" s="195" t="s">
        <v>1</v>
      </c>
      <c r="F257" s="196" t="s">
        <v>189</v>
      </c>
      <c r="H257" s="197">
        <v>1</v>
      </c>
      <c r="I257" s="198"/>
      <c r="L257" s="194"/>
      <c r="M257" s="199"/>
      <c r="N257" s="200"/>
      <c r="O257" s="200"/>
      <c r="P257" s="200"/>
      <c r="Q257" s="200"/>
      <c r="R257" s="200"/>
      <c r="S257" s="200"/>
      <c r="T257" s="201"/>
      <c r="AT257" s="195" t="s">
        <v>187</v>
      </c>
      <c r="AU257" s="195" t="s">
        <v>91</v>
      </c>
      <c r="AV257" s="14" t="s">
        <v>128</v>
      </c>
      <c r="AW257" s="14" t="s">
        <v>36</v>
      </c>
      <c r="AX257" s="14" t="s">
        <v>21</v>
      </c>
      <c r="AY257" s="195" t="s">
        <v>180</v>
      </c>
    </row>
    <row r="258" spans="1:65" s="2" customFormat="1" ht="24" customHeight="1">
      <c r="A258" s="33"/>
      <c r="B258" s="167"/>
      <c r="C258" s="168" t="s">
        <v>323</v>
      </c>
      <c r="D258" s="168" t="s">
        <v>182</v>
      </c>
      <c r="E258" s="169" t="s">
        <v>2650</v>
      </c>
      <c r="F258" s="170" t="s">
        <v>2619</v>
      </c>
      <c r="G258" s="171" t="s">
        <v>213</v>
      </c>
      <c r="H258" s="172">
        <v>8</v>
      </c>
      <c r="I258" s="173"/>
      <c r="J258" s="174">
        <f>ROUND(I258*H258,2)</f>
        <v>0</v>
      </c>
      <c r="K258" s="175"/>
      <c r="L258" s="34"/>
      <c r="M258" s="176" t="s">
        <v>1</v>
      </c>
      <c r="N258" s="177" t="s">
        <v>45</v>
      </c>
      <c r="O258" s="59"/>
      <c r="P258" s="178">
        <f>O258*H258</f>
        <v>0</v>
      </c>
      <c r="Q258" s="178">
        <v>0</v>
      </c>
      <c r="R258" s="178">
        <f>Q258*H258</f>
        <v>0</v>
      </c>
      <c r="S258" s="178">
        <v>0</v>
      </c>
      <c r="T258" s="179">
        <f>S258*H258</f>
        <v>0</v>
      </c>
      <c r="U258" s="33"/>
      <c r="V258" s="33"/>
      <c r="W258" s="33"/>
      <c r="X258" s="33"/>
      <c r="Y258" s="33"/>
      <c r="Z258" s="33"/>
      <c r="AA258" s="33"/>
      <c r="AB258" s="33"/>
      <c r="AC258" s="33"/>
      <c r="AD258" s="33"/>
      <c r="AE258" s="33"/>
      <c r="AR258" s="180" t="s">
        <v>128</v>
      </c>
      <c r="AT258" s="180" t="s">
        <v>182</v>
      </c>
      <c r="AU258" s="180" t="s">
        <v>91</v>
      </c>
      <c r="AY258" s="18" t="s">
        <v>180</v>
      </c>
      <c r="BE258" s="181">
        <f>IF(N258="základní",J258,0)</f>
        <v>0</v>
      </c>
      <c r="BF258" s="181">
        <f>IF(N258="snížená",J258,0)</f>
        <v>0</v>
      </c>
      <c r="BG258" s="181">
        <f>IF(N258="zákl. přenesená",J258,0)</f>
        <v>0</v>
      </c>
      <c r="BH258" s="181">
        <f>IF(N258="sníž. přenesená",J258,0)</f>
        <v>0</v>
      </c>
      <c r="BI258" s="181">
        <f>IF(N258="nulová",J258,0)</f>
        <v>0</v>
      </c>
      <c r="BJ258" s="18" t="s">
        <v>21</v>
      </c>
      <c r="BK258" s="181">
        <f>ROUND(I258*H258,2)</f>
        <v>0</v>
      </c>
      <c r="BL258" s="18" t="s">
        <v>128</v>
      </c>
      <c r="BM258" s="180" t="s">
        <v>2651</v>
      </c>
    </row>
    <row r="259" spans="1:65" s="2" customFormat="1" ht="19.5">
      <c r="A259" s="33"/>
      <c r="B259" s="34"/>
      <c r="C259" s="33"/>
      <c r="D259" s="182" t="s">
        <v>186</v>
      </c>
      <c r="E259" s="33"/>
      <c r="F259" s="183" t="s">
        <v>2619</v>
      </c>
      <c r="G259" s="33"/>
      <c r="H259" s="33"/>
      <c r="I259" s="102"/>
      <c r="J259" s="33"/>
      <c r="K259" s="33"/>
      <c r="L259" s="34"/>
      <c r="M259" s="184"/>
      <c r="N259" s="185"/>
      <c r="O259" s="59"/>
      <c r="P259" s="59"/>
      <c r="Q259" s="59"/>
      <c r="R259" s="59"/>
      <c r="S259" s="59"/>
      <c r="T259" s="60"/>
      <c r="U259" s="33"/>
      <c r="V259" s="33"/>
      <c r="W259" s="33"/>
      <c r="X259" s="33"/>
      <c r="Y259" s="33"/>
      <c r="Z259" s="33"/>
      <c r="AA259" s="33"/>
      <c r="AB259" s="33"/>
      <c r="AC259" s="33"/>
      <c r="AD259" s="33"/>
      <c r="AE259" s="33"/>
      <c r="AT259" s="18" t="s">
        <v>186</v>
      </c>
      <c r="AU259" s="18" t="s">
        <v>91</v>
      </c>
    </row>
    <row r="260" spans="1:65" s="15" customFormat="1" ht="11.25">
      <c r="B260" s="213"/>
      <c r="D260" s="182" t="s">
        <v>187</v>
      </c>
      <c r="E260" s="214" t="s">
        <v>1</v>
      </c>
      <c r="F260" s="215" t="s">
        <v>1395</v>
      </c>
      <c r="H260" s="214" t="s">
        <v>1</v>
      </c>
      <c r="I260" s="216"/>
      <c r="L260" s="213"/>
      <c r="M260" s="217"/>
      <c r="N260" s="218"/>
      <c r="O260" s="218"/>
      <c r="P260" s="218"/>
      <c r="Q260" s="218"/>
      <c r="R260" s="218"/>
      <c r="S260" s="218"/>
      <c r="T260" s="219"/>
      <c r="AT260" s="214" t="s">
        <v>187</v>
      </c>
      <c r="AU260" s="214" t="s">
        <v>91</v>
      </c>
      <c r="AV260" s="15" t="s">
        <v>21</v>
      </c>
      <c r="AW260" s="15" t="s">
        <v>36</v>
      </c>
      <c r="AX260" s="15" t="s">
        <v>80</v>
      </c>
      <c r="AY260" s="214" t="s">
        <v>180</v>
      </c>
    </row>
    <row r="261" spans="1:65" s="13" customFormat="1" ht="11.25">
      <c r="B261" s="186"/>
      <c r="D261" s="182" t="s">
        <v>187</v>
      </c>
      <c r="E261" s="187" t="s">
        <v>1</v>
      </c>
      <c r="F261" s="188" t="s">
        <v>193</v>
      </c>
      <c r="H261" s="189">
        <v>8</v>
      </c>
      <c r="I261" s="190"/>
      <c r="L261" s="186"/>
      <c r="M261" s="191"/>
      <c r="N261" s="192"/>
      <c r="O261" s="192"/>
      <c r="P261" s="192"/>
      <c r="Q261" s="192"/>
      <c r="R261" s="192"/>
      <c r="S261" s="192"/>
      <c r="T261" s="193"/>
      <c r="AT261" s="187" t="s">
        <v>187</v>
      </c>
      <c r="AU261" s="187" t="s">
        <v>91</v>
      </c>
      <c r="AV261" s="13" t="s">
        <v>91</v>
      </c>
      <c r="AW261" s="13" t="s">
        <v>36</v>
      </c>
      <c r="AX261" s="13" t="s">
        <v>80</v>
      </c>
      <c r="AY261" s="187" t="s">
        <v>180</v>
      </c>
    </row>
    <row r="262" spans="1:65" s="14" customFormat="1" ht="11.25">
      <c r="B262" s="194"/>
      <c r="D262" s="182" t="s">
        <v>187</v>
      </c>
      <c r="E262" s="195" t="s">
        <v>1</v>
      </c>
      <c r="F262" s="196" t="s">
        <v>189</v>
      </c>
      <c r="H262" s="197">
        <v>8</v>
      </c>
      <c r="I262" s="198"/>
      <c r="L262" s="194"/>
      <c r="M262" s="199"/>
      <c r="N262" s="200"/>
      <c r="O262" s="200"/>
      <c r="P262" s="200"/>
      <c r="Q262" s="200"/>
      <c r="R262" s="200"/>
      <c r="S262" s="200"/>
      <c r="T262" s="201"/>
      <c r="AT262" s="195" t="s">
        <v>187</v>
      </c>
      <c r="AU262" s="195" t="s">
        <v>91</v>
      </c>
      <c r="AV262" s="14" t="s">
        <v>128</v>
      </c>
      <c r="AW262" s="14" t="s">
        <v>36</v>
      </c>
      <c r="AX262" s="14" t="s">
        <v>21</v>
      </c>
      <c r="AY262" s="195" t="s">
        <v>180</v>
      </c>
    </row>
    <row r="263" spans="1:65" s="2" customFormat="1" ht="24" customHeight="1">
      <c r="A263" s="33"/>
      <c r="B263" s="167"/>
      <c r="C263" s="168" t="s">
        <v>251</v>
      </c>
      <c r="D263" s="168" t="s">
        <v>182</v>
      </c>
      <c r="E263" s="169" t="s">
        <v>2652</v>
      </c>
      <c r="F263" s="170" t="s">
        <v>2622</v>
      </c>
      <c r="G263" s="171" t="s">
        <v>213</v>
      </c>
      <c r="H263" s="172">
        <v>16</v>
      </c>
      <c r="I263" s="173"/>
      <c r="J263" s="174">
        <f>ROUND(I263*H263,2)</f>
        <v>0</v>
      </c>
      <c r="K263" s="175"/>
      <c r="L263" s="34"/>
      <c r="M263" s="176" t="s">
        <v>1</v>
      </c>
      <c r="N263" s="177" t="s">
        <v>45</v>
      </c>
      <c r="O263" s="59"/>
      <c r="P263" s="178">
        <f>O263*H263</f>
        <v>0</v>
      </c>
      <c r="Q263" s="178">
        <v>0</v>
      </c>
      <c r="R263" s="178">
        <f>Q263*H263</f>
        <v>0</v>
      </c>
      <c r="S263" s="178">
        <v>0</v>
      </c>
      <c r="T263" s="179">
        <f>S263*H263</f>
        <v>0</v>
      </c>
      <c r="U263" s="33"/>
      <c r="V263" s="33"/>
      <c r="W263" s="33"/>
      <c r="X263" s="33"/>
      <c r="Y263" s="33"/>
      <c r="Z263" s="33"/>
      <c r="AA263" s="33"/>
      <c r="AB263" s="33"/>
      <c r="AC263" s="33"/>
      <c r="AD263" s="33"/>
      <c r="AE263" s="33"/>
      <c r="AR263" s="180" t="s">
        <v>128</v>
      </c>
      <c r="AT263" s="180" t="s">
        <v>182</v>
      </c>
      <c r="AU263" s="180" t="s">
        <v>91</v>
      </c>
      <c r="AY263" s="18" t="s">
        <v>180</v>
      </c>
      <c r="BE263" s="181">
        <f>IF(N263="základní",J263,0)</f>
        <v>0</v>
      </c>
      <c r="BF263" s="181">
        <f>IF(N263="snížená",J263,0)</f>
        <v>0</v>
      </c>
      <c r="BG263" s="181">
        <f>IF(N263="zákl. přenesená",J263,0)</f>
        <v>0</v>
      </c>
      <c r="BH263" s="181">
        <f>IF(N263="sníž. přenesená",J263,0)</f>
        <v>0</v>
      </c>
      <c r="BI263" s="181">
        <f>IF(N263="nulová",J263,0)</f>
        <v>0</v>
      </c>
      <c r="BJ263" s="18" t="s">
        <v>21</v>
      </c>
      <c r="BK263" s="181">
        <f>ROUND(I263*H263,2)</f>
        <v>0</v>
      </c>
      <c r="BL263" s="18" t="s">
        <v>128</v>
      </c>
      <c r="BM263" s="180" t="s">
        <v>2653</v>
      </c>
    </row>
    <row r="264" spans="1:65" s="2" customFormat="1" ht="19.5">
      <c r="A264" s="33"/>
      <c r="B264" s="34"/>
      <c r="C264" s="33"/>
      <c r="D264" s="182" t="s">
        <v>186</v>
      </c>
      <c r="E264" s="33"/>
      <c r="F264" s="183" t="s">
        <v>2622</v>
      </c>
      <c r="G264" s="33"/>
      <c r="H264" s="33"/>
      <c r="I264" s="102"/>
      <c r="J264" s="33"/>
      <c r="K264" s="33"/>
      <c r="L264" s="34"/>
      <c r="M264" s="220"/>
      <c r="N264" s="221"/>
      <c r="O264" s="222"/>
      <c r="P264" s="222"/>
      <c r="Q264" s="222"/>
      <c r="R264" s="222"/>
      <c r="S264" s="222"/>
      <c r="T264" s="223"/>
      <c r="U264" s="33"/>
      <c r="V264" s="33"/>
      <c r="W264" s="33"/>
      <c r="X264" s="33"/>
      <c r="Y264" s="33"/>
      <c r="Z264" s="33"/>
      <c r="AA264" s="33"/>
      <c r="AB264" s="33"/>
      <c r="AC264" s="33"/>
      <c r="AD264" s="33"/>
      <c r="AE264" s="33"/>
      <c r="AT264" s="18" t="s">
        <v>186</v>
      </c>
      <c r="AU264" s="18" t="s">
        <v>91</v>
      </c>
    </row>
    <row r="265" spans="1:65" s="2" customFormat="1" ht="6.95" customHeight="1">
      <c r="A265" s="33"/>
      <c r="B265" s="48"/>
      <c r="C265" s="49"/>
      <c r="D265" s="49"/>
      <c r="E265" s="49"/>
      <c r="F265" s="49"/>
      <c r="G265" s="49"/>
      <c r="H265" s="49"/>
      <c r="I265" s="126"/>
      <c r="J265" s="49"/>
      <c r="K265" s="49"/>
      <c r="L265" s="34"/>
      <c r="M265" s="33"/>
      <c r="O265" s="33"/>
      <c r="P265" s="33"/>
      <c r="Q265" s="33"/>
      <c r="R265" s="33"/>
      <c r="S265" s="33"/>
      <c r="T265" s="33"/>
      <c r="U265" s="33"/>
      <c r="V265" s="33"/>
      <c r="W265" s="33"/>
      <c r="X265" s="33"/>
      <c r="Y265" s="33"/>
      <c r="Z265" s="33"/>
      <c r="AA265" s="33"/>
      <c r="AB265" s="33"/>
      <c r="AC265" s="33"/>
      <c r="AD265" s="33"/>
      <c r="AE265" s="33"/>
    </row>
  </sheetData>
  <autoFilter ref="C122:K264"/>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3"/>
  <sheetViews>
    <sheetView showGridLines="0" tabSelected="1"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130</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2" customFormat="1" ht="12" customHeight="1">
      <c r="A8" s="33"/>
      <c r="B8" s="34"/>
      <c r="C8" s="33"/>
      <c r="D8" s="28" t="s">
        <v>132</v>
      </c>
      <c r="E8" s="33"/>
      <c r="F8" s="33"/>
      <c r="G8" s="33"/>
      <c r="H8" s="33"/>
      <c r="I8" s="102"/>
      <c r="J8" s="33"/>
      <c r="K8" s="33"/>
      <c r="L8" s="43"/>
      <c r="S8" s="33"/>
      <c r="T8" s="33"/>
      <c r="U8" s="33"/>
      <c r="V8" s="33"/>
      <c r="W8" s="33"/>
      <c r="X8" s="33"/>
      <c r="Y8" s="33"/>
      <c r="Z8" s="33"/>
      <c r="AA8" s="33"/>
      <c r="AB8" s="33"/>
      <c r="AC8" s="33"/>
      <c r="AD8" s="33"/>
      <c r="AE8" s="33"/>
    </row>
    <row r="9" spans="1:46" s="2" customFormat="1" ht="27" customHeight="1">
      <c r="A9" s="33"/>
      <c r="B9" s="34"/>
      <c r="C9" s="33"/>
      <c r="D9" s="33"/>
      <c r="E9" s="254" t="s">
        <v>2654</v>
      </c>
      <c r="F9" s="280"/>
      <c r="G9" s="280"/>
      <c r="H9" s="280"/>
      <c r="I9" s="102"/>
      <c r="J9" s="33"/>
      <c r="K9" s="33"/>
      <c r="L9" s="43"/>
      <c r="S9" s="33"/>
      <c r="T9" s="33"/>
      <c r="U9" s="33"/>
      <c r="V9" s="33"/>
      <c r="W9" s="33"/>
      <c r="X9" s="33"/>
      <c r="Y9" s="33"/>
      <c r="Z9" s="33"/>
      <c r="AA9" s="33"/>
      <c r="AB9" s="33"/>
      <c r="AC9" s="33"/>
      <c r="AD9" s="33"/>
      <c r="AE9" s="33"/>
    </row>
    <row r="10" spans="1:46" s="2" customFormat="1" ht="11.25">
      <c r="A10" s="33"/>
      <c r="B10" s="34"/>
      <c r="C10" s="33"/>
      <c r="D10" s="33"/>
      <c r="E10" s="33"/>
      <c r="F10" s="33"/>
      <c r="G10" s="33"/>
      <c r="H10" s="33"/>
      <c r="I10" s="102"/>
      <c r="J10" s="33"/>
      <c r="K10" s="33"/>
      <c r="L10" s="43"/>
      <c r="S10" s="33"/>
      <c r="T10" s="33"/>
      <c r="U10" s="33"/>
      <c r="V10" s="33"/>
      <c r="W10" s="33"/>
      <c r="X10" s="33"/>
      <c r="Y10" s="33"/>
      <c r="Z10" s="33"/>
      <c r="AA10" s="33"/>
      <c r="AB10" s="33"/>
      <c r="AC10" s="33"/>
      <c r="AD10" s="33"/>
      <c r="AE10" s="33"/>
    </row>
    <row r="11" spans="1:46" s="2" customFormat="1" ht="12" customHeight="1">
      <c r="A11" s="33"/>
      <c r="B11" s="34"/>
      <c r="C11" s="33"/>
      <c r="D11" s="28" t="s">
        <v>19</v>
      </c>
      <c r="E11" s="33"/>
      <c r="F11" s="26" t="s">
        <v>1</v>
      </c>
      <c r="G11" s="33"/>
      <c r="H11" s="33"/>
      <c r="I11" s="103" t="s">
        <v>20</v>
      </c>
      <c r="J11" s="26" t="s">
        <v>1</v>
      </c>
      <c r="K11" s="33"/>
      <c r="L11" s="43"/>
      <c r="S11" s="33"/>
      <c r="T11" s="33"/>
      <c r="U11" s="33"/>
      <c r="V11" s="33"/>
      <c r="W11" s="33"/>
      <c r="X11" s="33"/>
      <c r="Y11" s="33"/>
      <c r="Z11" s="33"/>
      <c r="AA11" s="33"/>
      <c r="AB11" s="33"/>
      <c r="AC11" s="33"/>
      <c r="AD11" s="33"/>
      <c r="AE11" s="33"/>
    </row>
    <row r="12" spans="1:46" s="2" customFormat="1" ht="12" customHeight="1">
      <c r="A12" s="33"/>
      <c r="B12" s="34"/>
      <c r="C12" s="33"/>
      <c r="D12" s="28" t="s">
        <v>22</v>
      </c>
      <c r="E12" s="33"/>
      <c r="F12" s="26" t="s">
        <v>136</v>
      </c>
      <c r="G12" s="33"/>
      <c r="H12" s="33"/>
      <c r="I12" s="103" t="s">
        <v>24</v>
      </c>
      <c r="J12" s="56" t="str">
        <f>'Rekapitulace stavby'!AN8</f>
        <v>22. 8. 2019</v>
      </c>
      <c r="K12" s="33"/>
      <c r="L12" s="43"/>
      <c r="S12" s="33"/>
      <c r="T12" s="33"/>
      <c r="U12" s="33"/>
      <c r="V12" s="33"/>
      <c r="W12" s="33"/>
      <c r="X12" s="33"/>
      <c r="Y12" s="33"/>
      <c r="Z12" s="33"/>
      <c r="AA12" s="33"/>
      <c r="AB12" s="33"/>
      <c r="AC12" s="33"/>
      <c r="AD12" s="33"/>
      <c r="AE12" s="33"/>
    </row>
    <row r="13" spans="1:46" s="2" customFormat="1" ht="10.9" customHeight="1">
      <c r="A13" s="33"/>
      <c r="B13" s="34"/>
      <c r="C13" s="33"/>
      <c r="D13" s="33"/>
      <c r="E13" s="33"/>
      <c r="F13" s="33"/>
      <c r="G13" s="33"/>
      <c r="H13" s="33"/>
      <c r="I13" s="102"/>
      <c r="J13" s="33"/>
      <c r="K13" s="33"/>
      <c r="L13" s="43"/>
      <c r="S13" s="33"/>
      <c r="T13" s="33"/>
      <c r="U13" s="33"/>
      <c r="V13" s="33"/>
      <c r="W13" s="33"/>
      <c r="X13" s="33"/>
      <c r="Y13" s="33"/>
      <c r="Z13" s="33"/>
      <c r="AA13" s="33"/>
      <c r="AB13" s="33"/>
      <c r="AC13" s="33"/>
      <c r="AD13" s="33"/>
      <c r="AE13" s="33"/>
    </row>
    <row r="14" spans="1:46" s="2" customFormat="1" ht="12" customHeight="1">
      <c r="A14" s="33"/>
      <c r="B14" s="34"/>
      <c r="C14" s="33"/>
      <c r="D14" s="28" t="s">
        <v>28</v>
      </c>
      <c r="E14" s="33"/>
      <c r="F14" s="33"/>
      <c r="G14" s="33"/>
      <c r="H14" s="33"/>
      <c r="I14" s="103" t="s">
        <v>29</v>
      </c>
      <c r="J14" s="26" t="s">
        <v>1</v>
      </c>
      <c r="K14" s="33"/>
      <c r="L14" s="43"/>
      <c r="S14" s="33"/>
      <c r="T14" s="33"/>
      <c r="U14" s="33"/>
      <c r="V14" s="33"/>
      <c r="W14" s="33"/>
      <c r="X14" s="33"/>
      <c r="Y14" s="33"/>
      <c r="Z14" s="33"/>
      <c r="AA14" s="33"/>
      <c r="AB14" s="33"/>
      <c r="AC14" s="33"/>
      <c r="AD14" s="33"/>
      <c r="AE14" s="33"/>
    </row>
    <row r="15" spans="1:46" s="2" customFormat="1" ht="18" customHeight="1">
      <c r="A15" s="33"/>
      <c r="B15" s="34"/>
      <c r="C15" s="33"/>
      <c r="D15" s="33"/>
      <c r="E15" s="26" t="s">
        <v>30</v>
      </c>
      <c r="F15" s="33"/>
      <c r="G15" s="33"/>
      <c r="H15" s="33"/>
      <c r="I15" s="103" t="s">
        <v>31</v>
      </c>
      <c r="J15" s="26" t="s">
        <v>1</v>
      </c>
      <c r="K15" s="33"/>
      <c r="L15" s="43"/>
      <c r="S15" s="33"/>
      <c r="T15" s="33"/>
      <c r="U15" s="33"/>
      <c r="V15" s="33"/>
      <c r="W15" s="33"/>
      <c r="X15" s="33"/>
      <c r="Y15" s="33"/>
      <c r="Z15" s="33"/>
      <c r="AA15" s="33"/>
      <c r="AB15" s="33"/>
      <c r="AC15" s="33"/>
      <c r="AD15" s="33"/>
      <c r="AE15" s="33"/>
    </row>
    <row r="16" spans="1:46" s="2" customFormat="1" ht="6.95" customHeight="1">
      <c r="A16" s="33"/>
      <c r="B16" s="34"/>
      <c r="C16" s="33"/>
      <c r="D16" s="33"/>
      <c r="E16" s="33"/>
      <c r="F16" s="33"/>
      <c r="G16" s="33"/>
      <c r="H16" s="33"/>
      <c r="I16" s="102"/>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32</v>
      </c>
      <c r="E17" s="33"/>
      <c r="F17" s="33"/>
      <c r="G17" s="33"/>
      <c r="H17" s="33"/>
      <c r="I17" s="103" t="s">
        <v>29</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81" t="str">
        <f>'Rekapitulace stavby'!E14</f>
        <v>Vyplň údaj</v>
      </c>
      <c r="F18" s="257"/>
      <c r="G18" s="257"/>
      <c r="H18" s="257"/>
      <c r="I18" s="103" t="s">
        <v>31</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102"/>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34</v>
      </c>
      <c r="E20" s="33"/>
      <c r="F20" s="33"/>
      <c r="G20" s="33"/>
      <c r="H20" s="33"/>
      <c r="I20" s="103" t="s">
        <v>29</v>
      </c>
      <c r="J20" s="26" t="s">
        <v>1</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
        <v>35</v>
      </c>
      <c r="F21" s="33"/>
      <c r="G21" s="33"/>
      <c r="H21" s="33"/>
      <c r="I21" s="103" t="s">
        <v>31</v>
      </c>
      <c r="J21" s="26" t="s">
        <v>1</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102"/>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37</v>
      </c>
      <c r="E23" s="33"/>
      <c r="F23" s="33"/>
      <c r="G23" s="33"/>
      <c r="H23" s="33"/>
      <c r="I23" s="103" t="s">
        <v>29</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103" t="s">
        <v>31</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102"/>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39</v>
      </c>
      <c r="E26" s="33"/>
      <c r="F26" s="33"/>
      <c r="G26" s="33"/>
      <c r="H26" s="33"/>
      <c r="I26" s="102"/>
      <c r="J26" s="33"/>
      <c r="K26" s="33"/>
      <c r="L26" s="43"/>
      <c r="S26" s="33"/>
      <c r="T26" s="33"/>
      <c r="U26" s="33"/>
      <c r="V26" s="33"/>
      <c r="W26" s="33"/>
      <c r="X26" s="33"/>
      <c r="Y26" s="33"/>
      <c r="Z26" s="33"/>
      <c r="AA26" s="33"/>
      <c r="AB26" s="33"/>
      <c r="AC26" s="33"/>
      <c r="AD26" s="33"/>
      <c r="AE26" s="33"/>
    </row>
    <row r="27" spans="1:31" s="8" customFormat="1" ht="16.5" customHeight="1">
      <c r="A27" s="104"/>
      <c r="B27" s="105"/>
      <c r="C27" s="104"/>
      <c r="D27" s="104"/>
      <c r="E27" s="261" t="s">
        <v>1</v>
      </c>
      <c r="F27" s="261"/>
      <c r="G27" s="261"/>
      <c r="H27" s="261"/>
      <c r="I27" s="106"/>
      <c r="J27" s="104"/>
      <c r="K27" s="104"/>
      <c r="L27" s="107"/>
      <c r="S27" s="104"/>
      <c r="T27" s="104"/>
      <c r="U27" s="104"/>
      <c r="V27" s="104"/>
      <c r="W27" s="104"/>
      <c r="X27" s="104"/>
      <c r="Y27" s="104"/>
      <c r="Z27" s="104"/>
      <c r="AA27" s="104"/>
      <c r="AB27" s="104"/>
      <c r="AC27" s="104"/>
      <c r="AD27" s="104"/>
      <c r="AE27" s="104"/>
    </row>
    <row r="28" spans="1:31" s="2" customFormat="1" ht="6.95" customHeight="1">
      <c r="A28" s="33"/>
      <c r="B28" s="34"/>
      <c r="C28" s="33"/>
      <c r="D28" s="33"/>
      <c r="E28" s="33"/>
      <c r="F28" s="33"/>
      <c r="G28" s="33"/>
      <c r="H28" s="33"/>
      <c r="I28" s="102"/>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108"/>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109" t="s">
        <v>40</v>
      </c>
      <c r="E30" s="33"/>
      <c r="F30" s="33"/>
      <c r="G30" s="33"/>
      <c r="H30" s="33"/>
      <c r="I30" s="102"/>
      <c r="J30" s="72">
        <f>ROUND(J123,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42</v>
      </c>
      <c r="G32" s="33"/>
      <c r="H32" s="33"/>
      <c r="I32" s="110" t="s">
        <v>41</v>
      </c>
      <c r="J32" s="37" t="s">
        <v>43</v>
      </c>
      <c r="K32" s="33"/>
      <c r="L32" s="43"/>
      <c r="S32" s="33"/>
      <c r="T32" s="33"/>
      <c r="U32" s="33"/>
      <c r="V32" s="33"/>
      <c r="W32" s="33"/>
      <c r="X32" s="33"/>
      <c r="Y32" s="33"/>
      <c r="Z32" s="33"/>
      <c r="AA32" s="33"/>
      <c r="AB32" s="33"/>
      <c r="AC32" s="33"/>
      <c r="AD32" s="33"/>
      <c r="AE32" s="33"/>
    </row>
    <row r="33" spans="1:31" s="2" customFormat="1" ht="14.45" customHeight="1">
      <c r="A33" s="33"/>
      <c r="B33" s="34"/>
      <c r="C33" s="33"/>
      <c r="D33" s="111" t="s">
        <v>44</v>
      </c>
      <c r="E33" s="28" t="s">
        <v>45</v>
      </c>
      <c r="F33" s="112">
        <f>ROUND((SUM(BE123:BE172)),  2)</f>
        <v>0</v>
      </c>
      <c r="G33" s="33"/>
      <c r="H33" s="33"/>
      <c r="I33" s="113">
        <v>0.21</v>
      </c>
      <c r="J33" s="112">
        <f>ROUND(((SUM(BE123:BE172))*I33),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46</v>
      </c>
      <c r="F34" s="112">
        <f>ROUND((SUM(BF123:BF172)),  2)</f>
        <v>0</v>
      </c>
      <c r="G34" s="33"/>
      <c r="H34" s="33"/>
      <c r="I34" s="113">
        <v>0.15</v>
      </c>
      <c r="J34" s="112">
        <f>ROUND(((SUM(BF123:BF172))*I34),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47</v>
      </c>
      <c r="F35" s="112">
        <f>ROUND((SUM(BG123:BG172)),  2)</f>
        <v>0</v>
      </c>
      <c r="G35" s="33"/>
      <c r="H35" s="33"/>
      <c r="I35" s="113">
        <v>0.21</v>
      </c>
      <c r="J35" s="112">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48</v>
      </c>
      <c r="F36" s="112">
        <f>ROUND((SUM(BH123:BH172)),  2)</f>
        <v>0</v>
      </c>
      <c r="G36" s="33"/>
      <c r="H36" s="33"/>
      <c r="I36" s="113">
        <v>0.15</v>
      </c>
      <c r="J36" s="112">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49</v>
      </c>
      <c r="F37" s="112">
        <f>ROUND((SUM(BI123:BI172)),  2)</f>
        <v>0</v>
      </c>
      <c r="G37" s="33"/>
      <c r="H37" s="33"/>
      <c r="I37" s="113">
        <v>0</v>
      </c>
      <c r="J37" s="112">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102"/>
      <c r="J38" s="33"/>
      <c r="K38" s="33"/>
      <c r="L38" s="43"/>
      <c r="S38" s="33"/>
      <c r="T38" s="33"/>
      <c r="U38" s="33"/>
      <c r="V38" s="33"/>
      <c r="W38" s="33"/>
      <c r="X38" s="33"/>
      <c r="Y38" s="33"/>
      <c r="Z38" s="33"/>
      <c r="AA38" s="33"/>
      <c r="AB38" s="33"/>
      <c r="AC38" s="33"/>
      <c r="AD38" s="33"/>
      <c r="AE38" s="33"/>
    </row>
    <row r="39" spans="1:31" s="2" customFormat="1" ht="25.35" customHeight="1">
      <c r="A39" s="33"/>
      <c r="B39" s="34"/>
      <c r="C39" s="114"/>
      <c r="D39" s="115" t="s">
        <v>50</v>
      </c>
      <c r="E39" s="61"/>
      <c r="F39" s="61"/>
      <c r="G39" s="116" t="s">
        <v>51</v>
      </c>
      <c r="H39" s="117" t="s">
        <v>52</v>
      </c>
      <c r="I39" s="118"/>
      <c r="J39" s="119">
        <f>SUM(J30:J37)</f>
        <v>0</v>
      </c>
      <c r="K39" s="120"/>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1" customFormat="1" ht="14.45" customHeight="1">
      <c r="B41" s="21"/>
      <c r="I41" s="99"/>
      <c r="L41" s="21"/>
    </row>
    <row r="42" spans="1:31" s="1" customFormat="1" ht="14.45" customHeight="1">
      <c r="B42" s="21"/>
      <c r="I42" s="99"/>
      <c r="L42" s="21"/>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47"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47"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47"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47"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47"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47" s="2" customFormat="1" ht="12" customHeight="1">
      <c r="A86" s="33"/>
      <c r="B86" s="34"/>
      <c r="C86" s="28" t="s">
        <v>132</v>
      </c>
      <c r="D86" s="33"/>
      <c r="E86" s="33"/>
      <c r="F86" s="33"/>
      <c r="G86" s="33"/>
      <c r="H86" s="33"/>
      <c r="I86" s="102"/>
      <c r="J86" s="33"/>
      <c r="K86" s="33"/>
      <c r="L86" s="43"/>
      <c r="S86" s="33"/>
      <c r="T86" s="33"/>
      <c r="U86" s="33"/>
      <c r="V86" s="33"/>
      <c r="W86" s="33"/>
      <c r="X86" s="33"/>
      <c r="Y86" s="33"/>
      <c r="Z86" s="33"/>
      <c r="AA86" s="33"/>
      <c r="AB86" s="33"/>
      <c r="AC86" s="33"/>
      <c r="AD86" s="33"/>
      <c r="AE86" s="33"/>
    </row>
    <row r="87" spans="1:47" s="2" customFormat="1" ht="27" customHeight="1">
      <c r="A87" s="33"/>
      <c r="B87" s="34"/>
      <c r="C87" s="33"/>
      <c r="D87" s="33"/>
      <c r="E87" s="254" t="str">
        <f>E9</f>
        <v>4 - ZŠ Smetanova, Lanškroun- vedlejší rozpočtové náklady- cenová úroveň II/2016</v>
      </c>
      <c r="F87" s="280"/>
      <c r="G87" s="280"/>
      <c r="H87" s="280"/>
      <c r="I87" s="102"/>
      <c r="J87" s="33"/>
      <c r="K87" s="33"/>
      <c r="L87" s="43"/>
      <c r="S87" s="33"/>
      <c r="T87" s="33"/>
      <c r="U87" s="33"/>
      <c r="V87" s="33"/>
      <c r="W87" s="33"/>
      <c r="X87" s="33"/>
      <c r="Y87" s="33"/>
      <c r="Z87" s="33"/>
      <c r="AA87" s="33"/>
      <c r="AB87" s="33"/>
      <c r="AC87" s="33"/>
      <c r="AD87" s="33"/>
      <c r="AE87" s="33"/>
    </row>
    <row r="88" spans="1:47" s="2" customFormat="1" ht="6.95" customHeight="1">
      <c r="A88" s="33"/>
      <c r="B88" s="34"/>
      <c r="C88" s="33"/>
      <c r="D88" s="33"/>
      <c r="E88" s="33"/>
      <c r="F88" s="33"/>
      <c r="G88" s="33"/>
      <c r="H88" s="33"/>
      <c r="I88" s="102"/>
      <c r="J88" s="33"/>
      <c r="K88" s="33"/>
      <c r="L88" s="43"/>
      <c r="S88" s="33"/>
      <c r="T88" s="33"/>
      <c r="U88" s="33"/>
      <c r="V88" s="33"/>
      <c r="W88" s="33"/>
      <c r="X88" s="33"/>
      <c r="Y88" s="33"/>
      <c r="Z88" s="33"/>
      <c r="AA88" s="33"/>
      <c r="AB88" s="33"/>
      <c r="AC88" s="33"/>
      <c r="AD88" s="33"/>
      <c r="AE88" s="33"/>
    </row>
    <row r="89" spans="1:47" s="2" customFormat="1" ht="12" customHeight="1">
      <c r="A89" s="33"/>
      <c r="B89" s="34"/>
      <c r="C89" s="28" t="s">
        <v>22</v>
      </c>
      <c r="D89" s="33"/>
      <c r="E89" s="33"/>
      <c r="F89" s="26" t="str">
        <f>F12</f>
        <v>ZŠ Smetanova 460</v>
      </c>
      <c r="G89" s="33"/>
      <c r="H89" s="33"/>
      <c r="I89" s="103" t="s">
        <v>24</v>
      </c>
      <c r="J89" s="56" t="str">
        <f>IF(J12="","",J12)</f>
        <v>22. 8. 2019</v>
      </c>
      <c r="K89" s="33"/>
      <c r="L89" s="43"/>
      <c r="S89" s="33"/>
      <c r="T89" s="33"/>
      <c r="U89" s="33"/>
      <c r="V89" s="33"/>
      <c r="W89" s="33"/>
      <c r="X89" s="33"/>
      <c r="Y89" s="33"/>
      <c r="Z89" s="33"/>
      <c r="AA89" s="33"/>
      <c r="AB89" s="33"/>
      <c r="AC89" s="33"/>
      <c r="AD89" s="33"/>
      <c r="AE89" s="33"/>
    </row>
    <row r="90" spans="1:47"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47" s="2" customFormat="1" ht="15.2" customHeight="1">
      <c r="A91" s="33"/>
      <c r="B91" s="34"/>
      <c r="C91" s="28" t="s">
        <v>28</v>
      </c>
      <c r="D91" s="33"/>
      <c r="E91" s="33"/>
      <c r="F91" s="26" t="str">
        <f>E15</f>
        <v>Město Lanškroun</v>
      </c>
      <c r="G91" s="33"/>
      <c r="H91" s="33"/>
      <c r="I91" s="103" t="s">
        <v>34</v>
      </c>
      <c r="J91" s="31" t="str">
        <f>E21</f>
        <v>Ing. Ivana Smolová</v>
      </c>
      <c r="K91" s="33"/>
      <c r="L91" s="43"/>
      <c r="S91" s="33"/>
      <c r="T91" s="33"/>
      <c r="U91" s="33"/>
      <c r="V91" s="33"/>
      <c r="W91" s="33"/>
      <c r="X91" s="33"/>
      <c r="Y91" s="33"/>
      <c r="Z91" s="33"/>
      <c r="AA91" s="33"/>
      <c r="AB91" s="33"/>
      <c r="AC91" s="33"/>
      <c r="AD91" s="33"/>
      <c r="AE91" s="33"/>
    </row>
    <row r="92" spans="1:47" s="2" customFormat="1" ht="15.2" customHeight="1">
      <c r="A92" s="33"/>
      <c r="B92" s="34"/>
      <c r="C92" s="28" t="s">
        <v>32</v>
      </c>
      <c r="D92" s="33"/>
      <c r="E92" s="33"/>
      <c r="F92" s="26" t="str">
        <f>IF(E18="","",E18)</f>
        <v>Vyplň údaj</v>
      </c>
      <c r="G92" s="33"/>
      <c r="H92" s="33"/>
      <c r="I92" s="103" t="s">
        <v>37</v>
      </c>
      <c r="J92" s="31" t="str">
        <f>E24</f>
        <v xml:space="preserve"> </v>
      </c>
      <c r="K92" s="33"/>
      <c r="L92" s="43"/>
      <c r="S92" s="33"/>
      <c r="T92" s="33"/>
      <c r="U92" s="33"/>
      <c r="V92" s="33"/>
      <c r="W92" s="33"/>
      <c r="X92" s="33"/>
      <c r="Y92" s="33"/>
      <c r="Z92" s="33"/>
      <c r="AA92" s="33"/>
      <c r="AB92" s="33"/>
      <c r="AC92" s="33"/>
      <c r="AD92" s="33"/>
      <c r="AE92" s="33"/>
    </row>
    <row r="93" spans="1:47" s="2" customFormat="1" ht="10.35" customHeight="1">
      <c r="A93" s="33"/>
      <c r="B93" s="34"/>
      <c r="C93" s="33"/>
      <c r="D93" s="33"/>
      <c r="E93" s="33"/>
      <c r="F93" s="33"/>
      <c r="G93" s="33"/>
      <c r="H93" s="33"/>
      <c r="I93" s="102"/>
      <c r="J93" s="33"/>
      <c r="K93" s="33"/>
      <c r="L93" s="43"/>
      <c r="S93" s="33"/>
      <c r="T93" s="33"/>
      <c r="U93" s="33"/>
      <c r="V93" s="33"/>
      <c r="W93" s="33"/>
      <c r="X93" s="33"/>
      <c r="Y93" s="33"/>
      <c r="Z93" s="33"/>
      <c r="AA93" s="33"/>
      <c r="AB93" s="33"/>
      <c r="AC93" s="33"/>
      <c r="AD93" s="33"/>
      <c r="AE93" s="33"/>
    </row>
    <row r="94" spans="1:47" s="2" customFormat="1" ht="29.25" customHeight="1">
      <c r="A94" s="33"/>
      <c r="B94" s="34"/>
      <c r="C94" s="128" t="s">
        <v>138</v>
      </c>
      <c r="D94" s="114"/>
      <c r="E94" s="114"/>
      <c r="F94" s="114"/>
      <c r="G94" s="114"/>
      <c r="H94" s="114"/>
      <c r="I94" s="129"/>
      <c r="J94" s="130" t="s">
        <v>139</v>
      </c>
      <c r="K94" s="114"/>
      <c r="L94" s="43"/>
      <c r="S94" s="33"/>
      <c r="T94" s="33"/>
      <c r="U94" s="33"/>
      <c r="V94" s="33"/>
      <c r="W94" s="33"/>
      <c r="X94" s="33"/>
      <c r="Y94" s="33"/>
      <c r="Z94" s="33"/>
      <c r="AA94" s="33"/>
      <c r="AB94" s="33"/>
      <c r="AC94" s="33"/>
      <c r="AD94" s="33"/>
      <c r="AE94" s="33"/>
    </row>
    <row r="95" spans="1:47"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47" s="2" customFormat="1" ht="22.9" customHeight="1">
      <c r="A96" s="33"/>
      <c r="B96" s="34"/>
      <c r="C96" s="131" t="s">
        <v>140</v>
      </c>
      <c r="D96" s="33"/>
      <c r="E96" s="33"/>
      <c r="F96" s="33"/>
      <c r="G96" s="33"/>
      <c r="H96" s="33"/>
      <c r="I96" s="102"/>
      <c r="J96" s="72">
        <f>J123</f>
        <v>0</v>
      </c>
      <c r="K96" s="33"/>
      <c r="L96" s="43"/>
      <c r="S96" s="33"/>
      <c r="T96" s="33"/>
      <c r="U96" s="33"/>
      <c r="V96" s="33"/>
      <c r="W96" s="33"/>
      <c r="X96" s="33"/>
      <c r="Y96" s="33"/>
      <c r="Z96" s="33"/>
      <c r="AA96" s="33"/>
      <c r="AB96" s="33"/>
      <c r="AC96" s="33"/>
      <c r="AD96" s="33"/>
      <c r="AE96" s="33"/>
      <c r="AU96" s="18" t="s">
        <v>141</v>
      </c>
    </row>
    <row r="97" spans="1:31" s="9" customFormat="1" ht="24.95" customHeight="1">
      <c r="B97" s="132"/>
      <c r="D97" s="133" t="s">
        <v>2655</v>
      </c>
      <c r="E97" s="134"/>
      <c r="F97" s="134"/>
      <c r="G97" s="134"/>
      <c r="H97" s="134"/>
      <c r="I97" s="135"/>
      <c r="J97" s="136">
        <f>J124</f>
        <v>0</v>
      </c>
      <c r="L97" s="132"/>
    </row>
    <row r="98" spans="1:31" s="10" customFormat="1" ht="19.899999999999999" customHeight="1">
      <c r="B98" s="137"/>
      <c r="D98" s="138" t="s">
        <v>2656</v>
      </c>
      <c r="E98" s="139"/>
      <c r="F98" s="139"/>
      <c r="G98" s="139"/>
      <c r="H98" s="139"/>
      <c r="I98" s="140"/>
      <c r="J98" s="141">
        <f>J125</f>
        <v>0</v>
      </c>
      <c r="L98" s="137"/>
    </row>
    <row r="99" spans="1:31" s="10" customFormat="1" ht="19.899999999999999" customHeight="1">
      <c r="B99" s="137"/>
      <c r="D99" s="138" t="s">
        <v>2657</v>
      </c>
      <c r="E99" s="139"/>
      <c r="F99" s="139"/>
      <c r="G99" s="139"/>
      <c r="H99" s="139"/>
      <c r="I99" s="140"/>
      <c r="J99" s="141">
        <f>J132</f>
        <v>0</v>
      </c>
      <c r="L99" s="137"/>
    </row>
    <row r="100" spans="1:31" s="10" customFormat="1" ht="19.899999999999999" customHeight="1">
      <c r="B100" s="137"/>
      <c r="D100" s="138" t="s">
        <v>2658</v>
      </c>
      <c r="E100" s="139"/>
      <c r="F100" s="139"/>
      <c r="G100" s="139"/>
      <c r="H100" s="139"/>
      <c r="I100" s="140"/>
      <c r="J100" s="141">
        <f>J157</f>
        <v>0</v>
      </c>
      <c r="L100" s="137"/>
    </row>
    <row r="101" spans="1:31" s="10" customFormat="1" ht="19.899999999999999" customHeight="1">
      <c r="B101" s="137"/>
      <c r="D101" s="138" t="s">
        <v>2659</v>
      </c>
      <c r="E101" s="139"/>
      <c r="F101" s="139"/>
      <c r="G101" s="139"/>
      <c r="H101" s="139"/>
      <c r="I101" s="140"/>
      <c r="J101" s="141">
        <f>J162</f>
        <v>0</v>
      </c>
      <c r="L101" s="137"/>
    </row>
    <row r="102" spans="1:31" s="10" customFormat="1" ht="19.899999999999999" customHeight="1">
      <c r="B102" s="137"/>
      <c r="D102" s="138" t="s">
        <v>2660</v>
      </c>
      <c r="E102" s="139"/>
      <c r="F102" s="139"/>
      <c r="G102" s="139"/>
      <c r="H102" s="139"/>
      <c r="I102" s="140"/>
      <c r="J102" s="141">
        <f>J165</f>
        <v>0</v>
      </c>
      <c r="L102" s="137"/>
    </row>
    <row r="103" spans="1:31" s="10" customFormat="1" ht="19.899999999999999" customHeight="1">
      <c r="B103" s="137"/>
      <c r="D103" s="138" t="s">
        <v>2661</v>
      </c>
      <c r="E103" s="139"/>
      <c r="F103" s="139"/>
      <c r="G103" s="139"/>
      <c r="H103" s="139"/>
      <c r="I103" s="140"/>
      <c r="J103" s="141">
        <f>J168</f>
        <v>0</v>
      </c>
      <c r="L103" s="137"/>
    </row>
    <row r="104" spans="1:31" s="2" customFormat="1" ht="21.75" customHeight="1">
      <c r="A104" s="33"/>
      <c r="B104" s="34"/>
      <c r="C104" s="33"/>
      <c r="D104" s="33"/>
      <c r="E104" s="33"/>
      <c r="F104" s="33"/>
      <c r="G104" s="33"/>
      <c r="H104" s="33"/>
      <c r="I104" s="102"/>
      <c r="J104" s="33"/>
      <c r="K104" s="33"/>
      <c r="L104" s="43"/>
      <c r="S104" s="33"/>
      <c r="T104" s="33"/>
      <c r="U104" s="33"/>
      <c r="V104" s="33"/>
      <c r="W104" s="33"/>
      <c r="X104" s="33"/>
      <c r="Y104" s="33"/>
      <c r="Z104" s="33"/>
      <c r="AA104" s="33"/>
      <c r="AB104" s="33"/>
      <c r="AC104" s="33"/>
      <c r="AD104" s="33"/>
      <c r="AE104" s="33"/>
    </row>
    <row r="105" spans="1:31" s="2" customFormat="1" ht="6.95" customHeight="1">
      <c r="A105" s="33"/>
      <c r="B105" s="48"/>
      <c r="C105" s="49"/>
      <c r="D105" s="49"/>
      <c r="E105" s="49"/>
      <c r="F105" s="49"/>
      <c r="G105" s="49"/>
      <c r="H105" s="49"/>
      <c r="I105" s="126"/>
      <c r="J105" s="49"/>
      <c r="K105" s="49"/>
      <c r="L105" s="43"/>
      <c r="S105" s="33"/>
      <c r="T105" s="33"/>
      <c r="U105" s="33"/>
      <c r="V105" s="33"/>
      <c r="W105" s="33"/>
      <c r="X105" s="33"/>
      <c r="Y105" s="33"/>
      <c r="Z105" s="33"/>
      <c r="AA105" s="33"/>
      <c r="AB105" s="33"/>
      <c r="AC105" s="33"/>
      <c r="AD105" s="33"/>
      <c r="AE105" s="33"/>
    </row>
    <row r="109" spans="1:31" s="2" customFormat="1" ht="6.95" customHeight="1">
      <c r="A109" s="33"/>
      <c r="B109" s="50"/>
      <c r="C109" s="51"/>
      <c r="D109" s="51"/>
      <c r="E109" s="51"/>
      <c r="F109" s="51"/>
      <c r="G109" s="51"/>
      <c r="H109" s="51"/>
      <c r="I109" s="127"/>
      <c r="J109" s="51"/>
      <c r="K109" s="51"/>
      <c r="L109" s="43"/>
      <c r="S109" s="33"/>
      <c r="T109" s="33"/>
      <c r="U109" s="33"/>
      <c r="V109" s="33"/>
      <c r="W109" s="33"/>
      <c r="X109" s="33"/>
      <c r="Y109" s="33"/>
      <c r="Z109" s="33"/>
      <c r="AA109" s="33"/>
      <c r="AB109" s="33"/>
      <c r="AC109" s="33"/>
      <c r="AD109" s="33"/>
      <c r="AE109" s="33"/>
    </row>
    <row r="110" spans="1:31" s="2" customFormat="1" ht="24.95" customHeight="1">
      <c r="A110" s="33"/>
      <c r="B110" s="34"/>
      <c r="C110" s="22" t="s">
        <v>165</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31" s="2" customFormat="1" ht="6.95" customHeight="1">
      <c r="A111" s="33"/>
      <c r="B111" s="34"/>
      <c r="C111" s="33"/>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31" s="2" customFormat="1" ht="12" customHeight="1">
      <c r="A112" s="33"/>
      <c r="B112" s="34"/>
      <c r="C112" s="28" t="s">
        <v>16</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78" t="str">
        <f>E7</f>
        <v>Stavební úpravy a přístavba výtahu</v>
      </c>
      <c r="F113" s="279"/>
      <c r="G113" s="279"/>
      <c r="H113" s="279"/>
      <c r="I113" s="102"/>
      <c r="J113" s="33"/>
      <c r="K113" s="33"/>
      <c r="L113" s="43"/>
      <c r="S113" s="33"/>
      <c r="T113" s="33"/>
      <c r="U113" s="33"/>
      <c r="V113" s="33"/>
      <c r="W113" s="33"/>
      <c r="X113" s="33"/>
      <c r="Y113" s="33"/>
      <c r="Z113" s="33"/>
      <c r="AA113" s="33"/>
      <c r="AB113" s="33"/>
      <c r="AC113" s="33"/>
      <c r="AD113" s="33"/>
      <c r="AE113" s="33"/>
    </row>
    <row r="114" spans="1:65" s="2" customFormat="1" ht="12" customHeight="1">
      <c r="A114" s="33"/>
      <c r="B114" s="34"/>
      <c r="C114" s="28" t="s">
        <v>132</v>
      </c>
      <c r="D114" s="33"/>
      <c r="E114" s="33"/>
      <c r="F114" s="33"/>
      <c r="G114" s="33"/>
      <c r="H114" s="33"/>
      <c r="I114" s="102"/>
      <c r="J114" s="33"/>
      <c r="K114" s="33"/>
      <c r="L114" s="43"/>
      <c r="S114" s="33"/>
      <c r="T114" s="33"/>
      <c r="U114" s="33"/>
      <c r="V114" s="33"/>
      <c r="W114" s="33"/>
      <c r="X114" s="33"/>
      <c r="Y114" s="33"/>
      <c r="Z114" s="33"/>
      <c r="AA114" s="33"/>
      <c r="AB114" s="33"/>
      <c r="AC114" s="33"/>
      <c r="AD114" s="33"/>
      <c r="AE114" s="33"/>
    </row>
    <row r="115" spans="1:65" s="2" customFormat="1" ht="27" customHeight="1">
      <c r="A115" s="33"/>
      <c r="B115" s="34"/>
      <c r="C115" s="33"/>
      <c r="D115" s="33"/>
      <c r="E115" s="254" t="str">
        <f>E9</f>
        <v>4 - ZŠ Smetanova, Lanškroun- vedlejší rozpočtové náklady- cenová úroveň II/2016</v>
      </c>
      <c r="F115" s="280"/>
      <c r="G115" s="280"/>
      <c r="H115" s="280"/>
      <c r="I115" s="102"/>
      <c r="J115" s="33"/>
      <c r="K115" s="33"/>
      <c r="L115" s="43"/>
      <c r="S115" s="33"/>
      <c r="T115" s="33"/>
      <c r="U115" s="33"/>
      <c r="V115" s="33"/>
      <c r="W115" s="33"/>
      <c r="X115" s="33"/>
      <c r="Y115" s="33"/>
      <c r="Z115" s="33"/>
      <c r="AA115" s="33"/>
      <c r="AB115" s="33"/>
      <c r="AC115" s="33"/>
      <c r="AD115" s="33"/>
      <c r="AE115" s="33"/>
    </row>
    <row r="116" spans="1:65" s="2" customFormat="1" ht="6.95" customHeight="1">
      <c r="A116" s="33"/>
      <c r="B116" s="34"/>
      <c r="C116" s="33"/>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22</v>
      </c>
      <c r="D117" s="33"/>
      <c r="E117" s="33"/>
      <c r="F117" s="26" t="str">
        <f>F12</f>
        <v>ZŠ Smetanova 460</v>
      </c>
      <c r="G117" s="33"/>
      <c r="H117" s="33"/>
      <c r="I117" s="103" t="s">
        <v>24</v>
      </c>
      <c r="J117" s="56" t="str">
        <f>IF(J12="","",J12)</f>
        <v>22. 8. 2019</v>
      </c>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15.2" customHeight="1">
      <c r="A119" s="33"/>
      <c r="B119" s="34"/>
      <c r="C119" s="28" t="s">
        <v>28</v>
      </c>
      <c r="D119" s="33"/>
      <c r="E119" s="33"/>
      <c r="F119" s="26" t="str">
        <f>E15</f>
        <v>Město Lanškroun</v>
      </c>
      <c r="G119" s="33"/>
      <c r="H119" s="33"/>
      <c r="I119" s="103" t="s">
        <v>34</v>
      </c>
      <c r="J119" s="31" t="str">
        <f>E21</f>
        <v>Ing. Ivana Smolová</v>
      </c>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32</v>
      </c>
      <c r="D120" s="33"/>
      <c r="E120" s="33"/>
      <c r="F120" s="26" t="str">
        <f>IF(E18="","",E18)</f>
        <v>Vyplň údaj</v>
      </c>
      <c r="G120" s="33"/>
      <c r="H120" s="33"/>
      <c r="I120" s="103" t="s">
        <v>37</v>
      </c>
      <c r="J120" s="31" t="str">
        <f>E24</f>
        <v xml:space="preserve"> </v>
      </c>
      <c r="K120" s="33"/>
      <c r="L120" s="43"/>
      <c r="S120" s="33"/>
      <c r="T120" s="33"/>
      <c r="U120" s="33"/>
      <c r="V120" s="33"/>
      <c r="W120" s="33"/>
      <c r="X120" s="33"/>
      <c r="Y120" s="33"/>
      <c r="Z120" s="33"/>
      <c r="AA120" s="33"/>
      <c r="AB120" s="33"/>
      <c r="AC120" s="33"/>
      <c r="AD120" s="33"/>
      <c r="AE120" s="33"/>
    </row>
    <row r="121" spans="1:65" s="2" customFormat="1" ht="10.3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11" customFormat="1" ht="29.25" customHeight="1">
      <c r="A122" s="142"/>
      <c r="B122" s="143"/>
      <c r="C122" s="144" t="s">
        <v>166</v>
      </c>
      <c r="D122" s="145" t="s">
        <v>65</v>
      </c>
      <c r="E122" s="145" t="s">
        <v>61</v>
      </c>
      <c r="F122" s="145" t="s">
        <v>62</v>
      </c>
      <c r="G122" s="145" t="s">
        <v>167</v>
      </c>
      <c r="H122" s="145" t="s">
        <v>168</v>
      </c>
      <c r="I122" s="146" t="s">
        <v>169</v>
      </c>
      <c r="J122" s="147" t="s">
        <v>139</v>
      </c>
      <c r="K122" s="148" t="s">
        <v>170</v>
      </c>
      <c r="L122" s="149"/>
      <c r="M122" s="63" t="s">
        <v>1</v>
      </c>
      <c r="N122" s="64" t="s">
        <v>44</v>
      </c>
      <c r="O122" s="64" t="s">
        <v>171</v>
      </c>
      <c r="P122" s="64" t="s">
        <v>172</v>
      </c>
      <c r="Q122" s="64" t="s">
        <v>173</v>
      </c>
      <c r="R122" s="64" t="s">
        <v>174</v>
      </c>
      <c r="S122" s="64" t="s">
        <v>175</v>
      </c>
      <c r="T122" s="65" t="s">
        <v>176</v>
      </c>
      <c r="U122" s="142"/>
      <c r="V122" s="142"/>
      <c r="W122" s="142"/>
      <c r="X122" s="142"/>
      <c r="Y122" s="142"/>
      <c r="Z122" s="142"/>
      <c r="AA122" s="142"/>
      <c r="AB122" s="142"/>
      <c r="AC122" s="142"/>
      <c r="AD122" s="142"/>
      <c r="AE122" s="142"/>
    </row>
    <row r="123" spans="1:65" s="2" customFormat="1" ht="22.9" customHeight="1">
      <c r="A123" s="33"/>
      <c r="B123" s="34"/>
      <c r="C123" s="70" t="s">
        <v>177</v>
      </c>
      <c r="D123" s="33"/>
      <c r="E123" s="33"/>
      <c r="F123" s="33"/>
      <c r="G123" s="33"/>
      <c r="H123" s="33"/>
      <c r="I123" s="102"/>
      <c r="J123" s="150">
        <f>BK123</f>
        <v>0</v>
      </c>
      <c r="K123" s="33"/>
      <c r="L123" s="34"/>
      <c r="M123" s="66"/>
      <c r="N123" s="57"/>
      <c r="O123" s="67"/>
      <c r="P123" s="151">
        <f>P124</f>
        <v>0</v>
      </c>
      <c r="Q123" s="67"/>
      <c r="R123" s="151">
        <f>R124</f>
        <v>0</v>
      </c>
      <c r="S123" s="67"/>
      <c r="T123" s="152">
        <f>T124</f>
        <v>0</v>
      </c>
      <c r="U123" s="33"/>
      <c r="V123" s="33"/>
      <c r="W123" s="33"/>
      <c r="X123" s="33"/>
      <c r="Y123" s="33"/>
      <c r="Z123" s="33"/>
      <c r="AA123" s="33"/>
      <c r="AB123" s="33"/>
      <c r="AC123" s="33"/>
      <c r="AD123" s="33"/>
      <c r="AE123" s="33"/>
      <c r="AT123" s="18" t="s">
        <v>79</v>
      </c>
      <c r="AU123" s="18" t="s">
        <v>141</v>
      </c>
      <c r="BK123" s="153">
        <f>BK124</f>
        <v>0</v>
      </c>
    </row>
    <row r="124" spans="1:65" s="12" customFormat="1" ht="25.9" customHeight="1">
      <c r="B124" s="154"/>
      <c r="D124" s="155" t="s">
        <v>79</v>
      </c>
      <c r="E124" s="156" t="s">
        <v>2662</v>
      </c>
      <c r="F124" s="156" t="s">
        <v>2663</v>
      </c>
      <c r="I124" s="157"/>
      <c r="J124" s="158">
        <f>BK124</f>
        <v>0</v>
      </c>
      <c r="L124" s="154"/>
      <c r="M124" s="159"/>
      <c r="N124" s="160"/>
      <c r="O124" s="160"/>
      <c r="P124" s="161">
        <f>P125+P132+P157+P162+P165+P168</f>
        <v>0</v>
      </c>
      <c r="Q124" s="160"/>
      <c r="R124" s="161">
        <f>R125+R132+R157+R162+R165+R168</f>
        <v>0</v>
      </c>
      <c r="S124" s="160"/>
      <c r="T124" s="162">
        <f>T125+T132+T157+T162+T165+T168</f>
        <v>0</v>
      </c>
      <c r="AR124" s="155" t="s">
        <v>203</v>
      </c>
      <c r="AT124" s="163" t="s">
        <v>79</v>
      </c>
      <c r="AU124" s="163" t="s">
        <v>80</v>
      </c>
      <c r="AY124" s="155" t="s">
        <v>180</v>
      </c>
      <c r="BK124" s="164">
        <f>BK125+BK132+BK157+BK162+BK165+BK168</f>
        <v>0</v>
      </c>
    </row>
    <row r="125" spans="1:65" s="12" customFormat="1" ht="22.9" customHeight="1">
      <c r="B125" s="154"/>
      <c r="D125" s="155" t="s">
        <v>79</v>
      </c>
      <c r="E125" s="165" t="s">
        <v>2664</v>
      </c>
      <c r="F125" s="165" t="s">
        <v>2665</v>
      </c>
      <c r="I125" s="157"/>
      <c r="J125" s="166">
        <f>BK125</f>
        <v>0</v>
      </c>
      <c r="L125" s="154"/>
      <c r="M125" s="159"/>
      <c r="N125" s="160"/>
      <c r="O125" s="160"/>
      <c r="P125" s="161">
        <f>SUM(P126:P131)</f>
        <v>0</v>
      </c>
      <c r="Q125" s="160"/>
      <c r="R125" s="161">
        <f>SUM(R126:R131)</f>
        <v>0</v>
      </c>
      <c r="S125" s="160"/>
      <c r="T125" s="162">
        <f>SUM(T126:T131)</f>
        <v>0</v>
      </c>
      <c r="AR125" s="155" t="s">
        <v>203</v>
      </c>
      <c r="AT125" s="163" t="s">
        <v>79</v>
      </c>
      <c r="AU125" s="163" t="s">
        <v>21</v>
      </c>
      <c r="AY125" s="155" t="s">
        <v>180</v>
      </c>
      <c r="BK125" s="164">
        <f>SUM(BK126:BK131)</f>
        <v>0</v>
      </c>
    </row>
    <row r="126" spans="1:65" s="2" customFormat="1" ht="36" customHeight="1">
      <c r="A126" s="33"/>
      <c r="B126" s="167"/>
      <c r="C126" s="168" t="s">
        <v>21</v>
      </c>
      <c r="D126" s="168" t="s">
        <v>182</v>
      </c>
      <c r="E126" s="169" t="s">
        <v>2666</v>
      </c>
      <c r="F126" s="170" t="s">
        <v>2667</v>
      </c>
      <c r="G126" s="171" t="s">
        <v>2668</v>
      </c>
      <c r="H126" s="172">
        <v>1</v>
      </c>
      <c r="I126" s="173"/>
      <c r="J126" s="174">
        <f>ROUND(I126*H126,2)</f>
        <v>0</v>
      </c>
      <c r="K126" s="175"/>
      <c r="L126" s="34"/>
      <c r="M126" s="176" t="s">
        <v>1</v>
      </c>
      <c r="N126" s="177" t="s">
        <v>45</v>
      </c>
      <c r="O126" s="59"/>
      <c r="P126" s="178">
        <f>O126*H126</f>
        <v>0</v>
      </c>
      <c r="Q126" s="178">
        <v>0</v>
      </c>
      <c r="R126" s="178">
        <f>Q126*H126</f>
        <v>0</v>
      </c>
      <c r="S126" s="178">
        <v>0</v>
      </c>
      <c r="T126" s="179">
        <f>S126*H126</f>
        <v>0</v>
      </c>
      <c r="U126" s="33"/>
      <c r="V126" s="33"/>
      <c r="W126" s="33"/>
      <c r="X126" s="33"/>
      <c r="Y126" s="33"/>
      <c r="Z126" s="33"/>
      <c r="AA126" s="33"/>
      <c r="AB126" s="33"/>
      <c r="AC126" s="33"/>
      <c r="AD126" s="33"/>
      <c r="AE126" s="33"/>
      <c r="AR126" s="180" t="s">
        <v>128</v>
      </c>
      <c r="AT126" s="180" t="s">
        <v>182</v>
      </c>
      <c r="AU126" s="180" t="s">
        <v>91</v>
      </c>
      <c r="AY126" s="18" t="s">
        <v>180</v>
      </c>
      <c r="BE126" s="181">
        <f>IF(N126="základní",J126,0)</f>
        <v>0</v>
      </c>
      <c r="BF126" s="181">
        <f>IF(N126="snížená",J126,0)</f>
        <v>0</v>
      </c>
      <c r="BG126" s="181">
        <f>IF(N126="zákl. přenesená",J126,0)</f>
        <v>0</v>
      </c>
      <c r="BH126" s="181">
        <f>IF(N126="sníž. přenesená",J126,0)</f>
        <v>0</v>
      </c>
      <c r="BI126" s="181">
        <f>IF(N126="nulová",J126,0)</f>
        <v>0</v>
      </c>
      <c r="BJ126" s="18" t="s">
        <v>21</v>
      </c>
      <c r="BK126" s="181">
        <f>ROUND(I126*H126,2)</f>
        <v>0</v>
      </c>
      <c r="BL126" s="18" t="s">
        <v>128</v>
      </c>
      <c r="BM126" s="180" t="s">
        <v>91</v>
      </c>
    </row>
    <row r="127" spans="1:65" s="2" customFormat="1" ht="29.25">
      <c r="A127" s="33"/>
      <c r="B127" s="34"/>
      <c r="C127" s="33"/>
      <c r="D127" s="182" t="s">
        <v>186</v>
      </c>
      <c r="E127" s="33"/>
      <c r="F127" s="183" t="s">
        <v>2667</v>
      </c>
      <c r="G127" s="33"/>
      <c r="H127" s="33"/>
      <c r="I127" s="102"/>
      <c r="J127" s="33"/>
      <c r="K127" s="33"/>
      <c r="L127" s="34"/>
      <c r="M127" s="184"/>
      <c r="N127" s="185"/>
      <c r="O127" s="59"/>
      <c r="P127" s="59"/>
      <c r="Q127" s="59"/>
      <c r="R127" s="59"/>
      <c r="S127" s="59"/>
      <c r="T127" s="60"/>
      <c r="U127" s="33"/>
      <c r="V127" s="33"/>
      <c r="W127" s="33"/>
      <c r="X127" s="33"/>
      <c r="Y127" s="33"/>
      <c r="Z127" s="33"/>
      <c r="AA127" s="33"/>
      <c r="AB127" s="33"/>
      <c r="AC127" s="33"/>
      <c r="AD127" s="33"/>
      <c r="AE127" s="33"/>
      <c r="AT127" s="18" t="s">
        <v>186</v>
      </c>
      <c r="AU127" s="18" t="s">
        <v>91</v>
      </c>
    </row>
    <row r="128" spans="1:65" s="2" customFormat="1" ht="16.5" customHeight="1">
      <c r="A128" s="33"/>
      <c r="B128" s="167"/>
      <c r="C128" s="168" t="s">
        <v>91</v>
      </c>
      <c r="D128" s="168" t="s">
        <v>182</v>
      </c>
      <c r="E128" s="169" t="s">
        <v>2669</v>
      </c>
      <c r="F128" s="170" t="s">
        <v>2670</v>
      </c>
      <c r="G128" s="171" t="s">
        <v>501</v>
      </c>
      <c r="H128" s="172">
        <v>1</v>
      </c>
      <c r="I128" s="173"/>
      <c r="J128" s="174">
        <f>ROUND(I128*H128,2)</f>
        <v>0</v>
      </c>
      <c r="K128" s="175"/>
      <c r="L128" s="34"/>
      <c r="M128" s="176" t="s">
        <v>1</v>
      </c>
      <c r="N128" s="177" t="s">
        <v>45</v>
      </c>
      <c r="O128" s="59"/>
      <c r="P128" s="178">
        <f>O128*H128</f>
        <v>0</v>
      </c>
      <c r="Q128" s="178">
        <v>0</v>
      </c>
      <c r="R128" s="178">
        <f>Q128*H128</f>
        <v>0</v>
      </c>
      <c r="S128" s="178">
        <v>0</v>
      </c>
      <c r="T128" s="179">
        <f>S128*H128</f>
        <v>0</v>
      </c>
      <c r="U128" s="33"/>
      <c r="V128" s="33"/>
      <c r="W128" s="33"/>
      <c r="X128" s="33"/>
      <c r="Y128" s="33"/>
      <c r="Z128" s="33"/>
      <c r="AA128" s="33"/>
      <c r="AB128" s="33"/>
      <c r="AC128" s="33"/>
      <c r="AD128" s="33"/>
      <c r="AE128" s="33"/>
      <c r="AR128" s="180" t="s">
        <v>128</v>
      </c>
      <c r="AT128" s="180" t="s">
        <v>182</v>
      </c>
      <c r="AU128" s="180" t="s">
        <v>91</v>
      </c>
      <c r="AY128" s="18" t="s">
        <v>180</v>
      </c>
      <c r="BE128" s="181">
        <f>IF(N128="základní",J128,0)</f>
        <v>0</v>
      </c>
      <c r="BF128" s="181">
        <f>IF(N128="snížená",J128,0)</f>
        <v>0</v>
      </c>
      <c r="BG128" s="181">
        <f>IF(N128="zákl. přenesená",J128,0)</f>
        <v>0</v>
      </c>
      <c r="BH128" s="181">
        <f>IF(N128="sníž. přenesená",J128,0)</f>
        <v>0</v>
      </c>
      <c r="BI128" s="181">
        <f>IF(N128="nulová",J128,0)</f>
        <v>0</v>
      </c>
      <c r="BJ128" s="18" t="s">
        <v>21</v>
      </c>
      <c r="BK128" s="181">
        <f>ROUND(I128*H128,2)</f>
        <v>0</v>
      </c>
      <c r="BL128" s="18" t="s">
        <v>128</v>
      </c>
      <c r="BM128" s="180" t="s">
        <v>128</v>
      </c>
    </row>
    <row r="129" spans="1:65" s="2" customFormat="1" ht="11.25">
      <c r="A129" s="33"/>
      <c r="B129" s="34"/>
      <c r="C129" s="33"/>
      <c r="D129" s="182" t="s">
        <v>186</v>
      </c>
      <c r="E129" s="33"/>
      <c r="F129" s="183" t="s">
        <v>2670</v>
      </c>
      <c r="G129" s="33"/>
      <c r="H129" s="33"/>
      <c r="I129" s="102"/>
      <c r="J129" s="33"/>
      <c r="K129" s="33"/>
      <c r="L129" s="34"/>
      <c r="M129" s="184"/>
      <c r="N129" s="185"/>
      <c r="O129" s="59"/>
      <c r="P129" s="59"/>
      <c r="Q129" s="59"/>
      <c r="R129" s="59"/>
      <c r="S129" s="59"/>
      <c r="T129" s="60"/>
      <c r="U129" s="33"/>
      <c r="V129" s="33"/>
      <c r="W129" s="33"/>
      <c r="X129" s="33"/>
      <c r="Y129" s="33"/>
      <c r="Z129" s="33"/>
      <c r="AA129" s="33"/>
      <c r="AB129" s="33"/>
      <c r="AC129" s="33"/>
      <c r="AD129" s="33"/>
      <c r="AE129" s="33"/>
      <c r="AT129" s="18" t="s">
        <v>186</v>
      </c>
      <c r="AU129" s="18" t="s">
        <v>91</v>
      </c>
    </row>
    <row r="130" spans="1:65" s="2" customFormat="1" ht="16.5" customHeight="1">
      <c r="A130" s="33"/>
      <c r="B130" s="167"/>
      <c r="C130" s="168" t="s">
        <v>118</v>
      </c>
      <c r="D130" s="168" t="s">
        <v>182</v>
      </c>
      <c r="E130" s="169" t="s">
        <v>2671</v>
      </c>
      <c r="F130" s="170" t="s">
        <v>2672</v>
      </c>
      <c r="G130" s="171" t="s">
        <v>501</v>
      </c>
      <c r="H130" s="172">
        <v>1</v>
      </c>
      <c r="I130" s="173"/>
      <c r="J130" s="174">
        <f>ROUND(I130*H130,2)</f>
        <v>0</v>
      </c>
      <c r="K130" s="175"/>
      <c r="L130" s="34"/>
      <c r="M130" s="176" t="s">
        <v>1</v>
      </c>
      <c r="N130" s="177" t="s">
        <v>45</v>
      </c>
      <c r="O130" s="59"/>
      <c r="P130" s="178">
        <f>O130*H130</f>
        <v>0</v>
      </c>
      <c r="Q130" s="178">
        <v>0</v>
      </c>
      <c r="R130" s="178">
        <f>Q130*H130</f>
        <v>0</v>
      </c>
      <c r="S130" s="178">
        <v>0</v>
      </c>
      <c r="T130" s="179">
        <f>S130*H130</f>
        <v>0</v>
      </c>
      <c r="U130" s="33"/>
      <c r="V130" s="33"/>
      <c r="W130" s="33"/>
      <c r="X130" s="33"/>
      <c r="Y130" s="33"/>
      <c r="Z130" s="33"/>
      <c r="AA130" s="33"/>
      <c r="AB130" s="33"/>
      <c r="AC130" s="33"/>
      <c r="AD130" s="33"/>
      <c r="AE130" s="33"/>
      <c r="AR130" s="180" t="s">
        <v>128</v>
      </c>
      <c r="AT130" s="180" t="s">
        <v>182</v>
      </c>
      <c r="AU130" s="180" t="s">
        <v>91</v>
      </c>
      <c r="AY130" s="18" t="s">
        <v>180</v>
      </c>
      <c r="BE130" s="181">
        <f>IF(N130="základní",J130,0)</f>
        <v>0</v>
      </c>
      <c r="BF130" s="181">
        <f>IF(N130="snížená",J130,0)</f>
        <v>0</v>
      </c>
      <c r="BG130" s="181">
        <f>IF(N130="zákl. přenesená",J130,0)</f>
        <v>0</v>
      </c>
      <c r="BH130" s="181">
        <f>IF(N130="sníž. přenesená",J130,0)</f>
        <v>0</v>
      </c>
      <c r="BI130" s="181">
        <f>IF(N130="nulová",J130,0)</f>
        <v>0</v>
      </c>
      <c r="BJ130" s="18" t="s">
        <v>21</v>
      </c>
      <c r="BK130" s="181">
        <f>ROUND(I130*H130,2)</f>
        <v>0</v>
      </c>
      <c r="BL130" s="18" t="s">
        <v>128</v>
      </c>
      <c r="BM130" s="180" t="s">
        <v>195</v>
      </c>
    </row>
    <row r="131" spans="1:65" s="2" customFormat="1" ht="11.25">
      <c r="A131" s="33"/>
      <c r="B131" s="34"/>
      <c r="C131" s="33"/>
      <c r="D131" s="182" t="s">
        <v>186</v>
      </c>
      <c r="E131" s="33"/>
      <c r="F131" s="183" t="s">
        <v>2672</v>
      </c>
      <c r="G131" s="33"/>
      <c r="H131" s="33"/>
      <c r="I131" s="102"/>
      <c r="J131" s="33"/>
      <c r="K131" s="33"/>
      <c r="L131" s="34"/>
      <c r="M131" s="184"/>
      <c r="N131" s="185"/>
      <c r="O131" s="59"/>
      <c r="P131" s="59"/>
      <c r="Q131" s="59"/>
      <c r="R131" s="59"/>
      <c r="S131" s="59"/>
      <c r="T131" s="60"/>
      <c r="U131" s="33"/>
      <c r="V131" s="33"/>
      <c r="W131" s="33"/>
      <c r="X131" s="33"/>
      <c r="Y131" s="33"/>
      <c r="Z131" s="33"/>
      <c r="AA131" s="33"/>
      <c r="AB131" s="33"/>
      <c r="AC131" s="33"/>
      <c r="AD131" s="33"/>
      <c r="AE131" s="33"/>
      <c r="AT131" s="18" t="s">
        <v>186</v>
      </c>
      <c r="AU131" s="18" t="s">
        <v>91</v>
      </c>
    </row>
    <row r="132" spans="1:65" s="12" customFormat="1" ht="22.9" customHeight="1">
      <c r="B132" s="154"/>
      <c r="D132" s="155" t="s">
        <v>79</v>
      </c>
      <c r="E132" s="165" t="s">
        <v>2673</v>
      </c>
      <c r="F132" s="165" t="s">
        <v>2674</v>
      </c>
      <c r="I132" s="157"/>
      <c r="J132" s="166">
        <f>BK132</f>
        <v>0</v>
      </c>
      <c r="L132" s="154"/>
      <c r="M132" s="159"/>
      <c r="N132" s="160"/>
      <c r="O132" s="160"/>
      <c r="P132" s="161">
        <f>SUM(P133:P156)</f>
        <v>0</v>
      </c>
      <c r="Q132" s="160"/>
      <c r="R132" s="161">
        <f>SUM(R133:R156)</f>
        <v>0</v>
      </c>
      <c r="S132" s="160"/>
      <c r="T132" s="162">
        <f>SUM(T133:T156)</f>
        <v>0</v>
      </c>
      <c r="AR132" s="155" t="s">
        <v>203</v>
      </c>
      <c r="AT132" s="163" t="s">
        <v>79</v>
      </c>
      <c r="AU132" s="163" t="s">
        <v>21</v>
      </c>
      <c r="AY132" s="155" t="s">
        <v>180</v>
      </c>
      <c r="BK132" s="164">
        <f>SUM(BK133:BK156)</f>
        <v>0</v>
      </c>
    </row>
    <row r="133" spans="1:65" s="2" customFormat="1" ht="24" customHeight="1">
      <c r="A133" s="33"/>
      <c r="B133" s="167"/>
      <c r="C133" s="168" t="s">
        <v>128</v>
      </c>
      <c r="D133" s="168" t="s">
        <v>182</v>
      </c>
      <c r="E133" s="169" t="s">
        <v>2675</v>
      </c>
      <c r="F133" s="170" t="s">
        <v>2676</v>
      </c>
      <c r="G133" s="171" t="s">
        <v>2668</v>
      </c>
      <c r="H133" s="172">
        <v>1</v>
      </c>
      <c r="I133" s="173"/>
      <c r="J133" s="174">
        <f>ROUND(I133*H133,2)</f>
        <v>0</v>
      </c>
      <c r="K133" s="175"/>
      <c r="L133" s="34"/>
      <c r="M133" s="176" t="s">
        <v>1</v>
      </c>
      <c r="N133" s="177" t="s">
        <v>45</v>
      </c>
      <c r="O133" s="59"/>
      <c r="P133" s="178">
        <f>O133*H133</f>
        <v>0</v>
      </c>
      <c r="Q133" s="178">
        <v>0</v>
      </c>
      <c r="R133" s="178">
        <f>Q133*H133</f>
        <v>0</v>
      </c>
      <c r="S133" s="178">
        <v>0</v>
      </c>
      <c r="T133" s="179">
        <f>S133*H133</f>
        <v>0</v>
      </c>
      <c r="U133" s="33"/>
      <c r="V133" s="33"/>
      <c r="W133" s="33"/>
      <c r="X133" s="33"/>
      <c r="Y133" s="33"/>
      <c r="Z133" s="33"/>
      <c r="AA133" s="33"/>
      <c r="AB133" s="33"/>
      <c r="AC133" s="33"/>
      <c r="AD133" s="33"/>
      <c r="AE133" s="33"/>
      <c r="AR133" s="180" t="s">
        <v>128</v>
      </c>
      <c r="AT133" s="180" t="s">
        <v>182</v>
      </c>
      <c r="AU133" s="180" t="s">
        <v>91</v>
      </c>
      <c r="AY133" s="18" t="s">
        <v>180</v>
      </c>
      <c r="BE133" s="181">
        <f>IF(N133="základní",J133,0)</f>
        <v>0</v>
      </c>
      <c r="BF133" s="181">
        <f>IF(N133="snížená",J133,0)</f>
        <v>0</v>
      </c>
      <c r="BG133" s="181">
        <f>IF(N133="zákl. přenesená",J133,0)</f>
        <v>0</v>
      </c>
      <c r="BH133" s="181">
        <f>IF(N133="sníž. přenesená",J133,0)</f>
        <v>0</v>
      </c>
      <c r="BI133" s="181">
        <f>IF(N133="nulová",J133,0)</f>
        <v>0</v>
      </c>
      <c r="BJ133" s="18" t="s">
        <v>21</v>
      </c>
      <c r="BK133" s="181">
        <f>ROUND(I133*H133,2)</f>
        <v>0</v>
      </c>
      <c r="BL133" s="18" t="s">
        <v>128</v>
      </c>
      <c r="BM133" s="180" t="s">
        <v>193</v>
      </c>
    </row>
    <row r="134" spans="1:65" s="2" customFormat="1" ht="19.5">
      <c r="A134" s="33"/>
      <c r="B134" s="34"/>
      <c r="C134" s="33"/>
      <c r="D134" s="182" t="s">
        <v>186</v>
      </c>
      <c r="E134" s="33"/>
      <c r="F134" s="183" t="s">
        <v>2676</v>
      </c>
      <c r="G134" s="33"/>
      <c r="H134" s="33"/>
      <c r="I134" s="102"/>
      <c r="J134" s="33"/>
      <c r="K134" s="33"/>
      <c r="L134" s="34"/>
      <c r="M134" s="184"/>
      <c r="N134" s="185"/>
      <c r="O134" s="59"/>
      <c r="P134" s="59"/>
      <c r="Q134" s="59"/>
      <c r="R134" s="59"/>
      <c r="S134" s="59"/>
      <c r="T134" s="60"/>
      <c r="U134" s="33"/>
      <c r="V134" s="33"/>
      <c r="W134" s="33"/>
      <c r="X134" s="33"/>
      <c r="Y134" s="33"/>
      <c r="Z134" s="33"/>
      <c r="AA134" s="33"/>
      <c r="AB134" s="33"/>
      <c r="AC134" s="33"/>
      <c r="AD134" s="33"/>
      <c r="AE134" s="33"/>
      <c r="AT134" s="18" t="s">
        <v>186</v>
      </c>
      <c r="AU134" s="18" t="s">
        <v>91</v>
      </c>
    </row>
    <row r="135" spans="1:65" s="2" customFormat="1" ht="24" customHeight="1">
      <c r="A135" s="33"/>
      <c r="B135" s="167"/>
      <c r="C135" s="168" t="s">
        <v>203</v>
      </c>
      <c r="D135" s="168" t="s">
        <v>182</v>
      </c>
      <c r="E135" s="169" t="s">
        <v>2677</v>
      </c>
      <c r="F135" s="170" t="s">
        <v>2678</v>
      </c>
      <c r="G135" s="171" t="s">
        <v>2668</v>
      </c>
      <c r="H135" s="172">
        <v>1</v>
      </c>
      <c r="I135" s="173"/>
      <c r="J135" s="174">
        <f>ROUND(I135*H135,2)</f>
        <v>0</v>
      </c>
      <c r="K135" s="175"/>
      <c r="L135" s="34"/>
      <c r="M135" s="176" t="s">
        <v>1</v>
      </c>
      <c r="N135" s="177" t="s">
        <v>45</v>
      </c>
      <c r="O135" s="59"/>
      <c r="P135" s="178">
        <f>O135*H135</f>
        <v>0</v>
      </c>
      <c r="Q135" s="178">
        <v>0</v>
      </c>
      <c r="R135" s="178">
        <f>Q135*H135</f>
        <v>0</v>
      </c>
      <c r="S135" s="178">
        <v>0</v>
      </c>
      <c r="T135" s="179">
        <f>S135*H135</f>
        <v>0</v>
      </c>
      <c r="U135" s="33"/>
      <c r="V135" s="33"/>
      <c r="W135" s="33"/>
      <c r="X135" s="33"/>
      <c r="Y135" s="33"/>
      <c r="Z135" s="33"/>
      <c r="AA135" s="33"/>
      <c r="AB135" s="33"/>
      <c r="AC135" s="33"/>
      <c r="AD135" s="33"/>
      <c r="AE135" s="33"/>
      <c r="AR135" s="180" t="s">
        <v>128</v>
      </c>
      <c r="AT135" s="180" t="s">
        <v>182</v>
      </c>
      <c r="AU135" s="180" t="s">
        <v>91</v>
      </c>
      <c r="AY135" s="18" t="s">
        <v>180</v>
      </c>
      <c r="BE135" s="181">
        <f>IF(N135="základní",J135,0)</f>
        <v>0</v>
      </c>
      <c r="BF135" s="181">
        <f>IF(N135="snížená",J135,0)</f>
        <v>0</v>
      </c>
      <c r="BG135" s="181">
        <f>IF(N135="zákl. přenesená",J135,0)</f>
        <v>0</v>
      </c>
      <c r="BH135" s="181">
        <f>IF(N135="sníž. přenesená",J135,0)</f>
        <v>0</v>
      </c>
      <c r="BI135" s="181">
        <f>IF(N135="nulová",J135,0)</f>
        <v>0</v>
      </c>
      <c r="BJ135" s="18" t="s">
        <v>21</v>
      </c>
      <c r="BK135" s="181">
        <f>ROUND(I135*H135,2)</f>
        <v>0</v>
      </c>
      <c r="BL135" s="18" t="s">
        <v>128</v>
      </c>
      <c r="BM135" s="180" t="s">
        <v>26</v>
      </c>
    </row>
    <row r="136" spans="1:65" s="2" customFormat="1" ht="11.25">
      <c r="A136" s="33"/>
      <c r="B136" s="34"/>
      <c r="C136" s="33"/>
      <c r="D136" s="182" t="s">
        <v>186</v>
      </c>
      <c r="E136" s="33"/>
      <c r="F136" s="183" t="s">
        <v>2678</v>
      </c>
      <c r="G136" s="33"/>
      <c r="H136" s="33"/>
      <c r="I136" s="102"/>
      <c r="J136" s="33"/>
      <c r="K136" s="33"/>
      <c r="L136" s="34"/>
      <c r="M136" s="184"/>
      <c r="N136" s="185"/>
      <c r="O136" s="59"/>
      <c r="P136" s="59"/>
      <c r="Q136" s="59"/>
      <c r="R136" s="59"/>
      <c r="S136" s="59"/>
      <c r="T136" s="60"/>
      <c r="U136" s="33"/>
      <c r="V136" s="33"/>
      <c r="W136" s="33"/>
      <c r="X136" s="33"/>
      <c r="Y136" s="33"/>
      <c r="Z136" s="33"/>
      <c r="AA136" s="33"/>
      <c r="AB136" s="33"/>
      <c r="AC136" s="33"/>
      <c r="AD136" s="33"/>
      <c r="AE136" s="33"/>
      <c r="AT136" s="18" t="s">
        <v>186</v>
      </c>
      <c r="AU136" s="18" t="s">
        <v>91</v>
      </c>
    </row>
    <row r="137" spans="1:65" s="2" customFormat="1" ht="16.5" customHeight="1">
      <c r="A137" s="33"/>
      <c r="B137" s="167"/>
      <c r="C137" s="168" t="s">
        <v>195</v>
      </c>
      <c r="D137" s="168" t="s">
        <v>182</v>
      </c>
      <c r="E137" s="169" t="s">
        <v>2679</v>
      </c>
      <c r="F137" s="170" t="s">
        <v>2680</v>
      </c>
      <c r="G137" s="171" t="s">
        <v>2668</v>
      </c>
      <c r="H137" s="172">
        <v>1</v>
      </c>
      <c r="I137" s="173"/>
      <c r="J137" s="174">
        <f>ROUND(I137*H137,2)</f>
        <v>0</v>
      </c>
      <c r="K137" s="175"/>
      <c r="L137" s="34"/>
      <c r="M137" s="176" t="s">
        <v>1</v>
      </c>
      <c r="N137" s="177" t="s">
        <v>45</v>
      </c>
      <c r="O137" s="59"/>
      <c r="P137" s="178">
        <f>O137*H137</f>
        <v>0</v>
      </c>
      <c r="Q137" s="178">
        <v>0</v>
      </c>
      <c r="R137" s="178">
        <f>Q137*H137</f>
        <v>0</v>
      </c>
      <c r="S137" s="178">
        <v>0</v>
      </c>
      <c r="T137" s="179">
        <f>S137*H137</f>
        <v>0</v>
      </c>
      <c r="U137" s="33"/>
      <c r="V137" s="33"/>
      <c r="W137" s="33"/>
      <c r="X137" s="33"/>
      <c r="Y137" s="33"/>
      <c r="Z137" s="33"/>
      <c r="AA137" s="33"/>
      <c r="AB137" s="33"/>
      <c r="AC137" s="33"/>
      <c r="AD137" s="33"/>
      <c r="AE137" s="33"/>
      <c r="AR137" s="180" t="s">
        <v>128</v>
      </c>
      <c r="AT137" s="180" t="s">
        <v>182</v>
      </c>
      <c r="AU137" s="180" t="s">
        <v>91</v>
      </c>
      <c r="AY137" s="18" t="s">
        <v>180</v>
      </c>
      <c r="BE137" s="181">
        <f>IF(N137="základní",J137,0)</f>
        <v>0</v>
      </c>
      <c r="BF137" s="181">
        <f>IF(N137="snížená",J137,0)</f>
        <v>0</v>
      </c>
      <c r="BG137" s="181">
        <f>IF(N137="zákl. přenesená",J137,0)</f>
        <v>0</v>
      </c>
      <c r="BH137" s="181">
        <f>IF(N137="sníž. přenesená",J137,0)</f>
        <v>0</v>
      </c>
      <c r="BI137" s="181">
        <f>IF(N137="nulová",J137,0)</f>
        <v>0</v>
      </c>
      <c r="BJ137" s="18" t="s">
        <v>21</v>
      </c>
      <c r="BK137" s="181">
        <f>ROUND(I137*H137,2)</f>
        <v>0</v>
      </c>
      <c r="BL137" s="18" t="s">
        <v>128</v>
      </c>
      <c r="BM137" s="180" t="s">
        <v>208</v>
      </c>
    </row>
    <row r="138" spans="1:65" s="2" customFormat="1" ht="11.25">
      <c r="A138" s="33"/>
      <c r="B138" s="34"/>
      <c r="C138" s="33"/>
      <c r="D138" s="182" t="s">
        <v>186</v>
      </c>
      <c r="E138" s="33"/>
      <c r="F138" s="183" t="s">
        <v>2680</v>
      </c>
      <c r="G138" s="33"/>
      <c r="H138" s="33"/>
      <c r="I138" s="102"/>
      <c r="J138" s="33"/>
      <c r="K138" s="33"/>
      <c r="L138" s="34"/>
      <c r="M138" s="184"/>
      <c r="N138" s="185"/>
      <c r="O138" s="59"/>
      <c r="P138" s="59"/>
      <c r="Q138" s="59"/>
      <c r="R138" s="59"/>
      <c r="S138" s="59"/>
      <c r="T138" s="60"/>
      <c r="U138" s="33"/>
      <c r="V138" s="33"/>
      <c r="W138" s="33"/>
      <c r="X138" s="33"/>
      <c r="Y138" s="33"/>
      <c r="Z138" s="33"/>
      <c r="AA138" s="33"/>
      <c r="AB138" s="33"/>
      <c r="AC138" s="33"/>
      <c r="AD138" s="33"/>
      <c r="AE138" s="33"/>
      <c r="AT138" s="18" t="s">
        <v>186</v>
      </c>
      <c r="AU138" s="18" t="s">
        <v>91</v>
      </c>
    </row>
    <row r="139" spans="1:65" s="2" customFormat="1" ht="24" customHeight="1">
      <c r="A139" s="33"/>
      <c r="B139" s="167"/>
      <c r="C139" s="168" t="s">
        <v>210</v>
      </c>
      <c r="D139" s="168" t="s">
        <v>182</v>
      </c>
      <c r="E139" s="169" t="s">
        <v>2681</v>
      </c>
      <c r="F139" s="170" t="s">
        <v>2682</v>
      </c>
      <c r="G139" s="171" t="s">
        <v>2668</v>
      </c>
      <c r="H139" s="172">
        <v>1</v>
      </c>
      <c r="I139" s="173"/>
      <c r="J139" s="174">
        <f>ROUND(I139*H139,2)</f>
        <v>0</v>
      </c>
      <c r="K139" s="175"/>
      <c r="L139" s="34"/>
      <c r="M139" s="176" t="s">
        <v>1</v>
      </c>
      <c r="N139" s="177" t="s">
        <v>45</v>
      </c>
      <c r="O139" s="59"/>
      <c r="P139" s="178">
        <f>O139*H139</f>
        <v>0</v>
      </c>
      <c r="Q139" s="178">
        <v>0</v>
      </c>
      <c r="R139" s="178">
        <f>Q139*H139</f>
        <v>0</v>
      </c>
      <c r="S139" s="178">
        <v>0</v>
      </c>
      <c r="T139" s="179">
        <f>S139*H139</f>
        <v>0</v>
      </c>
      <c r="U139" s="33"/>
      <c r="V139" s="33"/>
      <c r="W139" s="33"/>
      <c r="X139" s="33"/>
      <c r="Y139" s="33"/>
      <c r="Z139" s="33"/>
      <c r="AA139" s="33"/>
      <c r="AB139" s="33"/>
      <c r="AC139" s="33"/>
      <c r="AD139" s="33"/>
      <c r="AE139" s="33"/>
      <c r="AR139" s="180" t="s">
        <v>128</v>
      </c>
      <c r="AT139" s="180" t="s">
        <v>182</v>
      </c>
      <c r="AU139" s="180" t="s">
        <v>91</v>
      </c>
      <c r="AY139" s="18" t="s">
        <v>180</v>
      </c>
      <c r="BE139" s="181">
        <f>IF(N139="základní",J139,0)</f>
        <v>0</v>
      </c>
      <c r="BF139" s="181">
        <f>IF(N139="snížená",J139,0)</f>
        <v>0</v>
      </c>
      <c r="BG139" s="181">
        <f>IF(N139="zákl. přenesená",J139,0)</f>
        <v>0</v>
      </c>
      <c r="BH139" s="181">
        <f>IF(N139="sníž. přenesená",J139,0)</f>
        <v>0</v>
      </c>
      <c r="BI139" s="181">
        <f>IF(N139="nulová",J139,0)</f>
        <v>0</v>
      </c>
      <c r="BJ139" s="18" t="s">
        <v>21</v>
      </c>
      <c r="BK139" s="181">
        <f>ROUND(I139*H139,2)</f>
        <v>0</v>
      </c>
      <c r="BL139" s="18" t="s">
        <v>128</v>
      </c>
      <c r="BM139" s="180" t="s">
        <v>214</v>
      </c>
    </row>
    <row r="140" spans="1:65" s="2" customFormat="1" ht="19.5">
      <c r="A140" s="33"/>
      <c r="B140" s="34"/>
      <c r="C140" s="33"/>
      <c r="D140" s="182" t="s">
        <v>186</v>
      </c>
      <c r="E140" s="33"/>
      <c r="F140" s="183" t="s">
        <v>2682</v>
      </c>
      <c r="G140" s="33"/>
      <c r="H140" s="33"/>
      <c r="I140" s="102"/>
      <c r="J140" s="33"/>
      <c r="K140" s="33"/>
      <c r="L140" s="34"/>
      <c r="M140" s="184"/>
      <c r="N140" s="185"/>
      <c r="O140" s="59"/>
      <c r="P140" s="59"/>
      <c r="Q140" s="59"/>
      <c r="R140" s="59"/>
      <c r="S140" s="59"/>
      <c r="T140" s="60"/>
      <c r="U140" s="33"/>
      <c r="V140" s="33"/>
      <c r="W140" s="33"/>
      <c r="X140" s="33"/>
      <c r="Y140" s="33"/>
      <c r="Z140" s="33"/>
      <c r="AA140" s="33"/>
      <c r="AB140" s="33"/>
      <c r="AC140" s="33"/>
      <c r="AD140" s="33"/>
      <c r="AE140" s="33"/>
      <c r="AT140" s="18" t="s">
        <v>186</v>
      </c>
      <c r="AU140" s="18" t="s">
        <v>91</v>
      </c>
    </row>
    <row r="141" spans="1:65" s="2" customFormat="1" ht="24" customHeight="1">
      <c r="A141" s="33"/>
      <c r="B141" s="167"/>
      <c r="C141" s="168" t="s">
        <v>193</v>
      </c>
      <c r="D141" s="168" t="s">
        <v>182</v>
      </c>
      <c r="E141" s="169" t="s">
        <v>2683</v>
      </c>
      <c r="F141" s="170" t="s">
        <v>2684</v>
      </c>
      <c r="G141" s="171" t="s">
        <v>2668</v>
      </c>
      <c r="H141" s="172">
        <v>1</v>
      </c>
      <c r="I141" s="173"/>
      <c r="J141" s="174">
        <f>ROUND(I141*H141,2)</f>
        <v>0</v>
      </c>
      <c r="K141" s="175"/>
      <c r="L141" s="34"/>
      <c r="M141" s="176" t="s">
        <v>1</v>
      </c>
      <c r="N141" s="177" t="s">
        <v>45</v>
      </c>
      <c r="O141" s="59"/>
      <c r="P141" s="178">
        <f>O141*H141</f>
        <v>0</v>
      </c>
      <c r="Q141" s="178">
        <v>0</v>
      </c>
      <c r="R141" s="178">
        <f>Q141*H141</f>
        <v>0</v>
      </c>
      <c r="S141" s="178">
        <v>0</v>
      </c>
      <c r="T141" s="179">
        <f>S141*H141</f>
        <v>0</v>
      </c>
      <c r="U141" s="33"/>
      <c r="V141" s="33"/>
      <c r="W141" s="33"/>
      <c r="X141" s="33"/>
      <c r="Y141" s="33"/>
      <c r="Z141" s="33"/>
      <c r="AA141" s="33"/>
      <c r="AB141" s="33"/>
      <c r="AC141" s="33"/>
      <c r="AD141" s="33"/>
      <c r="AE141" s="33"/>
      <c r="AR141" s="180" t="s">
        <v>128</v>
      </c>
      <c r="AT141" s="180" t="s">
        <v>182</v>
      </c>
      <c r="AU141" s="180" t="s">
        <v>91</v>
      </c>
      <c r="AY141" s="18" t="s">
        <v>180</v>
      </c>
      <c r="BE141" s="181">
        <f>IF(N141="základní",J141,0)</f>
        <v>0</v>
      </c>
      <c r="BF141" s="181">
        <f>IF(N141="snížená",J141,0)</f>
        <v>0</v>
      </c>
      <c r="BG141" s="181">
        <f>IF(N141="zákl. přenesená",J141,0)</f>
        <v>0</v>
      </c>
      <c r="BH141" s="181">
        <f>IF(N141="sníž. přenesená",J141,0)</f>
        <v>0</v>
      </c>
      <c r="BI141" s="181">
        <f>IF(N141="nulová",J141,0)</f>
        <v>0</v>
      </c>
      <c r="BJ141" s="18" t="s">
        <v>21</v>
      </c>
      <c r="BK141" s="181">
        <f>ROUND(I141*H141,2)</f>
        <v>0</v>
      </c>
      <c r="BL141" s="18" t="s">
        <v>128</v>
      </c>
      <c r="BM141" s="180" t="s">
        <v>220</v>
      </c>
    </row>
    <row r="142" spans="1:65" s="2" customFormat="1" ht="19.5">
      <c r="A142" s="33"/>
      <c r="B142" s="34"/>
      <c r="C142" s="33"/>
      <c r="D142" s="182" t="s">
        <v>186</v>
      </c>
      <c r="E142" s="33"/>
      <c r="F142" s="183" t="s">
        <v>2684</v>
      </c>
      <c r="G142" s="33"/>
      <c r="H142" s="33"/>
      <c r="I142" s="102"/>
      <c r="J142" s="33"/>
      <c r="K142" s="33"/>
      <c r="L142" s="34"/>
      <c r="M142" s="184"/>
      <c r="N142" s="185"/>
      <c r="O142" s="59"/>
      <c r="P142" s="59"/>
      <c r="Q142" s="59"/>
      <c r="R142" s="59"/>
      <c r="S142" s="59"/>
      <c r="T142" s="60"/>
      <c r="U142" s="33"/>
      <c r="V142" s="33"/>
      <c r="W142" s="33"/>
      <c r="X142" s="33"/>
      <c r="Y142" s="33"/>
      <c r="Z142" s="33"/>
      <c r="AA142" s="33"/>
      <c r="AB142" s="33"/>
      <c r="AC142" s="33"/>
      <c r="AD142" s="33"/>
      <c r="AE142" s="33"/>
      <c r="AT142" s="18" t="s">
        <v>186</v>
      </c>
      <c r="AU142" s="18" t="s">
        <v>91</v>
      </c>
    </row>
    <row r="143" spans="1:65" s="2" customFormat="1" ht="24" customHeight="1">
      <c r="A143" s="33"/>
      <c r="B143" s="167"/>
      <c r="C143" s="168" t="s">
        <v>222</v>
      </c>
      <c r="D143" s="168" t="s">
        <v>182</v>
      </c>
      <c r="E143" s="169" t="s">
        <v>2685</v>
      </c>
      <c r="F143" s="170" t="s">
        <v>2686</v>
      </c>
      <c r="G143" s="171" t="s">
        <v>199</v>
      </c>
      <c r="H143" s="172">
        <v>230</v>
      </c>
      <c r="I143" s="173"/>
      <c r="J143" s="174">
        <f>ROUND(I143*H143,2)</f>
        <v>0</v>
      </c>
      <c r="K143" s="175"/>
      <c r="L143" s="34"/>
      <c r="M143" s="176" t="s">
        <v>1</v>
      </c>
      <c r="N143" s="177" t="s">
        <v>45</v>
      </c>
      <c r="O143" s="59"/>
      <c r="P143" s="178">
        <f>O143*H143</f>
        <v>0</v>
      </c>
      <c r="Q143" s="178">
        <v>0</v>
      </c>
      <c r="R143" s="178">
        <f>Q143*H143</f>
        <v>0</v>
      </c>
      <c r="S143" s="178">
        <v>0</v>
      </c>
      <c r="T143" s="179">
        <f>S143*H143</f>
        <v>0</v>
      </c>
      <c r="U143" s="33"/>
      <c r="V143" s="33"/>
      <c r="W143" s="33"/>
      <c r="X143" s="33"/>
      <c r="Y143" s="33"/>
      <c r="Z143" s="33"/>
      <c r="AA143" s="33"/>
      <c r="AB143" s="33"/>
      <c r="AC143" s="33"/>
      <c r="AD143" s="33"/>
      <c r="AE143" s="33"/>
      <c r="AR143" s="180" t="s">
        <v>128</v>
      </c>
      <c r="AT143" s="180" t="s">
        <v>182</v>
      </c>
      <c r="AU143" s="180" t="s">
        <v>91</v>
      </c>
      <c r="AY143" s="18" t="s">
        <v>180</v>
      </c>
      <c r="BE143" s="181">
        <f>IF(N143="základní",J143,0)</f>
        <v>0</v>
      </c>
      <c r="BF143" s="181">
        <f>IF(N143="snížená",J143,0)</f>
        <v>0</v>
      </c>
      <c r="BG143" s="181">
        <f>IF(N143="zákl. přenesená",J143,0)</f>
        <v>0</v>
      </c>
      <c r="BH143" s="181">
        <f>IF(N143="sníž. přenesená",J143,0)</f>
        <v>0</v>
      </c>
      <c r="BI143" s="181">
        <f>IF(N143="nulová",J143,0)</f>
        <v>0</v>
      </c>
      <c r="BJ143" s="18" t="s">
        <v>21</v>
      </c>
      <c r="BK143" s="181">
        <f>ROUND(I143*H143,2)</f>
        <v>0</v>
      </c>
      <c r="BL143" s="18" t="s">
        <v>128</v>
      </c>
      <c r="BM143" s="180" t="s">
        <v>226</v>
      </c>
    </row>
    <row r="144" spans="1:65" s="2" customFormat="1" ht="19.5">
      <c r="A144" s="33"/>
      <c r="B144" s="34"/>
      <c r="C144" s="33"/>
      <c r="D144" s="182" t="s">
        <v>186</v>
      </c>
      <c r="E144" s="33"/>
      <c r="F144" s="183" t="s">
        <v>2686</v>
      </c>
      <c r="G144" s="33"/>
      <c r="H144" s="33"/>
      <c r="I144" s="102"/>
      <c r="J144" s="33"/>
      <c r="K144" s="33"/>
      <c r="L144" s="34"/>
      <c r="M144" s="184"/>
      <c r="N144" s="185"/>
      <c r="O144" s="59"/>
      <c r="P144" s="59"/>
      <c r="Q144" s="59"/>
      <c r="R144" s="59"/>
      <c r="S144" s="59"/>
      <c r="T144" s="60"/>
      <c r="U144" s="33"/>
      <c r="V144" s="33"/>
      <c r="W144" s="33"/>
      <c r="X144" s="33"/>
      <c r="Y144" s="33"/>
      <c r="Z144" s="33"/>
      <c r="AA144" s="33"/>
      <c r="AB144" s="33"/>
      <c r="AC144" s="33"/>
      <c r="AD144" s="33"/>
      <c r="AE144" s="33"/>
      <c r="AT144" s="18" t="s">
        <v>186</v>
      </c>
      <c r="AU144" s="18" t="s">
        <v>91</v>
      </c>
    </row>
    <row r="145" spans="1:65" s="15" customFormat="1" ht="11.25">
      <c r="B145" s="213"/>
      <c r="D145" s="182" t="s">
        <v>187</v>
      </c>
      <c r="E145" s="214" t="s">
        <v>1</v>
      </c>
      <c r="F145" s="215" t="s">
        <v>2687</v>
      </c>
      <c r="H145" s="214" t="s">
        <v>1</v>
      </c>
      <c r="I145" s="216"/>
      <c r="L145" s="213"/>
      <c r="M145" s="217"/>
      <c r="N145" s="218"/>
      <c r="O145" s="218"/>
      <c r="P145" s="218"/>
      <c r="Q145" s="218"/>
      <c r="R145" s="218"/>
      <c r="S145" s="218"/>
      <c r="T145" s="219"/>
      <c r="AT145" s="214" t="s">
        <v>187</v>
      </c>
      <c r="AU145" s="214" t="s">
        <v>91</v>
      </c>
      <c r="AV145" s="15" t="s">
        <v>21</v>
      </c>
      <c r="AW145" s="15" t="s">
        <v>36</v>
      </c>
      <c r="AX145" s="15" t="s">
        <v>80</v>
      </c>
      <c r="AY145" s="214" t="s">
        <v>180</v>
      </c>
    </row>
    <row r="146" spans="1:65" s="13" customFormat="1" ht="11.25">
      <c r="B146" s="186"/>
      <c r="D146" s="182" t="s">
        <v>187</v>
      </c>
      <c r="E146" s="187" t="s">
        <v>1</v>
      </c>
      <c r="F146" s="188" t="s">
        <v>2688</v>
      </c>
      <c r="H146" s="189">
        <v>100</v>
      </c>
      <c r="I146" s="190"/>
      <c r="L146" s="186"/>
      <c r="M146" s="191"/>
      <c r="N146" s="192"/>
      <c r="O146" s="192"/>
      <c r="P146" s="192"/>
      <c r="Q146" s="192"/>
      <c r="R146" s="192"/>
      <c r="S146" s="192"/>
      <c r="T146" s="193"/>
      <c r="AT146" s="187" t="s">
        <v>187</v>
      </c>
      <c r="AU146" s="187" t="s">
        <v>91</v>
      </c>
      <c r="AV146" s="13" t="s">
        <v>91</v>
      </c>
      <c r="AW146" s="13" t="s">
        <v>36</v>
      </c>
      <c r="AX146" s="13" t="s">
        <v>80</v>
      </c>
      <c r="AY146" s="187" t="s">
        <v>180</v>
      </c>
    </row>
    <row r="147" spans="1:65" s="13" customFormat="1" ht="11.25">
      <c r="B147" s="186"/>
      <c r="D147" s="182" t="s">
        <v>187</v>
      </c>
      <c r="E147" s="187" t="s">
        <v>1</v>
      </c>
      <c r="F147" s="188" t="s">
        <v>2689</v>
      </c>
      <c r="H147" s="189">
        <v>30</v>
      </c>
      <c r="I147" s="190"/>
      <c r="L147" s="186"/>
      <c r="M147" s="191"/>
      <c r="N147" s="192"/>
      <c r="O147" s="192"/>
      <c r="P147" s="192"/>
      <c r="Q147" s="192"/>
      <c r="R147" s="192"/>
      <c r="S147" s="192"/>
      <c r="T147" s="193"/>
      <c r="AT147" s="187" t="s">
        <v>187</v>
      </c>
      <c r="AU147" s="187" t="s">
        <v>91</v>
      </c>
      <c r="AV147" s="13" t="s">
        <v>91</v>
      </c>
      <c r="AW147" s="13" t="s">
        <v>36</v>
      </c>
      <c r="AX147" s="13" t="s">
        <v>80</v>
      </c>
      <c r="AY147" s="187" t="s">
        <v>180</v>
      </c>
    </row>
    <row r="148" spans="1:65" s="13" customFormat="1" ht="11.25">
      <c r="B148" s="186"/>
      <c r="D148" s="182" t="s">
        <v>187</v>
      </c>
      <c r="E148" s="187" t="s">
        <v>1</v>
      </c>
      <c r="F148" s="188" t="s">
        <v>2690</v>
      </c>
      <c r="H148" s="189">
        <v>50</v>
      </c>
      <c r="I148" s="190"/>
      <c r="L148" s="186"/>
      <c r="M148" s="191"/>
      <c r="N148" s="192"/>
      <c r="O148" s="192"/>
      <c r="P148" s="192"/>
      <c r="Q148" s="192"/>
      <c r="R148" s="192"/>
      <c r="S148" s="192"/>
      <c r="T148" s="193"/>
      <c r="AT148" s="187" t="s">
        <v>187</v>
      </c>
      <c r="AU148" s="187" t="s">
        <v>91</v>
      </c>
      <c r="AV148" s="13" t="s">
        <v>91</v>
      </c>
      <c r="AW148" s="13" t="s">
        <v>36</v>
      </c>
      <c r="AX148" s="13" t="s">
        <v>80</v>
      </c>
      <c r="AY148" s="187" t="s">
        <v>180</v>
      </c>
    </row>
    <row r="149" spans="1:65" s="13" customFormat="1" ht="11.25">
      <c r="B149" s="186"/>
      <c r="D149" s="182" t="s">
        <v>187</v>
      </c>
      <c r="E149" s="187" t="s">
        <v>1</v>
      </c>
      <c r="F149" s="188" t="s">
        <v>2691</v>
      </c>
      <c r="H149" s="189">
        <v>50</v>
      </c>
      <c r="I149" s="190"/>
      <c r="L149" s="186"/>
      <c r="M149" s="191"/>
      <c r="N149" s="192"/>
      <c r="O149" s="192"/>
      <c r="P149" s="192"/>
      <c r="Q149" s="192"/>
      <c r="R149" s="192"/>
      <c r="S149" s="192"/>
      <c r="T149" s="193"/>
      <c r="AT149" s="187" t="s">
        <v>187</v>
      </c>
      <c r="AU149" s="187" t="s">
        <v>91</v>
      </c>
      <c r="AV149" s="13" t="s">
        <v>91</v>
      </c>
      <c r="AW149" s="13" t="s">
        <v>36</v>
      </c>
      <c r="AX149" s="13" t="s">
        <v>80</v>
      </c>
      <c r="AY149" s="187" t="s">
        <v>180</v>
      </c>
    </row>
    <row r="150" spans="1:65" s="14" customFormat="1" ht="11.25">
      <c r="B150" s="194"/>
      <c r="D150" s="182" t="s">
        <v>187</v>
      </c>
      <c r="E150" s="195" t="s">
        <v>1</v>
      </c>
      <c r="F150" s="196" t="s">
        <v>189</v>
      </c>
      <c r="H150" s="197">
        <v>230</v>
      </c>
      <c r="I150" s="198"/>
      <c r="L150" s="194"/>
      <c r="M150" s="199"/>
      <c r="N150" s="200"/>
      <c r="O150" s="200"/>
      <c r="P150" s="200"/>
      <c r="Q150" s="200"/>
      <c r="R150" s="200"/>
      <c r="S150" s="200"/>
      <c r="T150" s="201"/>
      <c r="AT150" s="195" t="s">
        <v>187</v>
      </c>
      <c r="AU150" s="195" t="s">
        <v>91</v>
      </c>
      <c r="AV150" s="14" t="s">
        <v>128</v>
      </c>
      <c r="AW150" s="14" t="s">
        <v>36</v>
      </c>
      <c r="AX150" s="14" t="s">
        <v>21</v>
      </c>
      <c r="AY150" s="195" t="s">
        <v>180</v>
      </c>
    </row>
    <row r="151" spans="1:65" s="2" customFormat="1" ht="24" customHeight="1">
      <c r="A151" s="33"/>
      <c r="B151" s="167"/>
      <c r="C151" s="168" t="s">
        <v>26</v>
      </c>
      <c r="D151" s="168" t="s">
        <v>182</v>
      </c>
      <c r="E151" s="169" t="s">
        <v>2692</v>
      </c>
      <c r="F151" s="170" t="s">
        <v>2693</v>
      </c>
      <c r="G151" s="171" t="s">
        <v>2668</v>
      </c>
      <c r="H151" s="172">
        <v>1</v>
      </c>
      <c r="I151" s="173"/>
      <c r="J151" s="174">
        <f>ROUND(I151*H151,2)</f>
        <v>0</v>
      </c>
      <c r="K151" s="175"/>
      <c r="L151" s="34"/>
      <c r="M151" s="176" t="s">
        <v>1</v>
      </c>
      <c r="N151" s="177" t="s">
        <v>45</v>
      </c>
      <c r="O151" s="59"/>
      <c r="P151" s="178">
        <f>O151*H151</f>
        <v>0</v>
      </c>
      <c r="Q151" s="178">
        <v>0</v>
      </c>
      <c r="R151" s="178">
        <f>Q151*H151</f>
        <v>0</v>
      </c>
      <c r="S151" s="178">
        <v>0</v>
      </c>
      <c r="T151" s="179">
        <f>S151*H151</f>
        <v>0</v>
      </c>
      <c r="U151" s="33"/>
      <c r="V151" s="33"/>
      <c r="W151" s="33"/>
      <c r="X151" s="33"/>
      <c r="Y151" s="33"/>
      <c r="Z151" s="33"/>
      <c r="AA151" s="33"/>
      <c r="AB151" s="33"/>
      <c r="AC151" s="33"/>
      <c r="AD151" s="33"/>
      <c r="AE151" s="33"/>
      <c r="AR151" s="180" t="s">
        <v>128</v>
      </c>
      <c r="AT151" s="180" t="s">
        <v>182</v>
      </c>
      <c r="AU151" s="180" t="s">
        <v>91</v>
      </c>
      <c r="AY151" s="18" t="s">
        <v>180</v>
      </c>
      <c r="BE151" s="181">
        <f>IF(N151="základní",J151,0)</f>
        <v>0</v>
      </c>
      <c r="BF151" s="181">
        <f>IF(N151="snížená",J151,0)</f>
        <v>0</v>
      </c>
      <c r="BG151" s="181">
        <f>IF(N151="zákl. přenesená",J151,0)</f>
        <v>0</v>
      </c>
      <c r="BH151" s="181">
        <f>IF(N151="sníž. přenesená",J151,0)</f>
        <v>0</v>
      </c>
      <c r="BI151" s="181">
        <f>IF(N151="nulová",J151,0)</f>
        <v>0</v>
      </c>
      <c r="BJ151" s="18" t="s">
        <v>21</v>
      </c>
      <c r="BK151" s="181">
        <f>ROUND(I151*H151,2)</f>
        <v>0</v>
      </c>
      <c r="BL151" s="18" t="s">
        <v>128</v>
      </c>
      <c r="BM151" s="180" t="s">
        <v>231</v>
      </c>
    </row>
    <row r="152" spans="1:65" s="2" customFormat="1" ht="19.5">
      <c r="A152" s="33"/>
      <c r="B152" s="34"/>
      <c r="C152" s="33"/>
      <c r="D152" s="182" t="s">
        <v>186</v>
      </c>
      <c r="E152" s="33"/>
      <c r="F152" s="183" t="s">
        <v>2693</v>
      </c>
      <c r="G152" s="33"/>
      <c r="H152" s="33"/>
      <c r="I152" s="102"/>
      <c r="J152" s="33"/>
      <c r="K152" s="33"/>
      <c r="L152" s="34"/>
      <c r="M152" s="184"/>
      <c r="N152" s="185"/>
      <c r="O152" s="59"/>
      <c r="P152" s="59"/>
      <c r="Q152" s="59"/>
      <c r="R152" s="59"/>
      <c r="S152" s="59"/>
      <c r="T152" s="60"/>
      <c r="U152" s="33"/>
      <c r="V152" s="33"/>
      <c r="W152" s="33"/>
      <c r="X152" s="33"/>
      <c r="Y152" s="33"/>
      <c r="Z152" s="33"/>
      <c r="AA152" s="33"/>
      <c r="AB152" s="33"/>
      <c r="AC152" s="33"/>
      <c r="AD152" s="33"/>
      <c r="AE152" s="33"/>
      <c r="AT152" s="18" t="s">
        <v>186</v>
      </c>
      <c r="AU152" s="18" t="s">
        <v>91</v>
      </c>
    </row>
    <row r="153" spans="1:65" s="2" customFormat="1" ht="24" customHeight="1">
      <c r="A153" s="33"/>
      <c r="B153" s="167"/>
      <c r="C153" s="168" t="s">
        <v>233</v>
      </c>
      <c r="D153" s="168" t="s">
        <v>182</v>
      </c>
      <c r="E153" s="169" t="s">
        <v>2694</v>
      </c>
      <c r="F153" s="170" t="s">
        <v>2695</v>
      </c>
      <c r="G153" s="171" t="s">
        <v>2668</v>
      </c>
      <c r="H153" s="172">
        <v>1</v>
      </c>
      <c r="I153" s="173"/>
      <c r="J153" s="174">
        <f>ROUND(I153*H153,2)</f>
        <v>0</v>
      </c>
      <c r="K153" s="175"/>
      <c r="L153" s="34"/>
      <c r="M153" s="176" t="s">
        <v>1</v>
      </c>
      <c r="N153" s="177" t="s">
        <v>45</v>
      </c>
      <c r="O153" s="59"/>
      <c r="P153" s="178">
        <f>O153*H153</f>
        <v>0</v>
      </c>
      <c r="Q153" s="178">
        <v>0</v>
      </c>
      <c r="R153" s="178">
        <f>Q153*H153</f>
        <v>0</v>
      </c>
      <c r="S153" s="178">
        <v>0</v>
      </c>
      <c r="T153" s="179">
        <f>S153*H153</f>
        <v>0</v>
      </c>
      <c r="U153" s="33"/>
      <c r="V153" s="33"/>
      <c r="W153" s="33"/>
      <c r="X153" s="33"/>
      <c r="Y153" s="33"/>
      <c r="Z153" s="33"/>
      <c r="AA153" s="33"/>
      <c r="AB153" s="33"/>
      <c r="AC153" s="33"/>
      <c r="AD153" s="33"/>
      <c r="AE153" s="33"/>
      <c r="AR153" s="180" t="s">
        <v>128</v>
      </c>
      <c r="AT153" s="180" t="s">
        <v>182</v>
      </c>
      <c r="AU153" s="180" t="s">
        <v>91</v>
      </c>
      <c r="AY153" s="18" t="s">
        <v>180</v>
      </c>
      <c r="BE153" s="181">
        <f>IF(N153="základní",J153,0)</f>
        <v>0</v>
      </c>
      <c r="BF153" s="181">
        <f>IF(N153="snížená",J153,0)</f>
        <v>0</v>
      </c>
      <c r="BG153" s="181">
        <f>IF(N153="zákl. přenesená",J153,0)</f>
        <v>0</v>
      </c>
      <c r="BH153" s="181">
        <f>IF(N153="sníž. přenesená",J153,0)</f>
        <v>0</v>
      </c>
      <c r="BI153" s="181">
        <f>IF(N153="nulová",J153,0)</f>
        <v>0</v>
      </c>
      <c r="BJ153" s="18" t="s">
        <v>21</v>
      </c>
      <c r="BK153" s="181">
        <f>ROUND(I153*H153,2)</f>
        <v>0</v>
      </c>
      <c r="BL153" s="18" t="s">
        <v>128</v>
      </c>
      <c r="BM153" s="180" t="s">
        <v>237</v>
      </c>
    </row>
    <row r="154" spans="1:65" s="2" customFormat="1" ht="11.25">
      <c r="A154" s="33"/>
      <c r="B154" s="34"/>
      <c r="C154" s="33"/>
      <c r="D154" s="182" t="s">
        <v>186</v>
      </c>
      <c r="E154" s="33"/>
      <c r="F154" s="183" t="s">
        <v>2695</v>
      </c>
      <c r="G154" s="33"/>
      <c r="H154" s="33"/>
      <c r="I154" s="102"/>
      <c r="J154" s="33"/>
      <c r="K154" s="33"/>
      <c r="L154" s="34"/>
      <c r="M154" s="184"/>
      <c r="N154" s="185"/>
      <c r="O154" s="59"/>
      <c r="P154" s="59"/>
      <c r="Q154" s="59"/>
      <c r="R154" s="59"/>
      <c r="S154" s="59"/>
      <c r="T154" s="60"/>
      <c r="U154" s="33"/>
      <c r="V154" s="33"/>
      <c r="W154" s="33"/>
      <c r="X154" s="33"/>
      <c r="Y154" s="33"/>
      <c r="Z154" s="33"/>
      <c r="AA154" s="33"/>
      <c r="AB154" s="33"/>
      <c r="AC154" s="33"/>
      <c r="AD154" s="33"/>
      <c r="AE154" s="33"/>
      <c r="AT154" s="18" t="s">
        <v>186</v>
      </c>
      <c r="AU154" s="18" t="s">
        <v>91</v>
      </c>
    </row>
    <row r="155" spans="1:65" s="2" customFormat="1" ht="24" customHeight="1">
      <c r="A155" s="33"/>
      <c r="B155" s="167"/>
      <c r="C155" s="168" t="s">
        <v>208</v>
      </c>
      <c r="D155" s="168" t="s">
        <v>182</v>
      </c>
      <c r="E155" s="169" t="s">
        <v>2696</v>
      </c>
      <c r="F155" s="170" t="s">
        <v>2697</v>
      </c>
      <c r="G155" s="171" t="s">
        <v>2668</v>
      </c>
      <c r="H155" s="172">
        <v>1</v>
      </c>
      <c r="I155" s="173"/>
      <c r="J155" s="174">
        <f>ROUND(I155*H155,2)</f>
        <v>0</v>
      </c>
      <c r="K155" s="175"/>
      <c r="L155" s="34"/>
      <c r="M155" s="176" t="s">
        <v>1</v>
      </c>
      <c r="N155" s="177" t="s">
        <v>45</v>
      </c>
      <c r="O155" s="59"/>
      <c r="P155" s="178">
        <f>O155*H155</f>
        <v>0</v>
      </c>
      <c r="Q155" s="178">
        <v>0</v>
      </c>
      <c r="R155" s="178">
        <f>Q155*H155</f>
        <v>0</v>
      </c>
      <c r="S155" s="178">
        <v>0</v>
      </c>
      <c r="T155" s="179">
        <f>S155*H155</f>
        <v>0</v>
      </c>
      <c r="U155" s="33"/>
      <c r="V155" s="33"/>
      <c r="W155" s="33"/>
      <c r="X155" s="33"/>
      <c r="Y155" s="33"/>
      <c r="Z155" s="33"/>
      <c r="AA155" s="33"/>
      <c r="AB155" s="33"/>
      <c r="AC155" s="33"/>
      <c r="AD155" s="33"/>
      <c r="AE155" s="33"/>
      <c r="AR155" s="180" t="s">
        <v>128</v>
      </c>
      <c r="AT155" s="180" t="s">
        <v>182</v>
      </c>
      <c r="AU155" s="180" t="s">
        <v>91</v>
      </c>
      <c r="AY155" s="18" t="s">
        <v>180</v>
      </c>
      <c r="BE155" s="181">
        <f>IF(N155="základní",J155,0)</f>
        <v>0</v>
      </c>
      <c r="BF155" s="181">
        <f>IF(N155="snížená",J155,0)</f>
        <v>0</v>
      </c>
      <c r="BG155" s="181">
        <f>IF(N155="zákl. přenesená",J155,0)</f>
        <v>0</v>
      </c>
      <c r="BH155" s="181">
        <f>IF(N155="sníž. přenesená",J155,0)</f>
        <v>0</v>
      </c>
      <c r="BI155" s="181">
        <f>IF(N155="nulová",J155,0)</f>
        <v>0</v>
      </c>
      <c r="BJ155" s="18" t="s">
        <v>21</v>
      </c>
      <c r="BK155" s="181">
        <f>ROUND(I155*H155,2)</f>
        <v>0</v>
      </c>
      <c r="BL155" s="18" t="s">
        <v>128</v>
      </c>
      <c r="BM155" s="180" t="s">
        <v>241</v>
      </c>
    </row>
    <row r="156" spans="1:65" s="2" customFormat="1" ht="19.5">
      <c r="A156" s="33"/>
      <c r="B156" s="34"/>
      <c r="C156" s="33"/>
      <c r="D156" s="182" t="s">
        <v>186</v>
      </c>
      <c r="E156" s="33"/>
      <c r="F156" s="183" t="s">
        <v>2697</v>
      </c>
      <c r="G156" s="33"/>
      <c r="H156" s="33"/>
      <c r="I156" s="102"/>
      <c r="J156" s="33"/>
      <c r="K156" s="33"/>
      <c r="L156" s="34"/>
      <c r="M156" s="184"/>
      <c r="N156" s="185"/>
      <c r="O156" s="59"/>
      <c r="P156" s="59"/>
      <c r="Q156" s="59"/>
      <c r="R156" s="59"/>
      <c r="S156" s="59"/>
      <c r="T156" s="60"/>
      <c r="U156" s="33"/>
      <c r="V156" s="33"/>
      <c r="W156" s="33"/>
      <c r="X156" s="33"/>
      <c r="Y156" s="33"/>
      <c r="Z156" s="33"/>
      <c r="AA156" s="33"/>
      <c r="AB156" s="33"/>
      <c r="AC156" s="33"/>
      <c r="AD156" s="33"/>
      <c r="AE156" s="33"/>
      <c r="AT156" s="18" t="s">
        <v>186</v>
      </c>
      <c r="AU156" s="18" t="s">
        <v>91</v>
      </c>
    </row>
    <row r="157" spans="1:65" s="12" customFormat="1" ht="22.9" customHeight="1">
      <c r="B157" s="154"/>
      <c r="D157" s="155" t="s">
        <v>79</v>
      </c>
      <c r="E157" s="165" t="s">
        <v>2698</v>
      </c>
      <c r="F157" s="165" t="s">
        <v>2699</v>
      </c>
      <c r="I157" s="157"/>
      <c r="J157" s="166">
        <f>BK157</f>
        <v>0</v>
      </c>
      <c r="L157" s="154"/>
      <c r="M157" s="159"/>
      <c r="N157" s="160"/>
      <c r="O157" s="160"/>
      <c r="P157" s="161">
        <f>SUM(P158:P161)</f>
        <v>0</v>
      </c>
      <c r="Q157" s="160"/>
      <c r="R157" s="161">
        <f>SUM(R158:R161)</f>
        <v>0</v>
      </c>
      <c r="S157" s="160"/>
      <c r="T157" s="162">
        <f>SUM(T158:T161)</f>
        <v>0</v>
      </c>
      <c r="AR157" s="155" t="s">
        <v>203</v>
      </c>
      <c r="AT157" s="163" t="s">
        <v>79</v>
      </c>
      <c r="AU157" s="163" t="s">
        <v>21</v>
      </c>
      <c r="AY157" s="155" t="s">
        <v>180</v>
      </c>
      <c r="BK157" s="164">
        <f>SUM(BK158:BK161)</f>
        <v>0</v>
      </c>
    </row>
    <row r="158" spans="1:65" s="2" customFormat="1" ht="36" customHeight="1">
      <c r="A158" s="33"/>
      <c r="B158" s="167"/>
      <c r="C158" s="168" t="s">
        <v>243</v>
      </c>
      <c r="D158" s="168" t="s">
        <v>182</v>
      </c>
      <c r="E158" s="169" t="s">
        <v>2700</v>
      </c>
      <c r="F158" s="170" t="s">
        <v>2701</v>
      </c>
      <c r="G158" s="171" t="s">
        <v>2668</v>
      </c>
      <c r="H158" s="172">
        <v>1</v>
      </c>
      <c r="I158" s="173"/>
      <c r="J158" s="174">
        <f>ROUND(I158*H158,2)</f>
        <v>0</v>
      </c>
      <c r="K158" s="175"/>
      <c r="L158" s="34"/>
      <c r="M158" s="176" t="s">
        <v>1</v>
      </c>
      <c r="N158" s="177" t="s">
        <v>45</v>
      </c>
      <c r="O158" s="59"/>
      <c r="P158" s="178">
        <f>O158*H158</f>
        <v>0</v>
      </c>
      <c r="Q158" s="178">
        <v>0</v>
      </c>
      <c r="R158" s="178">
        <f>Q158*H158</f>
        <v>0</v>
      </c>
      <c r="S158" s="178">
        <v>0</v>
      </c>
      <c r="T158" s="179">
        <f>S158*H158</f>
        <v>0</v>
      </c>
      <c r="U158" s="33"/>
      <c r="V158" s="33"/>
      <c r="W158" s="33"/>
      <c r="X158" s="33"/>
      <c r="Y158" s="33"/>
      <c r="Z158" s="33"/>
      <c r="AA158" s="33"/>
      <c r="AB158" s="33"/>
      <c r="AC158" s="33"/>
      <c r="AD158" s="33"/>
      <c r="AE158" s="33"/>
      <c r="AR158" s="180" t="s">
        <v>128</v>
      </c>
      <c r="AT158" s="180" t="s">
        <v>182</v>
      </c>
      <c r="AU158" s="180" t="s">
        <v>91</v>
      </c>
      <c r="AY158" s="18" t="s">
        <v>180</v>
      </c>
      <c r="BE158" s="181">
        <f>IF(N158="základní",J158,0)</f>
        <v>0</v>
      </c>
      <c r="BF158" s="181">
        <f>IF(N158="snížená",J158,0)</f>
        <v>0</v>
      </c>
      <c r="BG158" s="181">
        <f>IF(N158="zákl. přenesená",J158,0)</f>
        <v>0</v>
      </c>
      <c r="BH158" s="181">
        <f>IF(N158="sníž. přenesená",J158,0)</f>
        <v>0</v>
      </c>
      <c r="BI158" s="181">
        <f>IF(N158="nulová",J158,0)</f>
        <v>0</v>
      </c>
      <c r="BJ158" s="18" t="s">
        <v>21</v>
      </c>
      <c r="BK158" s="181">
        <f>ROUND(I158*H158,2)</f>
        <v>0</v>
      </c>
      <c r="BL158" s="18" t="s">
        <v>128</v>
      </c>
      <c r="BM158" s="180" t="s">
        <v>246</v>
      </c>
    </row>
    <row r="159" spans="1:65" s="2" customFormat="1" ht="19.5">
      <c r="A159" s="33"/>
      <c r="B159" s="34"/>
      <c r="C159" s="33"/>
      <c r="D159" s="182" t="s">
        <v>186</v>
      </c>
      <c r="E159" s="33"/>
      <c r="F159" s="183" t="s">
        <v>2701</v>
      </c>
      <c r="G159" s="33"/>
      <c r="H159" s="33"/>
      <c r="I159" s="102"/>
      <c r="J159" s="33"/>
      <c r="K159" s="33"/>
      <c r="L159" s="34"/>
      <c r="M159" s="184"/>
      <c r="N159" s="185"/>
      <c r="O159" s="59"/>
      <c r="P159" s="59"/>
      <c r="Q159" s="59"/>
      <c r="R159" s="59"/>
      <c r="S159" s="59"/>
      <c r="T159" s="60"/>
      <c r="U159" s="33"/>
      <c r="V159" s="33"/>
      <c r="W159" s="33"/>
      <c r="X159" s="33"/>
      <c r="Y159" s="33"/>
      <c r="Z159" s="33"/>
      <c r="AA159" s="33"/>
      <c r="AB159" s="33"/>
      <c r="AC159" s="33"/>
      <c r="AD159" s="33"/>
      <c r="AE159" s="33"/>
      <c r="AT159" s="18" t="s">
        <v>186</v>
      </c>
      <c r="AU159" s="18" t="s">
        <v>91</v>
      </c>
    </row>
    <row r="160" spans="1:65" s="2" customFormat="1" ht="16.5" customHeight="1">
      <c r="A160" s="33"/>
      <c r="B160" s="167"/>
      <c r="C160" s="168" t="s">
        <v>214</v>
      </c>
      <c r="D160" s="168" t="s">
        <v>182</v>
      </c>
      <c r="E160" s="169" t="s">
        <v>2702</v>
      </c>
      <c r="F160" s="170" t="s">
        <v>2703</v>
      </c>
      <c r="G160" s="171" t="s">
        <v>2668</v>
      </c>
      <c r="H160" s="172">
        <v>1</v>
      </c>
      <c r="I160" s="173"/>
      <c r="J160" s="174">
        <f>ROUND(I160*H160,2)</f>
        <v>0</v>
      </c>
      <c r="K160" s="175"/>
      <c r="L160" s="34"/>
      <c r="M160" s="176" t="s">
        <v>1</v>
      </c>
      <c r="N160" s="177" t="s">
        <v>45</v>
      </c>
      <c r="O160" s="59"/>
      <c r="P160" s="178">
        <f>O160*H160</f>
        <v>0</v>
      </c>
      <c r="Q160" s="178">
        <v>0</v>
      </c>
      <c r="R160" s="178">
        <f>Q160*H160</f>
        <v>0</v>
      </c>
      <c r="S160" s="178">
        <v>0</v>
      </c>
      <c r="T160" s="179">
        <f>S160*H160</f>
        <v>0</v>
      </c>
      <c r="U160" s="33"/>
      <c r="V160" s="33"/>
      <c r="W160" s="33"/>
      <c r="X160" s="33"/>
      <c r="Y160" s="33"/>
      <c r="Z160" s="33"/>
      <c r="AA160" s="33"/>
      <c r="AB160" s="33"/>
      <c r="AC160" s="33"/>
      <c r="AD160" s="33"/>
      <c r="AE160" s="33"/>
      <c r="AR160" s="180" t="s">
        <v>128</v>
      </c>
      <c r="AT160" s="180" t="s">
        <v>182</v>
      </c>
      <c r="AU160" s="180" t="s">
        <v>91</v>
      </c>
      <c r="AY160" s="18" t="s">
        <v>180</v>
      </c>
      <c r="BE160" s="181">
        <f>IF(N160="základní",J160,0)</f>
        <v>0</v>
      </c>
      <c r="BF160" s="181">
        <f>IF(N160="snížená",J160,0)</f>
        <v>0</v>
      </c>
      <c r="BG160" s="181">
        <f>IF(N160="zákl. přenesená",J160,0)</f>
        <v>0</v>
      </c>
      <c r="BH160" s="181">
        <f>IF(N160="sníž. přenesená",J160,0)</f>
        <v>0</v>
      </c>
      <c r="BI160" s="181">
        <f>IF(N160="nulová",J160,0)</f>
        <v>0</v>
      </c>
      <c r="BJ160" s="18" t="s">
        <v>21</v>
      </c>
      <c r="BK160" s="181">
        <f>ROUND(I160*H160,2)</f>
        <v>0</v>
      </c>
      <c r="BL160" s="18" t="s">
        <v>128</v>
      </c>
      <c r="BM160" s="180" t="s">
        <v>250</v>
      </c>
    </row>
    <row r="161" spans="1:65" s="2" customFormat="1" ht="11.25">
      <c r="A161" s="33"/>
      <c r="B161" s="34"/>
      <c r="C161" s="33"/>
      <c r="D161" s="182" t="s">
        <v>186</v>
      </c>
      <c r="E161" s="33"/>
      <c r="F161" s="183" t="s">
        <v>2703</v>
      </c>
      <c r="G161" s="33"/>
      <c r="H161" s="33"/>
      <c r="I161" s="102"/>
      <c r="J161" s="33"/>
      <c r="K161" s="33"/>
      <c r="L161" s="34"/>
      <c r="M161" s="184"/>
      <c r="N161" s="185"/>
      <c r="O161" s="59"/>
      <c r="P161" s="59"/>
      <c r="Q161" s="59"/>
      <c r="R161" s="59"/>
      <c r="S161" s="59"/>
      <c r="T161" s="60"/>
      <c r="U161" s="33"/>
      <c r="V161" s="33"/>
      <c r="W161" s="33"/>
      <c r="X161" s="33"/>
      <c r="Y161" s="33"/>
      <c r="Z161" s="33"/>
      <c r="AA161" s="33"/>
      <c r="AB161" s="33"/>
      <c r="AC161" s="33"/>
      <c r="AD161" s="33"/>
      <c r="AE161" s="33"/>
      <c r="AT161" s="18" t="s">
        <v>186</v>
      </c>
      <c r="AU161" s="18" t="s">
        <v>91</v>
      </c>
    </row>
    <row r="162" spans="1:65" s="12" customFormat="1" ht="22.9" customHeight="1">
      <c r="B162" s="154"/>
      <c r="D162" s="155" t="s">
        <v>79</v>
      </c>
      <c r="E162" s="165" t="s">
        <v>2704</v>
      </c>
      <c r="F162" s="165" t="s">
        <v>2705</v>
      </c>
      <c r="I162" s="157"/>
      <c r="J162" s="166">
        <f>BK162</f>
        <v>0</v>
      </c>
      <c r="L162" s="154"/>
      <c r="M162" s="159"/>
      <c r="N162" s="160"/>
      <c r="O162" s="160"/>
      <c r="P162" s="161">
        <f>SUM(P163:P164)</f>
        <v>0</v>
      </c>
      <c r="Q162" s="160"/>
      <c r="R162" s="161">
        <f>SUM(R163:R164)</f>
        <v>0</v>
      </c>
      <c r="S162" s="160"/>
      <c r="T162" s="162">
        <f>SUM(T163:T164)</f>
        <v>0</v>
      </c>
      <c r="AR162" s="155" t="s">
        <v>203</v>
      </c>
      <c r="AT162" s="163" t="s">
        <v>79</v>
      </c>
      <c r="AU162" s="163" t="s">
        <v>21</v>
      </c>
      <c r="AY162" s="155" t="s">
        <v>180</v>
      </c>
      <c r="BK162" s="164">
        <f>SUM(BK163:BK164)</f>
        <v>0</v>
      </c>
    </row>
    <row r="163" spans="1:65" s="2" customFormat="1" ht="24" customHeight="1">
      <c r="A163" s="33"/>
      <c r="B163" s="167"/>
      <c r="C163" s="168" t="s">
        <v>8</v>
      </c>
      <c r="D163" s="168" t="s">
        <v>182</v>
      </c>
      <c r="E163" s="169" t="s">
        <v>2706</v>
      </c>
      <c r="F163" s="170" t="s">
        <v>2707</v>
      </c>
      <c r="G163" s="171" t="s">
        <v>2668</v>
      </c>
      <c r="H163" s="172">
        <v>1</v>
      </c>
      <c r="I163" s="173"/>
      <c r="J163" s="174">
        <f>ROUND(I163*H163,2)</f>
        <v>0</v>
      </c>
      <c r="K163" s="175"/>
      <c r="L163" s="34"/>
      <c r="M163" s="176" t="s">
        <v>1</v>
      </c>
      <c r="N163" s="177" t="s">
        <v>45</v>
      </c>
      <c r="O163" s="59"/>
      <c r="P163" s="178">
        <f>O163*H163</f>
        <v>0</v>
      </c>
      <c r="Q163" s="178">
        <v>0</v>
      </c>
      <c r="R163" s="178">
        <f>Q163*H163</f>
        <v>0</v>
      </c>
      <c r="S163" s="178">
        <v>0</v>
      </c>
      <c r="T163" s="179">
        <f>S163*H163</f>
        <v>0</v>
      </c>
      <c r="U163" s="33"/>
      <c r="V163" s="33"/>
      <c r="W163" s="33"/>
      <c r="X163" s="33"/>
      <c r="Y163" s="33"/>
      <c r="Z163" s="33"/>
      <c r="AA163" s="33"/>
      <c r="AB163" s="33"/>
      <c r="AC163" s="33"/>
      <c r="AD163" s="33"/>
      <c r="AE163" s="33"/>
      <c r="AR163" s="180" t="s">
        <v>128</v>
      </c>
      <c r="AT163" s="180" t="s">
        <v>182</v>
      </c>
      <c r="AU163" s="180" t="s">
        <v>91</v>
      </c>
      <c r="AY163" s="18" t="s">
        <v>180</v>
      </c>
      <c r="BE163" s="181">
        <f>IF(N163="základní",J163,0)</f>
        <v>0</v>
      </c>
      <c r="BF163" s="181">
        <f>IF(N163="snížená",J163,0)</f>
        <v>0</v>
      </c>
      <c r="BG163" s="181">
        <f>IF(N163="zákl. přenesená",J163,0)</f>
        <v>0</v>
      </c>
      <c r="BH163" s="181">
        <f>IF(N163="sníž. přenesená",J163,0)</f>
        <v>0</v>
      </c>
      <c r="BI163" s="181">
        <f>IF(N163="nulová",J163,0)</f>
        <v>0</v>
      </c>
      <c r="BJ163" s="18" t="s">
        <v>21</v>
      </c>
      <c r="BK163" s="181">
        <f>ROUND(I163*H163,2)</f>
        <v>0</v>
      </c>
      <c r="BL163" s="18" t="s">
        <v>128</v>
      </c>
      <c r="BM163" s="180" t="s">
        <v>251</v>
      </c>
    </row>
    <row r="164" spans="1:65" s="2" customFormat="1" ht="11.25">
      <c r="A164" s="33"/>
      <c r="B164" s="34"/>
      <c r="C164" s="33"/>
      <c r="D164" s="182" t="s">
        <v>186</v>
      </c>
      <c r="E164" s="33"/>
      <c r="F164" s="183" t="s">
        <v>2707</v>
      </c>
      <c r="G164" s="33"/>
      <c r="H164" s="33"/>
      <c r="I164" s="102"/>
      <c r="J164" s="33"/>
      <c r="K164" s="33"/>
      <c r="L164" s="34"/>
      <c r="M164" s="184"/>
      <c r="N164" s="185"/>
      <c r="O164" s="59"/>
      <c r="P164" s="59"/>
      <c r="Q164" s="59"/>
      <c r="R164" s="59"/>
      <c r="S164" s="59"/>
      <c r="T164" s="60"/>
      <c r="U164" s="33"/>
      <c r="V164" s="33"/>
      <c r="W164" s="33"/>
      <c r="X164" s="33"/>
      <c r="Y164" s="33"/>
      <c r="Z164" s="33"/>
      <c r="AA164" s="33"/>
      <c r="AB164" s="33"/>
      <c r="AC164" s="33"/>
      <c r="AD164" s="33"/>
      <c r="AE164" s="33"/>
      <c r="AT164" s="18" t="s">
        <v>186</v>
      </c>
      <c r="AU164" s="18" t="s">
        <v>91</v>
      </c>
    </row>
    <row r="165" spans="1:65" s="12" customFormat="1" ht="22.9" customHeight="1">
      <c r="B165" s="154"/>
      <c r="D165" s="155" t="s">
        <v>79</v>
      </c>
      <c r="E165" s="165" t="s">
        <v>2708</v>
      </c>
      <c r="F165" s="165" t="s">
        <v>2709</v>
      </c>
      <c r="I165" s="157"/>
      <c r="J165" s="166">
        <f>BK165</f>
        <v>0</v>
      </c>
      <c r="L165" s="154"/>
      <c r="M165" s="159"/>
      <c r="N165" s="160"/>
      <c r="O165" s="160"/>
      <c r="P165" s="161">
        <f>SUM(P166:P167)</f>
        <v>0</v>
      </c>
      <c r="Q165" s="160"/>
      <c r="R165" s="161">
        <f>SUM(R166:R167)</f>
        <v>0</v>
      </c>
      <c r="S165" s="160"/>
      <c r="T165" s="162">
        <f>SUM(T166:T167)</f>
        <v>0</v>
      </c>
      <c r="AR165" s="155" t="s">
        <v>203</v>
      </c>
      <c r="AT165" s="163" t="s">
        <v>79</v>
      </c>
      <c r="AU165" s="163" t="s">
        <v>21</v>
      </c>
      <c r="AY165" s="155" t="s">
        <v>180</v>
      </c>
      <c r="BK165" s="164">
        <f>SUM(BK166:BK167)</f>
        <v>0</v>
      </c>
    </row>
    <row r="166" spans="1:65" s="2" customFormat="1" ht="24" customHeight="1">
      <c r="A166" s="33"/>
      <c r="B166" s="167"/>
      <c r="C166" s="168" t="s">
        <v>220</v>
      </c>
      <c r="D166" s="168" t="s">
        <v>182</v>
      </c>
      <c r="E166" s="169" t="s">
        <v>2710</v>
      </c>
      <c r="F166" s="170" t="s">
        <v>2711</v>
      </c>
      <c r="G166" s="171" t="s">
        <v>2668</v>
      </c>
      <c r="H166" s="172">
        <v>1</v>
      </c>
      <c r="I166" s="173"/>
      <c r="J166" s="174">
        <f>ROUND(I166*H166,2)</f>
        <v>0</v>
      </c>
      <c r="K166" s="175"/>
      <c r="L166" s="34"/>
      <c r="M166" s="176" t="s">
        <v>1</v>
      </c>
      <c r="N166" s="177" t="s">
        <v>45</v>
      </c>
      <c r="O166" s="59"/>
      <c r="P166" s="178">
        <f>O166*H166</f>
        <v>0</v>
      </c>
      <c r="Q166" s="178">
        <v>0</v>
      </c>
      <c r="R166" s="178">
        <f>Q166*H166</f>
        <v>0</v>
      </c>
      <c r="S166" s="178">
        <v>0</v>
      </c>
      <c r="T166" s="179">
        <f>S166*H166</f>
        <v>0</v>
      </c>
      <c r="U166" s="33"/>
      <c r="V166" s="33"/>
      <c r="W166" s="33"/>
      <c r="X166" s="33"/>
      <c r="Y166" s="33"/>
      <c r="Z166" s="33"/>
      <c r="AA166" s="33"/>
      <c r="AB166" s="33"/>
      <c r="AC166" s="33"/>
      <c r="AD166" s="33"/>
      <c r="AE166" s="33"/>
      <c r="AR166" s="180" t="s">
        <v>128</v>
      </c>
      <c r="AT166" s="180" t="s">
        <v>182</v>
      </c>
      <c r="AU166" s="180" t="s">
        <v>91</v>
      </c>
      <c r="AY166" s="18" t="s">
        <v>180</v>
      </c>
      <c r="BE166" s="181">
        <f>IF(N166="základní",J166,0)</f>
        <v>0</v>
      </c>
      <c r="BF166" s="181">
        <f>IF(N166="snížená",J166,0)</f>
        <v>0</v>
      </c>
      <c r="BG166" s="181">
        <f>IF(N166="zákl. přenesená",J166,0)</f>
        <v>0</v>
      </c>
      <c r="BH166" s="181">
        <f>IF(N166="sníž. přenesená",J166,0)</f>
        <v>0</v>
      </c>
      <c r="BI166" s="181">
        <f>IF(N166="nulová",J166,0)</f>
        <v>0</v>
      </c>
      <c r="BJ166" s="18" t="s">
        <v>21</v>
      </c>
      <c r="BK166" s="181">
        <f>ROUND(I166*H166,2)</f>
        <v>0</v>
      </c>
      <c r="BL166" s="18" t="s">
        <v>128</v>
      </c>
      <c r="BM166" s="180" t="s">
        <v>257</v>
      </c>
    </row>
    <row r="167" spans="1:65" s="2" customFormat="1" ht="11.25">
      <c r="A167" s="33"/>
      <c r="B167" s="34"/>
      <c r="C167" s="33"/>
      <c r="D167" s="182" t="s">
        <v>186</v>
      </c>
      <c r="E167" s="33"/>
      <c r="F167" s="183" t="s">
        <v>2711</v>
      </c>
      <c r="G167" s="33"/>
      <c r="H167" s="33"/>
      <c r="I167" s="102"/>
      <c r="J167" s="33"/>
      <c r="K167" s="33"/>
      <c r="L167" s="34"/>
      <c r="M167" s="184"/>
      <c r="N167" s="185"/>
      <c r="O167" s="59"/>
      <c r="P167" s="59"/>
      <c r="Q167" s="59"/>
      <c r="R167" s="59"/>
      <c r="S167" s="59"/>
      <c r="T167" s="60"/>
      <c r="U167" s="33"/>
      <c r="V167" s="33"/>
      <c r="W167" s="33"/>
      <c r="X167" s="33"/>
      <c r="Y167" s="33"/>
      <c r="Z167" s="33"/>
      <c r="AA167" s="33"/>
      <c r="AB167" s="33"/>
      <c r="AC167" s="33"/>
      <c r="AD167" s="33"/>
      <c r="AE167" s="33"/>
      <c r="AT167" s="18" t="s">
        <v>186</v>
      </c>
      <c r="AU167" s="18" t="s">
        <v>91</v>
      </c>
    </row>
    <row r="168" spans="1:65" s="12" customFormat="1" ht="22.9" customHeight="1">
      <c r="B168" s="154"/>
      <c r="D168" s="155" t="s">
        <v>79</v>
      </c>
      <c r="E168" s="165" t="s">
        <v>2712</v>
      </c>
      <c r="F168" s="165" t="s">
        <v>2713</v>
      </c>
      <c r="I168" s="157"/>
      <c r="J168" s="166">
        <f>BK168</f>
        <v>0</v>
      </c>
      <c r="L168" s="154"/>
      <c r="M168" s="159"/>
      <c r="N168" s="160"/>
      <c r="O168" s="160"/>
      <c r="P168" s="161">
        <f>SUM(P169:P172)</f>
        <v>0</v>
      </c>
      <c r="Q168" s="160"/>
      <c r="R168" s="161">
        <f>SUM(R169:R172)</f>
        <v>0</v>
      </c>
      <c r="S168" s="160"/>
      <c r="T168" s="162">
        <f>SUM(T169:T172)</f>
        <v>0</v>
      </c>
      <c r="AR168" s="155" t="s">
        <v>203</v>
      </c>
      <c r="AT168" s="163" t="s">
        <v>79</v>
      </c>
      <c r="AU168" s="163" t="s">
        <v>21</v>
      </c>
      <c r="AY168" s="155" t="s">
        <v>180</v>
      </c>
      <c r="BK168" s="164">
        <f>SUM(BK169:BK172)</f>
        <v>0</v>
      </c>
    </row>
    <row r="169" spans="1:65" s="2" customFormat="1" ht="24" customHeight="1">
      <c r="A169" s="33"/>
      <c r="B169" s="167"/>
      <c r="C169" s="168" t="s">
        <v>259</v>
      </c>
      <c r="D169" s="168" t="s">
        <v>182</v>
      </c>
      <c r="E169" s="169" t="s">
        <v>2714</v>
      </c>
      <c r="F169" s="170" t="s">
        <v>2715</v>
      </c>
      <c r="G169" s="171" t="s">
        <v>2668</v>
      </c>
      <c r="H169" s="172">
        <v>1</v>
      </c>
      <c r="I169" s="173"/>
      <c r="J169" s="174">
        <f>ROUND(I169*H169,2)</f>
        <v>0</v>
      </c>
      <c r="K169" s="175"/>
      <c r="L169" s="34"/>
      <c r="M169" s="176" t="s">
        <v>1</v>
      </c>
      <c r="N169" s="177" t="s">
        <v>45</v>
      </c>
      <c r="O169" s="59"/>
      <c r="P169" s="178">
        <f>O169*H169</f>
        <v>0</v>
      </c>
      <c r="Q169" s="178">
        <v>0</v>
      </c>
      <c r="R169" s="178">
        <f>Q169*H169</f>
        <v>0</v>
      </c>
      <c r="S169" s="178">
        <v>0</v>
      </c>
      <c r="T169" s="179">
        <f>S169*H169</f>
        <v>0</v>
      </c>
      <c r="U169" s="33"/>
      <c r="V169" s="33"/>
      <c r="W169" s="33"/>
      <c r="X169" s="33"/>
      <c r="Y169" s="33"/>
      <c r="Z169" s="33"/>
      <c r="AA169" s="33"/>
      <c r="AB169" s="33"/>
      <c r="AC169" s="33"/>
      <c r="AD169" s="33"/>
      <c r="AE169" s="33"/>
      <c r="AR169" s="180" t="s">
        <v>128</v>
      </c>
      <c r="AT169" s="180" t="s">
        <v>182</v>
      </c>
      <c r="AU169" s="180" t="s">
        <v>91</v>
      </c>
      <c r="AY169" s="18" t="s">
        <v>180</v>
      </c>
      <c r="BE169" s="181">
        <f>IF(N169="základní",J169,0)</f>
        <v>0</v>
      </c>
      <c r="BF169" s="181">
        <f>IF(N169="snížená",J169,0)</f>
        <v>0</v>
      </c>
      <c r="BG169" s="181">
        <f>IF(N169="zákl. přenesená",J169,0)</f>
        <v>0</v>
      </c>
      <c r="BH169" s="181">
        <f>IF(N169="sníž. přenesená",J169,0)</f>
        <v>0</v>
      </c>
      <c r="BI169" s="181">
        <f>IF(N169="nulová",J169,0)</f>
        <v>0</v>
      </c>
      <c r="BJ169" s="18" t="s">
        <v>21</v>
      </c>
      <c r="BK169" s="181">
        <f>ROUND(I169*H169,2)</f>
        <v>0</v>
      </c>
      <c r="BL169" s="18" t="s">
        <v>128</v>
      </c>
      <c r="BM169" s="180" t="s">
        <v>262</v>
      </c>
    </row>
    <row r="170" spans="1:65" s="2" customFormat="1" ht="19.5">
      <c r="A170" s="33"/>
      <c r="B170" s="34"/>
      <c r="C170" s="33"/>
      <c r="D170" s="182" t="s">
        <v>186</v>
      </c>
      <c r="E170" s="33"/>
      <c r="F170" s="183" t="s">
        <v>2715</v>
      </c>
      <c r="G170" s="33"/>
      <c r="H170" s="33"/>
      <c r="I170" s="102"/>
      <c r="J170" s="33"/>
      <c r="K170" s="33"/>
      <c r="L170" s="34"/>
      <c r="M170" s="184"/>
      <c r="N170" s="185"/>
      <c r="O170" s="59"/>
      <c r="P170" s="59"/>
      <c r="Q170" s="59"/>
      <c r="R170" s="59"/>
      <c r="S170" s="59"/>
      <c r="T170" s="60"/>
      <c r="U170" s="33"/>
      <c r="V170" s="33"/>
      <c r="W170" s="33"/>
      <c r="X170" s="33"/>
      <c r="Y170" s="33"/>
      <c r="Z170" s="33"/>
      <c r="AA170" s="33"/>
      <c r="AB170" s="33"/>
      <c r="AC170" s="33"/>
      <c r="AD170" s="33"/>
      <c r="AE170" s="33"/>
      <c r="AT170" s="18" t="s">
        <v>186</v>
      </c>
      <c r="AU170" s="18" t="s">
        <v>91</v>
      </c>
    </row>
    <row r="171" spans="1:65" s="2" customFormat="1" ht="16.5" customHeight="1">
      <c r="A171" s="33"/>
      <c r="B171" s="167"/>
      <c r="C171" s="168" t="s">
        <v>226</v>
      </c>
      <c r="D171" s="168" t="s">
        <v>182</v>
      </c>
      <c r="E171" s="169" t="s">
        <v>2716</v>
      </c>
      <c r="F171" s="170" t="s">
        <v>2717</v>
      </c>
      <c r="G171" s="171" t="s">
        <v>2668</v>
      </c>
      <c r="H171" s="172">
        <v>1</v>
      </c>
      <c r="I171" s="173"/>
      <c r="J171" s="174">
        <f>ROUND(I171*H171,2)</f>
        <v>0</v>
      </c>
      <c r="K171" s="175"/>
      <c r="L171" s="34"/>
      <c r="M171" s="176" t="s">
        <v>1</v>
      </c>
      <c r="N171" s="177" t="s">
        <v>45</v>
      </c>
      <c r="O171" s="59"/>
      <c r="P171" s="178">
        <f>O171*H171</f>
        <v>0</v>
      </c>
      <c r="Q171" s="178">
        <v>0</v>
      </c>
      <c r="R171" s="178">
        <f>Q171*H171</f>
        <v>0</v>
      </c>
      <c r="S171" s="178">
        <v>0</v>
      </c>
      <c r="T171" s="179">
        <f>S171*H171</f>
        <v>0</v>
      </c>
      <c r="U171" s="33"/>
      <c r="V171" s="33"/>
      <c r="W171" s="33"/>
      <c r="X171" s="33"/>
      <c r="Y171" s="33"/>
      <c r="Z171" s="33"/>
      <c r="AA171" s="33"/>
      <c r="AB171" s="33"/>
      <c r="AC171" s="33"/>
      <c r="AD171" s="33"/>
      <c r="AE171" s="33"/>
      <c r="AR171" s="180" t="s">
        <v>128</v>
      </c>
      <c r="AT171" s="180" t="s">
        <v>182</v>
      </c>
      <c r="AU171" s="180" t="s">
        <v>91</v>
      </c>
      <c r="AY171" s="18" t="s">
        <v>180</v>
      </c>
      <c r="BE171" s="181">
        <f>IF(N171="základní",J171,0)</f>
        <v>0</v>
      </c>
      <c r="BF171" s="181">
        <f>IF(N171="snížená",J171,0)</f>
        <v>0</v>
      </c>
      <c r="BG171" s="181">
        <f>IF(N171="zákl. přenesená",J171,0)</f>
        <v>0</v>
      </c>
      <c r="BH171" s="181">
        <f>IF(N171="sníž. přenesená",J171,0)</f>
        <v>0</v>
      </c>
      <c r="BI171" s="181">
        <f>IF(N171="nulová",J171,0)</f>
        <v>0</v>
      </c>
      <c r="BJ171" s="18" t="s">
        <v>21</v>
      </c>
      <c r="BK171" s="181">
        <f>ROUND(I171*H171,2)</f>
        <v>0</v>
      </c>
      <c r="BL171" s="18" t="s">
        <v>128</v>
      </c>
      <c r="BM171" s="180" t="s">
        <v>265</v>
      </c>
    </row>
    <row r="172" spans="1:65" s="2" customFormat="1" ht="11.25">
      <c r="A172" s="33"/>
      <c r="B172" s="34"/>
      <c r="C172" s="33"/>
      <c r="D172" s="182" t="s">
        <v>186</v>
      </c>
      <c r="E172" s="33"/>
      <c r="F172" s="183" t="s">
        <v>2717</v>
      </c>
      <c r="G172" s="33"/>
      <c r="H172" s="33"/>
      <c r="I172" s="102"/>
      <c r="J172" s="33"/>
      <c r="K172" s="33"/>
      <c r="L172" s="34"/>
      <c r="M172" s="220"/>
      <c r="N172" s="221"/>
      <c r="O172" s="222"/>
      <c r="P172" s="222"/>
      <c r="Q172" s="222"/>
      <c r="R172" s="222"/>
      <c r="S172" s="222"/>
      <c r="T172" s="223"/>
      <c r="U172" s="33"/>
      <c r="V172" s="33"/>
      <c r="W172" s="33"/>
      <c r="X172" s="33"/>
      <c r="Y172" s="33"/>
      <c r="Z172" s="33"/>
      <c r="AA172" s="33"/>
      <c r="AB172" s="33"/>
      <c r="AC172" s="33"/>
      <c r="AD172" s="33"/>
      <c r="AE172" s="33"/>
      <c r="AT172" s="18" t="s">
        <v>186</v>
      </c>
      <c r="AU172" s="18" t="s">
        <v>91</v>
      </c>
    </row>
    <row r="173" spans="1:65" s="2" customFormat="1" ht="6.95" customHeight="1">
      <c r="A173" s="33"/>
      <c r="B173" s="48"/>
      <c r="C173" s="49"/>
      <c r="D173" s="49"/>
      <c r="E173" s="49"/>
      <c r="F173" s="49"/>
      <c r="G173" s="49"/>
      <c r="H173" s="49"/>
      <c r="I173" s="126"/>
      <c r="J173" s="49"/>
      <c r="K173" s="49"/>
      <c r="L173" s="34"/>
      <c r="M173" s="33"/>
      <c r="O173" s="33"/>
      <c r="P173" s="33"/>
      <c r="Q173" s="33"/>
      <c r="R173" s="33"/>
      <c r="S173" s="33"/>
      <c r="T173" s="33"/>
      <c r="U173" s="33"/>
      <c r="V173" s="33"/>
      <c r="W173" s="33"/>
      <c r="X173" s="33"/>
      <c r="Y173" s="33"/>
      <c r="Z173" s="33"/>
      <c r="AA173" s="33"/>
      <c r="AB173" s="33"/>
      <c r="AC173" s="33"/>
      <c r="AD173" s="33"/>
      <c r="AE173" s="33"/>
    </row>
  </sheetData>
  <autoFilter ref="C122:K172"/>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25"/>
  <sheetViews>
    <sheetView showGridLines="0" topLeftCell="A2" workbookViewId="0">
      <selection activeCell="W647" sqref="W647"/>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92</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27" customHeight="1">
      <c r="A11" s="33"/>
      <c r="B11" s="34"/>
      <c r="C11" s="33"/>
      <c r="D11" s="33"/>
      <c r="E11" s="254" t="s">
        <v>135</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ROUND(J143,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ROUND((SUM(BE143:BE1024)),  2)</f>
        <v>0</v>
      </c>
      <c r="G35" s="33"/>
      <c r="H35" s="33"/>
      <c r="I35" s="113">
        <v>0.21</v>
      </c>
      <c r="J35" s="112">
        <f>ROUND(((SUM(BE143:BE1024))*I35),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ROUND((SUM(BF143:BF1024)),  2)</f>
        <v>0</v>
      </c>
      <c r="G36" s="33"/>
      <c r="H36" s="33"/>
      <c r="I36" s="113">
        <v>0.15</v>
      </c>
      <c r="J36" s="112">
        <f>ROUND(((SUM(BF143:BF1024))*I36),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ROUND((SUM(BG143:BG1024)),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ROUND((SUM(BH143:BH1024)),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ROUND((SUM(BI143:BI1024)),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27" customHeight="1">
      <c r="A89" s="33"/>
      <c r="B89" s="34"/>
      <c r="C89" s="33"/>
      <c r="D89" s="33"/>
      <c r="E89" s="254" t="str">
        <f>E11</f>
        <v xml:space="preserve">a - ZŠ Smetanova, Lanškroun SO-01-podkroví školy-stavební část-cenová úroveň II/2016 </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J143</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142</v>
      </c>
      <c r="E99" s="134"/>
      <c r="F99" s="134"/>
      <c r="G99" s="134"/>
      <c r="H99" s="134"/>
      <c r="I99" s="135"/>
      <c r="J99" s="136">
        <f>J144</f>
        <v>0</v>
      </c>
      <c r="L99" s="132"/>
    </row>
    <row r="100" spans="1:47" s="10" customFormat="1" ht="19.899999999999999" customHeight="1">
      <c r="B100" s="137"/>
      <c r="D100" s="138" t="s">
        <v>143</v>
      </c>
      <c r="E100" s="139"/>
      <c r="F100" s="139"/>
      <c r="G100" s="139"/>
      <c r="H100" s="139"/>
      <c r="I100" s="140"/>
      <c r="J100" s="141">
        <f>J145</f>
        <v>0</v>
      </c>
      <c r="L100" s="137"/>
    </row>
    <row r="101" spans="1:47" s="10" customFormat="1" ht="19.899999999999999" customHeight="1">
      <c r="B101" s="137"/>
      <c r="D101" s="138" t="s">
        <v>144</v>
      </c>
      <c r="E101" s="139"/>
      <c r="F101" s="139"/>
      <c r="G101" s="139"/>
      <c r="H101" s="139"/>
      <c r="I101" s="140"/>
      <c r="J101" s="141">
        <f>J154</f>
        <v>0</v>
      </c>
      <c r="L101" s="137"/>
    </row>
    <row r="102" spans="1:47" s="10" customFormat="1" ht="19.899999999999999" customHeight="1">
      <c r="B102" s="137"/>
      <c r="D102" s="138" t="s">
        <v>145</v>
      </c>
      <c r="E102" s="139"/>
      <c r="F102" s="139"/>
      <c r="G102" s="139"/>
      <c r="H102" s="139"/>
      <c r="I102" s="140"/>
      <c r="J102" s="141">
        <f>J177</f>
        <v>0</v>
      </c>
      <c r="L102" s="137"/>
    </row>
    <row r="103" spans="1:47" s="10" customFormat="1" ht="19.899999999999999" customHeight="1">
      <c r="B103" s="137"/>
      <c r="D103" s="138" t="s">
        <v>146</v>
      </c>
      <c r="E103" s="139"/>
      <c r="F103" s="139"/>
      <c r="G103" s="139"/>
      <c r="H103" s="139"/>
      <c r="I103" s="140"/>
      <c r="J103" s="141">
        <f>J228</f>
        <v>0</v>
      </c>
      <c r="L103" s="137"/>
    </row>
    <row r="104" spans="1:47" s="10" customFormat="1" ht="19.899999999999999" customHeight="1">
      <c r="B104" s="137"/>
      <c r="D104" s="138" t="s">
        <v>147</v>
      </c>
      <c r="E104" s="139"/>
      <c r="F104" s="139"/>
      <c r="G104" s="139"/>
      <c r="H104" s="139"/>
      <c r="I104" s="140"/>
      <c r="J104" s="141">
        <f>J243</f>
        <v>0</v>
      </c>
      <c r="L104" s="137"/>
    </row>
    <row r="105" spans="1:47" s="9" customFormat="1" ht="24.95" customHeight="1">
      <c r="B105" s="132"/>
      <c r="D105" s="133" t="s">
        <v>148</v>
      </c>
      <c r="E105" s="134"/>
      <c r="F105" s="134"/>
      <c r="G105" s="134"/>
      <c r="H105" s="134"/>
      <c r="I105" s="135"/>
      <c r="J105" s="136">
        <f>J246</f>
        <v>0</v>
      </c>
      <c r="L105" s="132"/>
    </row>
    <row r="106" spans="1:47" s="9" customFormat="1" ht="24.95" customHeight="1">
      <c r="B106" s="132"/>
      <c r="D106" s="133" t="s">
        <v>149</v>
      </c>
      <c r="E106" s="134"/>
      <c r="F106" s="134"/>
      <c r="G106" s="134"/>
      <c r="H106" s="134"/>
      <c r="I106" s="135"/>
      <c r="J106" s="136">
        <f>J263</f>
        <v>0</v>
      </c>
      <c r="L106" s="132"/>
    </row>
    <row r="107" spans="1:47" s="10" customFormat="1" ht="19.899999999999999" customHeight="1">
      <c r="B107" s="137"/>
      <c r="D107" s="138" t="s">
        <v>150</v>
      </c>
      <c r="E107" s="139"/>
      <c r="F107" s="139"/>
      <c r="G107" s="139"/>
      <c r="H107" s="139"/>
      <c r="I107" s="140"/>
      <c r="J107" s="141">
        <f>J264</f>
        <v>0</v>
      </c>
      <c r="L107" s="137"/>
    </row>
    <row r="108" spans="1:47" s="10" customFormat="1" ht="19.899999999999999" customHeight="1">
      <c r="B108" s="137"/>
      <c r="D108" s="138" t="s">
        <v>151</v>
      </c>
      <c r="E108" s="139"/>
      <c r="F108" s="139"/>
      <c r="G108" s="139"/>
      <c r="H108" s="139"/>
      <c r="I108" s="140"/>
      <c r="J108" s="141">
        <f>J279</f>
        <v>0</v>
      </c>
      <c r="L108" s="137"/>
    </row>
    <row r="109" spans="1:47" s="10" customFormat="1" ht="19.899999999999999" customHeight="1">
      <c r="B109" s="137"/>
      <c r="D109" s="138" t="s">
        <v>152</v>
      </c>
      <c r="E109" s="139"/>
      <c r="F109" s="139"/>
      <c r="G109" s="139"/>
      <c r="H109" s="139"/>
      <c r="I109" s="140"/>
      <c r="J109" s="141">
        <f>J415</f>
        <v>0</v>
      </c>
      <c r="L109" s="137"/>
    </row>
    <row r="110" spans="1:47" s="10" customFormat="1" ht="19.899999999999999" customHeight="1">
      <c r="B110" s="137"/>
      <c r="D110" s="138" t="s">
        <v>153</v>
      </c>
      <c r="E110" s="139"/>
      <c r="F110" s="139"/>
      <c r="G110" s="139"/>
      <c r="H110" s="139"/>
      <c r="I110" s="140"/>
      <c r="J110" s="141">
        <f>J502</f>
        <v>0</v>
      </c>
      <c r="L110" s="137"/>
    </row>
    <row r="111" spans="1:47" s="10" customFormat="1" ht="19.899999999999999" customHeight="1">
      <c r="B111" s="137"/>
      <c r="D111" s="138" t="s">
        <v>154</v>
      </c>
      <c r="E111" s="139"/>
      <c r="F111" s="139"/>
      <c r="G111" s="139"/>
      <c r="H111" s="139"/>
      <c r="I111" s="140"/>
      <c r="J111" s="141">
        <f>J556</f>
        <v>0</v>
      </c>
      <c r="L111" s="137"/>
    </row>
    <row r="112" spans="1:47" s="10" customFormat="1" ht="19.899999999999999" customHeight="1">
      <c r="B112" s="137"/>
      <c r="D112" s="138" t="s">
        <v>155</v>
      </c>
      <c r="E112" s="139"/>
      <c r="F112" s="139"/>
      <c r="G112" s="139"/>
      <c r="H112" s="139"/>
      <c r="I112" s="140"/>
      <c r="J112" s="141">
        <f>J576</f>
        <v>0</v>
      </c>
      <c r="L112" s="137"/>
    </row>
    <row r="113" spans="1:31" s="10" customFormat="1" ht="19.899999999999999" customHeight="1">
      <c r="B113" s="137"/>
      <c r="D113" s="138" t="s">
        <v>156</v>
      </c>
      <c r="E113" s="139"/>
      <c r="F113" s="139"/>
      <c r="G113" s="139"/>
      <c r="H113" s="139"/>
      <c r="I113" s="140"/>
      <c r="J113" s="141">
        <f>J678</f>
        <v>0</v>
      </c>
      <c r="L113" s="137"/>
    </row>
    <row r="114" spans="1:31" s="10" customFormat="1" ht="19.899999999999999" customHeight="1">
      <c r="B114" s="137"/>
      <c r="D114" s="138" t="s">
        <v>157</v>
      </c>
      <c r="E114" s="139"/>
      <c r="F114" s="139"/>
      <c r="G114" s="139"/>
      <c r="H114" s="139"/>
      <c r="I114" s="140"/>
      <c r="J114" s="141">
        <f>J781</f>
        <v>0</v>
      </c>
      <c r="L114" s="137"/>
    </row>
    <row r="115" spans="1:31" s="10" customFormat="1" ht="19.899999999999999" customHeight="1">
      <c r="B115" s="137"/>
      <c r="D115" s="138" t="s">
        <v>158</v>
      </c>
      <c r="E115" s="139"/>
      <c r="F115" s="139"/>
      <c r="G115" s="139"/>
      <c r="H115" s="139"/>
      <c r="I115" s="140"/>
      <c r="J115" s="141">
        <f>J870</f>
        <v>0</v>
      </c>
      <c r="L115" s="137"/>
    </row>
    <row r="116" spans="1:31" s="10" customFormat="1" ht="19.899999999999999" customHeight="1">
      <c r="B116" s="137"/>
      <c r="D116" s="138" t="s">
        <v>159</v>
      </c>
      <c r="E116" s="139"/>
      <c r="F116" s="139"/>
      <c r="G116" s="139"/>
      <c r="H116" s="139"/>
      <c r="I116" s="140"/>
      <c r="J116" s="141">
        <f>J880</f>
        <v>0</v>
      </c>
      <c r="L116" s="137"/>
    </row>
    <row r="117" spans="1:31" s="10" customFormat="1" ht="19.899999999999999" customHeight="1">
      <c r="B117" s="137"/>
      <c r="D117" s="138" t="s">
        <v>160</v>
      </c>
      <c r="E117" s="139"/>
      <c r="F117" s="139"/>
      <c r="G117" s="139"/>
      <c r="H117" s="139"/>
      <c r="I117" s="140"/>
      <c r="J117" s="141">
        <f>J919</f>
        <v>0</v>
      </c>
      <c r="L117" s="137"/>
    </row>
    <row r="118" spans="1:31" s="10" customFormat="1" ht="19.899999999999999" customHeight="1">
      <c r="B118" s="137"/>
      <c r="D118" s="138" t="s">
        <v>161</v>
      </c>
      <c r="E118" s="139"/>
      <c r="F118" s="139"/>
      <c r="G118" s="139"/>
      <c r="H118" s="139"/>
      <c r="I118" s="140"/>
      <c r="J118" s="141">
        <f>J945</f>
        <v>0</v>
      </c>
      <c r="L118" s="137"/>
    </row>
    <row r="119" spans="1:31" s="10" customFormat="1" ht="19.899999999999999" customHeight="1">
      <c r="B119" s="137"/>
      <c r="D119" s="138" t="s">
        <v>162</v>
      </c>
      <c r="E119" s="139"/>
      <c r="F119" s="139"/>
      <c r="G119" s="139"/>
      <c r="H119" s="139"/>
      <c r="I119" s="140"/>
      <c r="J119" s="141">
        <f>J959</f>
        <v>0</v>
      </c>
      <c r="L119" s="137"/>
    </row>
    <row r="120" spans="1:31" s="9" customFormat="1" ht="24.95" customHeight="1">
      <c r="B120" s="132"/>
      <c r="D120" s="133" t="s">
        <v>163</v>
      </c>
      <c r="E120" s="134"/>
      <c r="F120" s="134"/>
      <c r="G120" s="134"/>
      <c r="H120" s="134"/>
      <c r="I120" s="135"/>
      <c r="J120" s="136">
        <f>J1015</f>
        <v>0</v>
      </c>
      <c r="L120" s="132"/>
    </row>
    <row r="121" spans="1:31" s="10" customFormat="1" ht="19.899999999999999" customHeight="1">
      <c r="B121" s="137"/>
      <c r="D121" s="138" t="s">
        <v>164</v>
      </c>
      <c r="E121" s="139"/>
      <c r="F121" s="139"/>
      <c r="G121" s="139"/>
      <c r="H121" s="139"/>
      <c r="I121" s="140"/>
      <c r="J121" s="141">
        <f>J1016</f>
        <v>0</v>
      </c>
      <c r="L121" s="137"/>
    </row>
    <row r="122" spans="1:31" s="2" customFormat="1" ht="21.75" customHeight="1">
      <c r="A122" s="33"/>
      <c r="B122" s="34"/>
      <c r="C122" s="33"/>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31" s="2" customFormat="1" ht="6.95" customHeight="1">
      <c r="A123" s="33"/>
      <c r="B123" s="48"/>
      <c r="C123" s="49"/>
      <c r="D123" s="49"/>
      <c r="E123" s="49"/>
      <c r="F123" s="49"/>
      <c r="G123" s="49"/>
      <c r="H123" s="49"/>
      <c r="I123" s="126"/>
      <c r="J123" s="49"/>
      <c r="K123" s="49"/>
      <c r="L123" s="43"/>
      <c r="S123" s="33"/>
      <c r="T123" s="33"/>
      <c r="U123" s="33"/>
      <c r="V123" s="33"/>
      <c r="W123" s="33"/>
      <c r="X123" s="33"/>
      <c r="Y123" s="33"/>
      <c r="Z123" s="33"/>
      <c r="AA123" s="33"/>
      <c r="AB123" s="33"/>
      <c r="AC123" s="33"/>
      <c r="AD123" s="33"/>
      <c r="AE123" s="33"/>
    </row>
    <row r="127" spans="1:31" s="2" customFormat="1" ht="6.95" customHeight="1">
      <c r="A127" s="33"/>
      <c r="B127" s="50"/>
      <c r="C127" s="51"/>
      <c r="D127" s="51"/>
      <c r="E127" s="51"/>
      <c r="F127" s="51"/>
      <c r="G127" s="51"/>
      <c r="H127" s="51"/>
      <c r="I127" s="127"/>
      <c r="J127" s="51"/>
      <c r="K127" s="51"/>
      <c r="L127" s="43"/>
      <c r="S127" s="33"/>
      <c r="T127" s="33"/>
      <c r="U127" s="33"/>
      <c r="V127" s="33"/>
      <c r="W127" s="33"/>
      <c r="X127" s="33"/>
      <c r="Y127" s="33"/>
      <c r="Z127" s="33"/>
      <c r="AA127" s="33"/>
      <c r="AB127" s="33"/>
      <c r="AC127" s="33"/>
      <c r="AD127" s="33"/>
      <c r="AE127" s="33"/>
    </row>
    <row r="128" spans="1:31" s="2" customFormat="1" ht="24.95" customHeight="1">
      <c r="A128" s="33"/>
      <c r="B128" s="34"/>
      <c r="C128" s="22" t="s">
        <v>165</v>
      </c>
      <c r="D128" s="33"/>
      <c r="E128" s="33"/>
      <c r="F128" s="33"/>
      <c r="G128" s="33"/>
      <c r="H128" s="33"/>
      <c r="I128" s="102"/>
      <c r="J128" s="33"/>
      <c r="K128" s="33"/>
      <c r="L128" s="43"/>
      <c r="S128" s="33"/>
      <c r="T128" s="33"/>
      <c r="U128" s="33"/>
      <c r="V128" s="33"/>
      <c r="W128" s="33"/>
      <c r="X128" s="33"/>
      <c r="Y128" s="33"/>
      <c r="Z128" s="33"/>
      <c r="AA128" s="33"/>
      <c r="AB128" s="33"/>
      <c r="AC128" s="33"/>
      <c r="AD128" s="33"/>
      <c r="AE128" s="33"/>
    </row>
    <row r="129" spans="1:63" s="2" customFormat="1" ht="6.95" customHeight="1">
      <c r="A129" s="33"/>
      <c r="B129" s="34"/>
      <c r="C129" s="33"/>
      <c r="D129" s="33"/>
      <c r="E129" s="33"/>
      <c r="F129" s="33"/>
      <c r="G129" s="33"/>
      <c r="H129" s="33"/>
      <c r="I129" s="102"/>
      <c r="J129" s="33"/>
      <c r="K129" s="33"/>
      <c r="L129" s="43"/>
      <c r="S129" s="33"/>
      <c r="T129" s="33"/>
      <c r="U129" s="33"/>
      <c r="V129" s="33"/>
      <c r="W129" s="33"/>
      <c r="X129" s="33"/>
      <c r="Y129" s="33"/>
      <c r="Z129" s="33"/>
      <c r="AA129" s="33"/>
      <c r="AB129" s="33"/>
      <c r="AC129" s="33"/>
      <c r="AD129" s="33"/>
      <c r="AE129" s="33"/>
    </row>
    <row r="130" spans="1:63" s="2" customFormat="1" ht="12" customHeight="1">
      <c r="A130" s="33"/>
      <c r="B130" s="34"/>
      <c r="C130" s="28" t="s">
        <v>16</v>
      </c>
      <c r="D130" s="33"/>
      <c r="E130" s="33"/>
      <c r="F130" s="33"/>
      <c r="G130" s="33"/>
      <c r="H130" s="33"/>
      <c r="I130" s="102"/>
      <c r="J130" s="33"/>
      <c r="K130" s="33"/>
      <c r="L130" s="43"/>
      <c r="S130" s="33"/>
      <c r="T130" s="33"/>
      <c r="U130" s="33"/>
      <c r="V130" s="33"/>
      <c r="W130" s="33"/>
      <c r="X130" s="33"/>
      <c r="Y130" s="33"/>
      <c r="Z130" s="33"/>
      <c r="AA130" s="33"/>
      <c r="AB130" s="33"/>
      <c r="AC130" s="33"/>
      <c r="AD130" s="33"/>
      <c r="AE130" s="33"/>
    </row>
    <row r="131" spans="1:63" s="2" customFormat="1" ht="16.5" customHeight="1">
      <c r="A131" s="33"/>
      <c r="B131" s="34"/>
      <c r="C131" s="33"/>
      <c r="D131" s="33"/>
      <c r="E131" s="278" t="str">
        <f>E7</f>
        <v>Stavební úpravy a přístavba výtahu</v>
      </c>
      <c r="F131" s="279"/>
      <c r="G131" s="279"/>
      <c r="H131" s="279"/>
      <c r="I131" s="102"/>
      <c r="J131" s="33"/>
      <c r="K131" s="33"/>
      <c r="L131" s="43"/>
      <c r="S131" s="33"/>
      <c r="T131" s="33"/>
      <c r="U131" s="33"/>
      <c r="V131" s="33"/>
      <c r="W131" s="33"/>
      <c r="X131" s="33"/>
      <c r="Y131" s="33"/>
      <c r="Z131" s="33"/>
      <c r="AA131" s="33"/>
      <c r="AB131" s="33"/>
      <c r="AC131" s="33"/>
      <c r="AD131" s="33"/>
      <c r="AE131" s="33"/>
    </row>
    <row r="132" spans="1:63" s="1" customFormat="1" ht="12" customHeight="1">
      <c r="B132" s="21"/>
      <c r="C132" s="28" t="s">
        <v>132</v>
      </c>
      <c r="I132" s="99"/>
      <c r="L132" s="21"/>
    </row>
    <row r="133" spans="1:63" s="2" customFormat="1" ht="25.5" customHeight="1">
      <c r="A133" s="33"/>
      <c r="B133" s="34"/>
      <c r="C133" s="33"/>
      <c r="D133" s="33"/>
      <c r="E133" s="278" t="s">
        <v>133</v>
      </c>
      <c r="F133" s="280"/>
      <c r="G133" s="280"/>
      <c r="H133" s="280"/>
      <c r="I133" s="102"/>
      <c r="J133" s="33"/>
      <c r="K133" s="33"/>
      <c r="L133" s="43"/>
      <c r="S133" s="33"/>
      <c r="T133" s="33"/>
      <c r="U133" s="33"/>
      <c r="V133" s="33"/>
      <c r="W133" s="33"/>
      <c r="X133" s="33"/>
      <c r="Y133" s="33"/>
      <c r="Z133" s="33"/>
      <c r="AA133" s="33"/>
      <c r="AB133" s="33"/>
      <c r="AC133" s="33"/>
      <c r="AD133" s="33"/>
      <c r="AE133" s="33"/>
    </row>
    <row r="134" spans="1:63" s="2" customFormat="1" ht="12" customHeight="1">
      <c r="A134" s="33"/>
      <c r="B134" s="34"/>
      <c r="C134" s="28" t="s">
        <v>134</v>
      </c>
      <c r="D134" s="33"/>
      <c r="E134" s="33"/>
      <c r="F134" s="33"/>
      <c r="G134" s="33"/>
      <c r="H134" s="33"/>
      <c r="I134" s="102"/>
      <c r="J134" s="33"/>
      <c r="K134" s="33"/>
      <c r="L134" s="43"/>
      <c r="S134" s="33"/>
      <c r="T134" s="33"/>
      <c r="U134" s="33"/>
      <c r="V134" s="33"/>
      <c r="W134" s="33"/>
      <c r="X134" s="33"/>
      <c r="Y134" s="33"/>
      <c r="Z134" s="33"/>
      <c r="AA134" s="33"/>
      <c r="AB134" s="33"/>
      <c r="AC134" s="33"/>
      <c r="AD134" s="33"/>
      <c r="AE134" s="33"/>
    </row>
    <row r="135" spans="1:63" s="2" customFormat="1" ht="27" customHeight="1">
      <c r="A135" s="33"/>
      <c r="B135" s="34"/>
      <c r="C135" s="33"/>
      <c r="D135" s="33"/>
      <c r="E135" s="254" t="str">
        <f>E11</f>
        <v xml:space="preserve">a - ZŠ Smetanova, Lanškroun SO-01-podkroví školy-stavební část-cenová úroveň II/2016 </v>
      </c>
      <c r="F135" s="280"/>
      <c r="G135" s="280"/>
      <c r="H135" s="280"/>
      <c r="I135" s="102"/>
      <c r="J135" s="33"/>
      <c r="K135" s="33"/>
      <c r="L135" s="43"/>
      <c r="S135" s="33"/>
      <c r="T135" s="33"/>
      <c r="U135" s="33"/>
      <c r="V135" s="33"/>
      <c r="W135" s="33"/>
      <c r="X135" s="33"/>
      <c r="Y135" s="33"/>
      <c r="Z135" s="33"/>
      <c r="AA135" s="33"/>
      <c r="AB135" s="33"/>
      <c r="AC135" s="33"/>
      <c r="AD135" s="33"/>
      <c r="AE135" s="33"/>
    </row>
    <row r="136" spans="1:63" s="2" customFormat="1" ht="6.95" customHeight="1">
      <c r="A136" s="33"/>
      <c r="B136" s="34"/>
      <c r="C136" s="33"/>
      <c r="D136" s="33"/>
      <c r="E136" s="33"/>
      <c r="F136" s="33"/>
      <c r="G136" s="33"/>
      <c r="H136" s="33"/>
      <c r="I136" s="102"/>
      <c r="J136" s="33"/>
      <c r="K136" s="33"/>
      <c r="L136" s="43"/>
      <c r="S136" s="33"/>
      <c r="T136" s="33"/>
      <c r="U136" s="33"/>
      <c r="V136" s="33"/>
      <c r="W136" s="33"/>
      <c r="X136" s="33"/>
      <c r="Y136" s="33"/>
      <c r="Z136" s="33"/>
      <c r="AA136" s="33"/>
      <c r="AB136" s="33"/>
      <c r="AC136" s="33"/>
      <c r="AD136" s="33"/>
      <c r="AE136" s="33"/>
    </row>
    <row r="137" spans="1:63" s="2" customFormat="1" ht="12" customHeight="1">
      <c r="A137" s="33"/>
      <c r="B137" s="34"/>
      <c r="C137" s="28" t="s">
        <v>22</v>
      </c>
      <c r="D137" s="33"/>
      <c r="E137" s="33"/>
      <c r="F137" s="26" t="str">
        <f>F14</f>
        <v>ZŠ Smetanova 460</v>
      </c>
      <c r="G137" s="33"/>
      <c r="H137" s="33"/>
      <c r="I137" s="103" t="s">
        <v>24</v>
      </c>
      <c r="J137" s="56" t="str">
        <f>IF(J14="","",J14)</f>
        <v>22. 8. 2019</v>
      </c>
      <c r="K137" s="33"/>
      <c r="L137" s="43"/>
      <c r="S137" s="33"/>
      <c r="T137" s="33"/>
      <c r="U137" s="33"/>
      <c r="V137" s="33"/>
      <c r="W137" s="33"/>
      <c r="X137" s="33"/>
      <c r="Y137" s="33"/>
      <c r="Z137" s="33"/>
      <c r="AA137" s="33"/>
      <c r="AB137" s="33"/>
      <c r="AC137" s="33"/>
      <c r="AD137" s="33"/>
      <c r="AE137" s="33"/>
    </row>
    <row r="138" spans="1:63" s="2" customFormat="1" ht="6.95" customHeight="1">
      <c r="A138" s="33"/>
      <c r="B138" s="34"/>
      <c r="C138" s="33"/>
      <c r="D138" s="33"/>
      <c r="E138" s="33"/>
      <c r="F138" s="33"/>
      <c r="G138" s="33"/>
      <c r="H138" s="33"/>
      <c r="I138" s="102"/>
      <c r="J138" s="33"/>
      <c r="K138" s="33"/>
      <c r="L138" s="43"/>
      <c r="S138" s="33"/>
      <c r="T138" s="33"/>
      <c r="U138" s="33"/>
      <c r="V138" s="33"/>
      <c r="W138" s="33"/>
      <c r="X138" s="33"/>
      <c r="Y138" s="33"/>
      <c r="Z138" s="33"/>
      <c r="AA138" s="33"/>
      <c r="AB138" s="33"/>
      <c r="AC138" s="33"/>
      <c r="AD138" s="33"/>
      <c r="AE138" s="33"/>
    </row>
    <row r="139" spans="1:63" s="2" customFormat="1" ht="15.2" customHeight="1">
      <c r="A139" s="33"/>
      <c r="B139" s="34"/>
      <c r="C139" s="28" t="s">
        <v>28</v>
      </c>
      <c r="D139" s="33"/>
      <c r="E139" s="33"/>
      <c r="F139" s="26" t="str">
        <f>E17</f>
        <v>Město Lanškroun</v>
      </c>
      <c r="G139" s="33"/>
      <c r="H139" s="33"/>
      <c r="I139" s="103" t="s">
        <v>34</v>
      </c>
      <c r="J139" s="31" t="str">
        <f>E23</f>
        <v>Ing. Ivana Smolová</v>
      </c>
      <c r="K139" s="33"/>
      <c r="L139" s="43"/>
      <c r="S139" s="33"/>
      <c r="T139" s="33"/>
      <c r="U139" s="33"/>
      <c r="V139" s="33"/>
      <c r="W139" s="33"/>
      <c r="X139" s="33"/>
      <c r="Y139" s="33"/>
      <c r="Z139" s="33"/>
      <c r="AA139" s="33"/>
      <c r="AB139" s="33"/>
      <c r="AC139" s="33"/>
      <c r="AD139" s="33"/>
      <c r="AE139" s="33"/>
    </row>
    <row r="140" spans="1:63" s="2" customFormat="1" ht="15.2" customHeight="1">
      <c r="A140" s="33"/>
      <c r="B140" s="34"/>
      <c r="C140" s="28" t="s">
        <v>32</v>
      </c>
      <c r="D140" s="33"/>
      <c r="E140" s="33"/>
      <c r="F140" s="26" t="str">
        <f>IF(E20="","",E20)</f>
        <v>Vyplň údaj</v>
      </c>
      <c r="G140" s="33"/>
      <c r="H140" s="33"/>
      <c r="I140" s="103" t="s">
        <v>37</v>
      </c>
      <c r="J140" s="31" t="str">
        <f>E26</f>
        <v xml:space="preserve"> </v>
      </c>
      <c r="K140" s="33"/>
      <c r="L140" s="43"/>
      <c r="S140" s="33"/>
      <c r="T140" s="33"/>
      <c r="U140" s="33"/>
      <c r="V140" s="33"/>
      <c r="W140" s="33"/>
      <c r="X140" s="33"/>
      <c r="Y140" s="33"/>
      <c r="Z140" s="33"/>
      <c r="AA140" s="33"/>
      <c r="AB140" s="33"/>
      <c r="AC140" s="33"/>
      <c r="AD140" s="33"/>
      <c r="AE140" s="33"/>
    </row>
    <row r="141" spans="1:63" s="2" customFormat="1" ht="10.35" customHeight="1">
      <c r="A141" s="33"/>
      <c r="B141" s="34"/>
      <c r="C141" s="33"/>
      <c r="D141" s="33"/>
      <c r="E141" s="33"/>
      <c r="F141" s="33"/>
      <c r="G141" s="33"/>
      <c r="H141" s="33"/>
      <c r="I141" s="102"/>
      <c r="J141" s="33"/>
      <c r="K141" s="33"/>
      <c r="L141" s="43"/>
      <c r="S141" s="33"/>
      <c r="T141" s="33"/>
      <c r="U141" s="33"/>
      <c r="V141" s="33"/>
      <c r="W141" s="33"/>
      <c r="X141" s="33"/>
      <c r="Y141" s="33"/>
      <c r="Z141" s="33"/>
      <c r="AA141" s="33"/>
      <c r="AB141" s="33"/>
      <c r="AC141" s="33"/>
      <c r="AD141" s="33"/>
      <c r="AE141" s="33"/>
    </row>
    <row r="142" spans="1:63" s="11" customFormat="1" ht="29.25" customHeight="1">
      <c r="A142" s="142"/>
      <c r="B142" s="143"/>
      <c r="C142" s="144" t="s">
        <v>166</v>
      </c>
      <c r="D142" s="145" t="s">
        <v>65</v>
      </c>
      <c r="E142" s="145" t="s">
        <v>61</v>
      </c>
      <c r="F142" s="145" t="s">
        <v>62</v>
      </c>
      <c r="G142" s="145" t="s">
        <v>167</v>
      </c>
      <c r="H142" s="145" t="s">
        <v>168</v>
      </c>
      <c r="I142" s="146" t="s">
        <v>169</v>
      </c>
      <c r="J142" s="147" t="s">
        <v>139</v>
      </c>
      <c r="K142" s="148" t="s">
        <v>170</v>
      </c>
      <c r="L142" s="149"/>
      <c r="M142" s="63" t="s">
        <v>1</v>
      </c>
      <c r="N142" s="64" t="s">
        <v>44</v>
      </c>
      <c r="O142" s="64" t="s">
        <v>171</v>
      </c>
      <c r="P142" s="64" t="s">
        <v>172</v>
      </c>
      <c r="Q142" s="64" t="s">
        <v>173</v>
      </c>
      <c r="R142" s="64" t="s">
        <v>174</v>
      </c>
      <c r="S142" s="64" t="s">
        <v>175</v>
      </c>
      <c r="T142" s="65" t="s">
        <v>176</v>
      </c>
      <c r="U142" s="142"/>
      <c r="V142" s="142"/>
      <c r="W142" s="142"/>
      <c r="X142" s="142"/>
      <c r="Y142" s="142"/>
      <c r="Z142" s="142"/>
      <c r="AA142" s="142"/>
      <c r="AB142" s="142"/>
      <c r="AC142" s="142"/>
      <c r="AD142" s="142"/>
      <c r="AE142" s="142"/>
    </row>
    <row r="143" spans="1:63" s="2" customFormat="1" ht="22.9" customHeight="1">
      <c r="A143" s="33"/>
      <c r="B143" s="34"/>
      <c r="C143" s="70" t="s">
        <v>177</v>
      </c>
      <c r="D143" s="33"/>
      <c r="E143" s="33"/>
      <c r="F143" s="33"/>
      <c r="G143" s="33"/>
      <c r="H143" s="33"/>
      <c r="I143" s="102"/>
      <c r="J143" s="150">
        <f>BK143</f>
        <v>0</v>
      </c>
      <c r="K143" s="33"/>
      <c r="L143" s="34"/>
      <c r="M143" s="66"/>
      <c r="N143" s="57"/>
      <c r="O143" s="67"/>
      <c r="P143" s="151">
        <f>P144+P246+P263+P1015</f>
        <v>0</v>
      </c>
      <c r="Q143" s="67"/>
      <c r="R143" s="151">
        <f>R144+R246+R263+R1015</f>
        <v>0</v>
      </c>
      <c r="S143" s="67"/>
      <c r="T143" s="152">
        <f>T144+T246+T263+T1015</f>
        <v>0</v>
      </c>
      <c r="U143" s="33"/>
      <c r="V143" s="33"/>
      <c r="W143" s="33"/>
      <c r="X143" s="33"/>
      <c r="Y143" s="33"/>
      <c r="Z143" s="33"/>
      <c r="AA143" s="33"/>
      <c r="AB143" s="33"/>
      <c r="AC143" s="33"/>
      <c r="AD143" s="33"/>
      <c r="AE143" s="33"/>
      <c r="AT143" s="18" t="s">
        <v>79</v>
      </c>
      <c r="AU143" s="18" t="s">
        <v>141</v>
      </c>
      <c r="BK143" s="153">
        <f>BK144+BK246+BK263+BK1015</f>
        <v>0</v>
      </c>
    </row>
    <row r="144" spans="1:63" s="12" customFormat="1" ht="25.9" customHeight="1">
      <c r="B144" s="154"/>
      <c r="D144" s="155" t="s">
        <v>79</v>
      </c>
      <c r="E144" s="156" t="s">
        <v>178</v>
      </c>
      <c r="F144" s="156" t="s">
        <v>179</v>
      </c>
      <c r="I144" s="157"/>
      <c r="J144" s="158">
        <f>BK144</f>
        <v>0</v>
      </c>
      <c r="L144" s="154"/>
      <c r="M144" s="159"/>
      <c r="N144" s="160"/>
      <c r="O144" s="160"/>
      <c r="P144" s="161">
        <f>P145+P154+P177+P228+P243</f>
        <v>0</v>
      </c>
      <c r="Q144" s="160"/>
      <c r="R144" s="161">
        <f>R145+R154+R177+R228+R243</f>
        <v>0</v>
      </c>
      <c r="S144" s="160"/>
      <c r="T144" s="162">
        <f>T145+T154+T177+T228+T243</f>
        <v>0</v>
      </c>
      <c r="AR144" s="155" t="s">
        <v>21</v>
      </c>
      <c r="AT144" s="163" t="s">
        <v>79</v>
      </c>
      <c r="AU144" s="163" t="s">
        <v>80</v>
      </c>
      <c r="AY144" s="155" t="s">
        <v>180</v>
      </c>
      <c r="BK144" s="164">
        <f>BK145+BK154+BK177+BK228+BK243</f>
        <v>0</v>
      </c>
    </row>
    <row r="145" spans="1:65" s="12" customFormat="1" ht="22.9" customHeight="1">
      <c r="B145" s="154"/>
      <c r="D145" s="155" t="s">
        <v>79</v>
      </c>
      <c r="E145" s="165" t="s">
        <v>118</v>
      </c>
      <c r="F145" s="165" t="s">
        <v>181</v>
      </c>
      <c r="I145" s="157"/>
      <c r="J145" s="166">
        <f>BK145</f>
        <v>0</v>
      </c>
      <c r="L145" s="154"/>
      <c r="M145" s="159"/>
      <c r="N145" s="160"/>
      <c r="O145" s="160"/>
      <c r="P145" s="161">
        <f>SUM(P146:P153)</f>
        <v>0</v>
      </c>
      <c r="Q145" s="160"/>
      <c r="R145" s="161">
        <f>SUM(R146:R153)</f>
        <v>0</v>
      </c>
      <c r="S145" s="160"/>
      <c r="T145" s="162">
        <f>SUM(T146:T153)</f>
        <v>0</v>
      </c>
      <c r="AR145" s="155" t="s">
        <v>21</v>
      </c>
      <c r="AT145" s="163" t="s">
        <v>79</v>
      </c>
      <c r="AU145" s="163" t="s">
        <v>21</v>
      </c>
      <c r="AY145" s="155" t="s">
        <v>180</v>
      </c>
      <c r="BK145" s="164">
        <f>SUM(BK146:BK153)</f>
        <v>0</v>
      </c>
    </row>
    <row r="146" spans="1:65" s="2" customFormat="1" ht="36" customHeight="1">
      <c r="A146" s="33"/>
      <c r="B146" s="167"/>
      <c r="C146" s="168" t="s">
        <v>21</v>
      </c>
      <c r="D146" s="168" t="s">
        <v>182</v>
      </c>
      <c r="E146" s="169" t="s">
        <v>183</v>
      </c>
      <c r="F146" s="170" t="s">
        <v>184</v>
      </c>
      <c r="G146" s="171" t="s">
        <v>185</v>
      </c>
      <c r="H146" s="172">
        <v>9.1999999999999998E-2</v>
      </c>
      <c r="I146" s="173"/>
      <c r="J146" s="174">
        <f>ROUND(I146*H146,2)</f>
        <v>0</v>
      </c>
      <c r="K146" s="175"/>
      <c r="L146" s="34"/>
      <c r="M146" s="176" t="s">
        <v>1</v>
      </c>
      <c r="N146" s="177" t="s">
        <v>45</v>
      </c>
      <c r="O146" s="59"/>
      <c r="P146" s="178">
        <f>O146*H146</f>
        <v>0</v>
      </c>
      <c r="Q146" s="178">
        <v>0</v>
      </c>
      <c r="R146" s="178">
        <f>Q146*H146</f>
        <v>0</v>
      </c>
      <c r="S146" s="178">
        <v>0</v>
      </c>
      <c r="T146" s="179">
        <f>S146*H146</f>
        <v>0</v>
      </c>
      <c r="U146" s="33"/>
      <c r="V146" s="33"/>
      <c r="W146" s="33"/>
      <c r="X146" s="33"/>
      <c r="Y146" s="33"/>
      <c r="Z146" s="33"/>
      <c r="AA146" s="33"/>
      <c r="AB146" s="33"/>
      <c r="AC146" s="33"/>
      <c r="AD146" s="33"/>
      <c r="AE146" s="33"/>
      <c r="AR146" s="180" t="s">
        <v>128</v>
      </c>
      <c r="AT146" s="180" t="s">
        <v>182</v>
      </c>
      <c r="AU146" s="180" t="s">
        <v>91</v>
      </c>
      <c r="AY146" s="18" t="s">
        <v>180</v>
      </c>
      <c r="BE146" s="181">
        <f>IF(N146="základní",J146,0)</f>
        <v>0</v>
      </c>
      <c r="BF146" s="181">
        <f>IF(N146="snížená",J146,0)</f>
        <v>0</v>
      </c>
      <c r="BG146" s="181">
        <f>IF(N146="zákl. přenesená",J146,0)</f>
        <v>0</v>
      </c>
      <c r="BH146" s="181">
        <f>IF(N146="sníž. přenesená",J146,0)</f>
        <v>0</v>
      </c>
      <c r="BI146" s="181">
        <f>IF(N146="nulová",J146,0)</f>
        <v>0</v>
      </c>
      <c r="BJ146" s="18" t="s">
        <v>21</v>
      </c>
      <c r="BK146" s="181">
        <f>ROUND(I146*H146,2)</f>
        <v>0</v>
      </c>
      <c r="BL146" s="18" t="s">
        <v>128</v>
      </c>
      <c r="BM146" s="180" t="s">
        <v>91</v>
      </c>
    </row>
    <row r="147" spans="1:65" s="2" customFormat="1" ht="19.5">
      <c r="A147" s="33"/>
      <c r="B147" s="34"/>
      <c r="C147" s="33"/>
      <c r="D147" s="182" t="s">
        <v>186</v>
      </c>
      <c r="E147" s="33"/>
      <c r="F147" s="183" t="s">
        <v>184</v>
      </c>
      <c r="G147" s="33"/>
      <c r="H147" s="33"/>
      <c r="I147" s="102"/>
      <c r="J147" s="33"/>
      <c r="K147" s="33"/>
      <c r="L147" s="34"/>
      <c r="M147" s="184"/>
      <c r="N147" s="185"/>
      <c r="O147" s="59"/>
      <c r="P147" s="59"/>
      <c r="Q147" s="59"/>
      <c r="R147" s="59"/>
      <c r="S147" s="59"/>
      <c r="T147" s="60"/>
      <c r="U147" s="33"/>
      <c r="V147" s="33"/>
      <c r="W147" s="33"/>
      <c r="X147" s="33"/>
      <c r="Y147" s="33"/>
      <c r="Z147" s="33"/>
      <c r="AA147" s="33"/>
      <c r="AB147" s="33"/>
      <c r="AC147" s="33"/>
      <c r="AD147" s="33"/>
      <c r="AE147" s="33"/>
      <c r="AT147" s="18" t="s">
        <v>186</v>
      </c>
      <c r="AU147" s="18" t="s">
        <v>91</v>
      </c>
    </row>
    <row r="148" spans="1:65" s="13" customFormat="1" ht="11.25">
      <c r="B148" s="186"/>
      <c r="D148" s="182" t="s">
        <v>187</v>
      </c>
      <c r="E148" s="187" t="s">
        <v>1</v>
      </c>
      <c r="F148" s="188" t="s">
        <v>188</v>
      </c>
      <c r="H148" s="189">
        <v>9.1999999999999998E-2</v>
      </c>
      <c r="I148" s="190"/>
      <c r="L148" s="186"/>
      <c r="M148" s="191"/>
      <c r="N148" s="192"/>
      <c r="O148" s="192"/>
      <c r="P148" s="192"/>
      <c r="Q148" s="192"/>
      <c r="R148" s="192"/>
      <c r="S148" s="192"/>
      <c r="T148" s="193"/>
      <c r="AT148" s="187" t="s">
        <v>187</v>
      </c>
      <c r="AU148" s="187" t="s">
        <v>91</v>
      </c>
      <c r="AV148" s="13" t="s">
        <v>91</v>
      </c>
      <c r="AW148" s="13" t="s">
        <v>36</v>
      </c>
      <c r="AX148" s="13" t="s">
        <v>80</v>
      </c>
      <c r="AY148" s="187" t="s">
        <v>180</v>
      </c>
    </row>
    <row r="149" spans="1:65" s="14" customFormat="1" ht="11.25">
      <c r="B149" s="194"/>
      <c r="D149" s="182" t="s">
        <v>187</v>
      </c>
      <c r="E149" s="195" t="s">
        <v>1</v>
      </c>
      <c r="F149" s="196" t="s">
        <v>189</v>
      </c>
      <c r="H149" s="197">
        <v>9.1999999999999998E-2</v>
      </c>
      <c r="I149" s="198"/>
      <c r="L149" s="194"/>
      <c r="M149" s="199"/>
      <c r="N149" s="200"/>
      <c r="O149" s="200"/>
      <c r="P149" s="200"/>
      <c r="Q149" s="200"/>
      <c r="R149" s="200"/>
      <c r="S149" s="200"/>
      <c r="T149" s="201"/>
      <c r="AT149" s="195" t="s">
        <v>187</v>
      </c>
      <c r="AU149" s="195" t="s">
        <v>91</v>
      </c>
      <c r="AV149" s="14" t="s">
        <v>128</v>
      </c>
      <c r="AW149" s="14" t="s">
        <v>36</v>
      </c>
      <c r="AX149" s="14" t="s">
        <v>21</v>
      </c>
      <c r="AY149" s="195" t="s">
        <v>180</v>
      </c>
    </row>
    <row r="150" spans="1:65" s="2" customFormat="1" ht="24" customHeight="1">
      <c r="A150" s="33"/>
      <c r="B150" s="167"/>
      <c r="C150" s="202" t="s">
        <v>91</v>
      </c>
      <c r="D150" s="202" t="s">
        <v>190</v>
      </c>
      <c r="E150" s="203" t="s">
        <v>191</v>
      </c>
      <c r="F150" s="204" t="s">
        <v>192</v>
      </c>
      <c r="G150" s="205" t="s">
        <v>185</v>
      </c>
      <c r="H150" s="206">
        <v>0.11</v>
      </c>
      <c r="I150" s="207"/>
      <c r="J150" s="208">
        <f>ROUND(I150*H150,2)</f>
        <v>0</v>
      </c>
      <c r="K150" s="209"/>
      <c r="L150" s="210"/>
      <c r="M150" s="211" t="s">
        <v>1</v>
      </c>
      <c r="N150" s="212" t="s">
        <v>45</v>
      </c>
      <c r="O150" s="59"/>
      <c r="P150" s="178">
        <f>O150*H150</f>
        <v>0</v>
      </c>
      <c r="Q150" s="178">
        <v>0</v>
      </c>
      <c r="R150" s="178">
        <f>Q150*H150</f>
        <v>0</v>
      </c>
      <c r="S150" s="178">
        <v>0</v>
      </c>
      <c r="T150" s="179">
        <f>S150*H150</f>
        <v>0</v>
      </c>
      <c r="U150" s="33"/>
      <c r="V150" s="33"/>
      <c r="W150" s="33"/>
      <c r="X150" s="33"/>
      <c r="Y150" s="33"/>
      <c r="Z150" s="33"/>
      <c r="AA150" s="33"/>
      <c r="AB150" s="33"/>
      <c r="AC150" s="33"/>
      <c r="AD150" s="33"/>
      <c r="AE150" s="33"/>
      <c r="AR150" s="180" t="s">
        <v>193</v>
      </c>
      <c r="AT150" s="180" t="s">
        <v>190</v>
      </c>
      <c r="AU150" s="180" t="s">
        <v>91</v>
      </c>
      <c r="AY150" s="18" t="s">
        <v>180</v>
      </c>
      <c r="BE150" s="181">
        <f>IF(N150="základní",J150,0)</f>
        <v>0</v>
      </c>
      <c r="BF150" s="181">
        <f>IF(N150="snížená",J150,0)</f>
        <v>0</v>
      </c>
      <c r="BG150" s="181">
        <f>IF(N150="zákl. přenesená",J150,0)</f>
        <v>0</v>
      </c>
      <c r="BH150" s="181">
        <f>IF(N150="sníž. přenesená",J150,0)</f>
        <v>0</v>
      </c>
      <c r="BI150" s="181">
        <f>IF(N150="nulová",J150,0)</f>
        <v>0</v>
      </c>
      <c r="BJ150" s="18" t="s">
        <v>21</v>
      </c>
      <c r="BK150" s="181">
        <f>ROUND(I150*H150,2)</f>
        <v>0</v>
      </c>
      <c r="BL150" s="18" t="s">
        <v>128</v>
      </c>
      <c r="BM150" s="180" t="s">
        <v>128</v>
      </c>
    </row>
    <row r="151" spans="1:65" s="2" customFormat="1" ht="19.5">
      <c r="A151" s="33"/>
      <c r="B151" s="34"/>
      <c r="C151" s="33"/>
      <c r="D151" s="182" t="s">
        <v>186</v>
      </c>
      <c r="E151" s="33"/>
      <c r="F151" s="183" t="s">
        <v>192</v>
      </c>
      <c r="G151" s="33"/>
      <c r="H151" s="33"/>
      <c r="I151" s="102"/>
      <c r="J151" s="33"/>
      <c r="K151" s="33"/>
      <c r="L151" s="34"/>
      <c r="M151" s="184"/>
      <c r="N151" s="185"/>
      <c r="O151" s="59"/>
      <c r="P151" s="59"/>
      <c r="Q151" s="59"/>
      <c r="R151" s="59"/>
      <c r="S151" s="59"/>
      <c r="T151" s="60"/>
      <c r="U151" s="33"/>
      <c r="V151" s="33"/>
      <c r="W151" s="33"/>
      <c r="X151" s="33"/>
      <c r="Y151" s="33"/>
      <c r="Z151" s="33"/>
      <c r="AA151" s="33"/>
      <c r="AB151" s="33"/>
      <c r="AC151" s="33"/>
      <c r="AD151" s="33"/>
      <c r="AE151" s="33"/>
      <c r="AT151" s="18" t="s">
        <v>186</v>
      </c>
      <c r="AU151" s="18" t="s">
        <v>91</v>
      </c>
    </row>
    <row r="152" spans="1:65" s="13" customFormat="1" ht="11.25">
      <c r="B152" s="186"/>
      <c r="D152" s="182" t="s">
        <v>187</v>
      </c>
      <c r="E152" s="187" t="s">
        <v>1</v>
      </c>
      <c r="F152" s="188" t="s">
        <v>194</v>
      </c>
      <c r="H152" s="189">
        <v>0.11</v>
      </c>
      <c r="I152" s="190"/>
      <c r="L152" s="186"/>
      <c r="M152" s="191"/>
      <c r="N152" s="192"/>
      <c r="O152" s="192"/>
      <c r="P152" s="192"/>
      <c r="Q152" s="192"/>
      <c r="R152" s="192"/>
      <c r="S152" s="192"/>
      <c r="T152" s="193"/>
      <c r="AT152" s="187" t="s">
        <v>187</v>
      </c>
      <c r="AU152" s="187" t="s">
        <v>91</v>
      </c>
      <c r="AV152" s="13" t="s">
        <v>91</v>
      </c>
      <c r="AW152" s="13" t="s">
        <v>36</v>
      </c>
      <c r="AX152" s="13" t="s">
        <v>80</v>
      </c>
      <c r="AY152" s="187" t="s">
        <v>180</v>
      </c>
    </row>
    <row r="153" spans="1:65" s="14" customFormat="1" ht="11.25">
      <c r="B153" s="194"/>
      <c r="D153" s="182" t="s">
        <v>187</v>
      </c>
      <c r="E153" s="195" t="s">
        <v>1</v>
      </c>
      <c r="F153" s="196" t="s">
        <v>189</v>
      </c>
      <c r="H153" s="197">
        <v>0.11</v>
      </c>
      <c r="I153" s="198"/>
      <c r="L153" s="194"/>
      <c r="M153" s="199"/>
      <c r="N153" s="200"/>
      <c r="O153" s="200"/>
      <c r="P153" s="200"/>
      <c r="Q153" s="200"/>
      <c r="R153" s="200"/>
      <c r="S153" s="200"/>
      <c r="T153" s="201"/>
      <c r="AT153" s="195" t="s">
        <v>187</v>
      </c>
      <c r="AU153" s="195" t="s">
        <v>91</v>
      </c>
      <c r="AV153" s="14" t="s">
        <v>128</v>
      </c>
      <c r="AW153" s="14" t="s">
        <v>36</v>
      </c>
      <c r="AX153" s="14" t="s">
        <v>21</v>
      </c>
      <c r="AY153" s="195" t="s">
        <v>180</v>
      </c>
    </row>
    <row r="154" spans="1:65" s="12" customFormat="1" ht="22.9" customHeight="1">
      <c r="B154" s="154"/>
      <c r="D154" s="155" t="s">
        <v>79</v>
      </c>
      <c r="E154" s="165" t="s">
        <v>195</v>
      </c>
      <c r="F154" s="165" t="s">
        <v>196</v>
      </c>
      <c r="I154" s="157"/>
      <c r="J154" s="166">
        <f>BK154</f>
        <v>0</v>
      </c>
      <c r="L154" s="154"/>
      <c r="M154" s="159"/>
      <c r="N154" s="160"/>
      <c r="O154" s="160"/>
      <c r="P154" s="161">
        <f>SUM(P155:P176)</f>
        <v>0</v>
      </c>
      <c r="Q154" s="160"/>
      <c r="R154" s="161">
        <f>SUM(R155:R176)</f>
        <v>0</v>
      </c>
      <c r="S154" s="160"/>
      <c r="T154" s="162">
        <f>SUM(T155:T176)</f>
        <v>0</v>
      </c>
      <c r="AR154" s="155" t="s">
        <v>21</v>
      </c>
      <c r="AT154" s="163" t="s">
        <v>79</v>
      </c>
      <c r="AU154" s="163" t="s">
        <v>21</v>
      </c>
      <c r="AY154" s="155" t="s">
        <v>180</v>
      </c>
      <c r="BK154" s="164">
        <f>SUM(BK155:BK176)</f>
        <v>0</v>
      </c>
    </row>
    <row r="155" spans="1:65" s="2" customFormat="1" ht="24" customHeight="1">
      <c r="A155" s="33"/>
      <c r="B155" s="167"/>
      <c r="C155" s="168" t="s">
        <v>118</v>
      </c>
      <c r="D155" s="168" t="s">
        <v>182</v>
      </c>
      <c r="E155" s="169" t="s">
        <v>197</v>
      </c>
      <c r="F155" s="170" t="s">
        <v>198</v>
      </c>
      <c r="G155" s="171" t="s">
        <v>199</v>
      </c>
      <c r="H155" s="172">
        <v>1000</v>
      </c>
      <c r="I155" s="173"/>
      <c r="J155" s="174">
        <f>ROUND(I155*H155,2)</f>
        <v>0</v>
      </c>
      <c r="K155" s="175"/>
      <c r="L155" s="34"/>
      <c r="M155" s="176" t="s">
        <v>1</v>
      </c>
      <c r="N155" s="177" t="s">
        <v>45</v>
      </c>
      <c r="O155" s="59"/>
      <c r="P155" s="178">
        <f>O155*H155</f>
        <v>0</v>
      </c>
      <c r="Q155" s="178">
        <v>0</v>
      </c>
      <c r="R155" s="178">
        <f>Q155*H155</f>
        <v>0</v>
      </c>
      <c r="S155" s="178">
        <v>0</v>
      </c>
      <c r="T155" s="179">
        <f>S155*H155</f>
        <v>0</v>
      </c>
      <c r="U155" s="33"/>
      <c r="V155" s="33"/>
      <c r="W155" s="33"/>
      <c r="X155" s="33"/>
      <c r="Y155" s="33"/>
      <c r="Z155" s="33"/>
      <c r="AA155" s="33"/>
      <c r="AB155" s="33"/>
      <c r="AC155" s="33"/>
      <c r="AD155" s="33"/>
      <c r="AE155" s="33"/>
      <c r="AR155" s="180" t="s">
        <v>128</v>
      </c>
      <c r="AT155" s="180" t="s">
        <v>182</v>
      </c>
      <c r="AU155" s="180" t="s">
        <v>91</v>
      </c>
      <c r="AY155" s="18" t="s">
        <v>180</v>
      </c>
      <c r="BE155" s="181">
        <f>IF(N155="základní",J155,0)</f>
        <v>0</v>
      </c>
      <c r="BF155" s="181">
        <f>IF(N155="snížená",J155,0)</f>
        <v>0</v>
      </c>
      <c r="BG155" s="181">
        <f>IF(N155="zákl. přenesená",J155,0)</f>
        <v>0</v>
      </c>
      <c r="BH155" s="181">
        <f>IF(N155="sníž. přenesená",J155,0)</f>
        <v>0</v>
      </c>
      <c r="BI155" s="181">
        <f>IF(N155="nulová",J155,0)</f>
        <v>0</v>
      </c>
      <c r="BJ155" s="18" t="s">
        <v>21</v>
      </c>
      <c r="BK155" s="181">
        <f>ROUND(I155*H155,2)</f>
        <v>0</v>
      </c>
      <c r="BL155" s="18" t="s">
        <v>128</v>
      </c>
      <c r="BM155" s="180" t="s">
        <v>195</v>
      </c>
    </row>
    <row r="156" spans="1:65" s="2" customFormat="1" ht="19.5">
      <c r="A156" s="33"/>
      <c r="B156" s="34"/>
      <c r="C156" s="33"/>
      <c r="D156" s="182" t="s">
        <v>186</v>
      </c>
      <c r="E156" s="33"/>
      <c r="F156" s="183" t="s">
        <v>198</v>
      </c>
      <c r="G156" s="33"/>
      <c r="H156" s="33"/>
      <c r="I156" s="102"/>
      <c r="J156" s="33"/>
      <c r="K156" s="33"/>
      <c r="L156" s="34"/>
      <c r="M156" s="184"/>
      <c r="N156" s="185"/>
      <c r="O156" s="59"/>
      <c r="P156" s="59"/>
      <c r="Q156" s="59"/>
      <c r="R156" s="59"/>
      <c r="S156" s="59"/>
      <c r="T156" s="60"/>
      <c r="U156" s="33"/>
      <c r="V156" s="33"/>
      <c r="W156" s="33"/>
      <c r="X156" s="33"/>
      <c r="Y156" s="33"/>
      <c r="Z156" s="33"/>
      <c r="AA156" s="33"/>
      <c r="AB156" s="33"/>
      <c r="AC156" s="33"/>
      <c r="AD156" s="33"/>
      <c r="AE156" s="33"/>
      <c r="AT156" s="18" t="s">
        <v>186</v>
      </c>
      <c r="AU156" s="18" t="s">
        <v>91</v>
      </c>
    </row>
    <row r="157" spans="1:65" s="2" customFormat="1" ht="36" customHeight="1">
      <c r="A157" s="33"/>
      <c r="B157" s="167"/>
      <c r="C157" s="168" t="s">
        <v>128</v>
      </c>
      <c r="D157" s="168" t="s">
        <v>182</v>
      </c>
      <c r="E157" s="169" t="s">
        <v>200</v>
      </c>
      <c r="F157" s="170" t="s">
        <v>201</v>
      </c>
      <c r="G157" s="171" t="s">
        <v>199</v>
      </c>
      <c r="H157" s="172">
        <v>96.6</v>
      </c>
      <c r="I157" s="173"/>
      <c r="J157" s="174">
        <f>ROUND(I157*H157,2)</f>
        <v>0</v>
      </c>
      <c r="K157" s="175"/>
      <c r="L157" s="34"/>
      <c r="M157" s="176" t="s">
        <v>1</v>
      </c>
      <c r="N157" s="177" t="s">
        <v>45</v>
      </c>
      <c r="O157" s="59"/>
      <c r="P157" s="178">
        <f>O157*H157</f>
        <v>0</v>
      </c>
      <c r="Q157" s="178">
        <v>0</v>
      </c>
      <c r="R157" s="178">
        <f>Q157*H157</f>
        <v>0</v>
      </c>
      <c r="S157" s="178">
        <v>0</v>
      </c>
      <c r="T157" s="179">
        <f>S157*H157</f>
        <v>0</v>
      </c>
      <c r="U157" s="33"/>
      <c r="V157" s="33"/>
      <c r="W157" s="33"/>
      <c r="X157" s="33"/>
      <c r="Y157" s="33"/>
      <c r="Z157" s="33"/>
      <c r="AA157" s="33"/>
      <c r="AB157" s="33"/>
      <c r="AC157" s="33"/>
      <c r="AD157" s="33"/>
      <c r="AE157" s="33"/>
      <c r="AR157" s="180" t="s">
        <v>128</v>
      </c>
      <c r="AT157" s="180" t="s">
        <v>182</v>
      </c>
      <c r="AU157" s="180" t="s">
        <v>91</v>
      </c>
      <c r="AY157" s="18" t="s">
        <v>180</v>
      </c>
      <c r="BE157" s="181">
        <f>IF(N157="základní",J157,0)</f>
        <v>0</v>
      </c>
      <c r="BF157" s="181">
        <f>IF(N157="snížená",J157,0)</f>
        <v>0</v>
      </c>
      <c r="BG157" s="181">
        <f>IF(N157="zákl. přenesená",J157,0)</f>
        <v>0</v>
      </c>
      <c r="BH157" s="181">
        <f>IF(N157="sníž. přenesená",J157,0)</f>
        <v>0</v>
      </c>
      <c r="BI157" s="181">
        <f>IF(N157="nulová",J157,0)</f>
        <v>0</v>
      </c>
      <c r="BJ157" s="18" t="s">
        <v>21</v>
      </c>
      <c r="BK157" s="181">
        <f>ROUND(I157*H157,2)</f>
        <v>0</v>
      </c>
      <c r="BL157" s="18" t="s">
        <v>128</v>
      </c>
      <c r="BM157" s="180" t="s">
        <v>193</v>
      </c>
    </row>
    <row r="158" spans="1:65" s="2" customFormat="1" ht="19.5">
      <c r="A158" s="33"/>
      <c r="B158" s="34"/>
      <c r="C158" s="33"/>
      <c r="D158" s="182" t="s">
        <v>186</v>
      </c>
      <c r="E158" s="33"/>
      <c r="F158" s="183" t="s">
        <v>201</v>
      </c>
      <c r="G158" s="33"/>
      <c r="H158" s="33"/>
      <c r="I158" s="102"/>
      <c r="J158" s="33"/>
      <c r="K158" s="33"/>
      <c r="L158" s="34"/>
      <c r="M158" s="184"/>
      <c r="N158" s="185"/>
      <c r="O158" s="59"/>
      <c r="P158" s="59"/>
      <c r="Q158" s="59"/>
      <c r="R158" s="59"/>
      <c r="S158" s="59"/>
      <c r="T158" s="60"/>
      <c r="U158" s="33"/>
      <c r="V158" s="33"/>
      <c r="W158" s="33"/>
      <c r="X158" s="33"/>
      <c r="Y158" s="33"/>
      <c r="Z158" s="33"/>
      <c r="AA158" s="33"/>
      <c r="AB158" s="33"/>
      <c r="AC158" s="33"/>
      <c r="AD158" s="33"/>
      <c r="AE158" s="33"/>
      <c r="AT158" s="18" t="s">
        <v>186</v>
      </c>
      <c r="AU158" s="18" t="s">
        <v>91</v>
      </c>
    </row>
    <row r="159" spans="1:65" s="13" customFormat="1" ht="11.25">
      <c r="B159" s="186"/>
      <c r="D159" s="182" t="s">
        <v>187</v>
      </c>
      <c r="E159" s="187" t="s">
        <v>1</v>
      </c>
      <c r="F159" s="188" t="s">
        <v>202</v>
      </c>
      <c r="H159" s="189">
        <v>96.6</v>
      </c>
      <c r="I159" s="190"/>
      <c r="L159" s="186"/>
      <c r="M159" s="191"/>
      <c r="N159" s="192"/>
      <c r="O159" s="192"/>
      <c r="P159" s="192"/>
      <c r="Q159" s="192"/>
      <c r="R159" s="192"/>
      <c r="S159" s="192"/>
      <c r="T159" s="193"/>
      <c r="AT159" s="187" t="s">
        <v>187</v>
      </c>
      <c r="AU159" s="187" t="s">
        <v>91</v>
      </c>
      <c r="AV159" s="13" t="s">
        <v>91</v>
      </c>
      <c r="AW159" s="13" t="s">
        <v>36</v>
      </c>
      <c r="AX159" s="13" t="s">
        <v>80</v>
      </c>
      <c r="AY159" s="187" t="s">
        <v>180</v>
      </c>
    </row>
    <row r="160" spans="1:65" s="14" customFormat="1" ht="11.25">
      <c r="B160" s="194"/>
      <c r="D160" s="182" t="s">
        <v>187</v>
      </c>
      <c r="E160" s="195" t="s">
        <v>1</v>
      </c>
      <c r="F160" s="196" t="s">
        <v>189</v>
      </c>
      <c r="H160" s="197">
        <v>96.6</v>
      </c>
      <c r="I160" s="198"/>
      <c r="L160" s="194"/>
      <c r="M160" s="199"/>
      <c r="N160" s="200"/>
      <c r="O160" s="200"/>
      <c r="P160" s="200"/>
      <c r="Q160" s="200"/>
      <c r="R160" s="200"/>
      <c r="S160" s="200"/>
      <c r="T160" s="201"/>
      <c r="AT160" s="195" t="s">
        <v>187</v>
      </c>
      <c r="AU160" s="195" t="s">
        <v>91</v>
      </c>
      <c r="AV160" s="14" t="s">
        <v>128</v>
      </c>
      <c r="AW160" s="14" t="s">
        <v>36</v>
      </c>
      <c r="AX160" s="14" t="s">
        <v>21</v>
      </c>
      <c r="AY160" s="195" t="s">
        <v>180</v>
      </c>
    </row>
    <row r="161" spans="1:65" s="2" customFormat="1" ht="24" customHeight="1">
      <c r="A161" s="33"/>
      <c r="B161" s="167"/>
      <c r="C161" s="168" t="s">
        <v>203</v>
      </c>
      <c r="D161" s="168" t="s">
        <v>182</v>
      </c>
      <c r="E161" s="169" t="s">
        <v>204</v>
      </c>
      <c r="F161" s="170" t="s">
        <v>205</v>
      </c>
      <c r="G161" s="171" t="s">
        <v>199</v>
      </c>
      <c r="H161" s="172">
        <v>1500</v>
      </c>
      <c r="I161" s="173"/>
      <c r="J161" s="174">
        <f>ROUND(I161*H161,2)</f>
        <v>0</v>
      </c>
      <c r="K161" s="175"/>
      <c r="L161" s="34"/>
      <c r="M161" s="176" t="s">
        <v>1</v>
      </c>
      <c r="N161" s="177" t="s">
        <v>45</v>
      </c>
      <c r="O161" s="59"/>
      <c r="P161" s="178">
        <f>O161*H161</f>
        <v>0</v>
      </c>
      <c r="Q161" s="178">
        <v>0</v>
      </c>
      <c r="R161" s="178">
        <f>Q161*H161</f>
        <v>0</v>
      </c>
      <c r="S161" s="178">
        <v>0</v>
      </c>
      <c r="T161" s="179">
        <f>S161*H161</f>
        <v>0</v>
      </c>
      <c r="U161" s="33"/>
      <c r="V161" s="33"/>
      <c r="W161" s="33"/>
      <c r="X161" s="33"/>
      <c r="Y161" s="33"/>
      <c r="Z161" s="33"/>
      <c r="AA161" s="33"/>
      <c r="AB161" s="33"/>
      <c r="AC161" s="33"/>
      <c r="AD161" s="33"/>
      <c r="AE161" s="33"/>
      <c r="AR161" s="180" t="s">
        <v>128</v>
      </c>
      <c r="AT161" s="180" t="s">
        <v>182</v>
      </c>
      <c r="AU161" s="180" t="s">
        <v>91</v>
      </c>
      <c r="AY161" s="18" t="s">
        <v>180</v>
      </c>
      <c r="BE161" s="181">
        <f>IF(N161="základní",J161,0)</f>
        <v>0</v>
      </c>
      <c r="BF161" s="181">
        <f>IF(N161="snížená",J161,0)</f>
        <v>0</v>
      </c>
      <c r="BG161" s="181">
        <f>IF(N161="zákl. přenesená",J161,0)</f>
        <v>0</v>
      </c>
      <c r="BH161" s="181">
        <f>IF(N161="sníž. přenesená",J161,0)</f>
        <v>0</v>
      </c>
      <c r="BI161" s="181">
        <f>IF(N161="nulová",J161,0)</f>
        <v>0</v>
      </c>
      <c r="BJ161" s="18" t="s">
        <v>21</v>
      </c>
      <c r="BK161" s="181">
        <f>ROUND(I161*H161,2)</f>
        <v>0</v>
      </c>
      <c r="BL161" s="18" t="s">
        <v>128</v>
      </c>
      <c r="BM161" s="180" t="s">
        <v>26</v>
      </c>
    </row>
    <row r="162" spans="1:65" s="2" customFormat="1" ht="19.5">
      <c r="A162" s="33"/>
      <c r="B162" s="34"/>
      <c r="C162" s="33"/>
      <c r="D162" s="182" t="s">
        <v>186</v>
      </c>
      <c r="E162" s="33"/>
      <c r="F162" s="183" t="s">
        <v>205</v>
      </c>
      <c r="G162" s="33"/>
      <c r="H162" s="33"/>
      <c r="I162" s="102"/>
      <c r="J162" s="33"/>
      <c r="K162" s="33"/>
      <c r="L162" s="34"/>
      <c r="M162" s="184"/>
      <c r="N162" s="185"/>
      <c r="O162" s="59"/>
      <c r="P162" s="59"/>
      <c r="Q162" s="59"/>
      <c r="R162" s="59"/>
      <c r="S162" s="59"/>
      <c r="T162" s="60"/>
      <c r="U162" s="33"/>
      <c r="V162" s="33"/>
      <c r="W162" s="33"/>
      <c r="X162" s="33"/>
      <c r="Y162" s="33"/>
      <c r="Z162" s="33"/>
      <c r="AA162" s="33"/>
      <c r="AB162" s="33"/>
      <c r="AC162" s="33"/>
      <c r="AD162" s="33"/>
      <c r="AE162" s="33"/>
      <c r="AT162" s="18" t="s">
        <v>186</v>
      </c>
      <c r="AU162" s="18" t="s">
        <v>91</v>
      </c>
    </row>
    <row r="163" spans="1:65" s="2" customFormat="1" ht="36" customHeight="1">
      <c r="A163" s="33"/>
      <c r="B163" s="167"/>
      <c r="C163" s="168" t="s">
        <v>195</v>
      </c>
      <c r="D163" s="168" t="s">
        <v>182</v>
      </c>
      <c r="E163" s="169" t="s">
        <v>206</v>
      </c>
      <c r="F163" s="170" t="s">
        <v>207</v>
      </c>
      <c r="G163" s="171" t="s">
        <v>199</v>
      </c>
      <c r="H163" s="172">
        <v>2500</v>
      </c>
      <c r="I163" s="173"/>
      <c r="J163" s="174">
        <f>ROUND(I163*H163,2)</f>
        <v>0</v>
      </c>
      <c r="K163" s="175"/>
      <c r="L163" s="34"/>
      <c r="M163" s="176" t="s">
        <v>1</v>
      </c>
      <c r="N163" s="177" t="s">
        <v>45</v>
      </c>
      <c r="O163" s="59"/>
      <c r="P163" s="178">
        <f>O163*H163</f>
        <v>0</v>
      </c>
      <c r="Q163" s="178">
        <v>0</v>
      </c>
      <c r="R163" s="178">
        <f>Q163*H163</f>
        <v>0</v>
      </c>
      <c r="S163" s="178">
        <v>0</v>
      </c>
      <c r="T163" s="179">
        <f>S163*H163</f>
        <v>0</v>
      </c>
      <c r="U163" s="33"/>
      <c r="V163" s="33"/>
      <c r="W163" s="33"/>
      <c r="X163" s="33"/>
      <c r="Y163" s="33"/>
      <c r="Z163" s="33"/>
      <c r="AA163" s="33"/>
      <c r="AB163" s="33"/>
      <c r="AC163" s="33"/>
      <c r="AD163" s="33"/>
      <c r="AE163" s="33"/>
      <c r="AR163" s="180" t="s">
        <v>128</v>
      </c>
      <c r="AT163" s="180" t="s">
        <v>182</v>
      </c>
      <c r="AU163" s="180" t="s">
        <v>91</v>
      </c>
      <c r="AY163" s="18" t="s">
        <v>180</v>
      </c>
      <c r="BE163" s="181">
        <f>IF(N163="základní",J163,0)</f>
        <v>0</v>
      </c>
      <c r="BF163" s="181">
        <f>IF(N163="snížená",J163,0)</f>
        <v>0</v>
      </c>
      <c r="BG163" s="181">
        <f>IF(N163="zákl. přenesená",J163,0)</f>
        <v>0</v>
      </c>
      <c r="BH163" s="181">
        <f>IF(N163="sníž. přenesená",J163,0)</f>
        <v>0</v>
      </c>
      <c r="BI163" s="181">
        <f>IF(N163="nulová",J163,0)</f>
        <v>0</v>
      </c>
      <c r="BJ163" s="18" t="s">
        <v>21</v>
      </c>
      <c r="BK163" s="181">
        <f>ROUND(I163*H163,2)</f>
        <v>0</v>
      </c>
      <c r="BL163" s="18" t="s">
        <v>128</v>
      </c>
      <c r="BM163" s="180" t="s">
        <v>208</v>
      </c>
    </row>
    <row r="164" spans="1:65" s="2" customFormat="1" ht="29.25">
      <c r="A164" s="33"/>
      <c r="B164" s="34"/>
      <c r="C164" s="33"/>
      <c r="D164" s="182" t="s">
        <v>186</v>
      </c>
      <c r="E164" s="33"/>
      <c r="F164" s="183" t="s">
        <v>207</v>
      </c>
      <c r="G164" s="33"/>
      <c r="H164" s="33"/>
      <c r="I164" s="102"/>
      <c r="J164" s="33"/>
      <c r="K164" s="33"/>
      <c r="L164" s="34"/>
      <c r="M164" s="184"/>
      <c r="N164" s="185"/>
      <c r="O164" s="59"/>
      <c r="P164" s="59"/>
      <c r="Q164" s="59"/>
      <c r="R164" s="59"/>
      <c r="S164" s="59"/>
      <c r="T164" s="60"/>
      <c r="U164" s="33"/>
      <c r="V164" s="33"/>
      <c r="W164" s="33"/>
      <c r="X164" s="33"/>
      <c r="Y164" s="33"/>
      <c r="Z164" s="33"/>
      <c r="AA164" s="33"/>
      <c r="AB164" s="33"/>
      <c r="AC164" s="33"/>
      <c r="AD164" s="33"/>
      <c r="AE164" s="33"/>
      <c r="AT164" s="18" t="s">
        <v>186</v>
      </c>
      <c r="AU164" s="18" t="s">
        <v>91</v>
      </c>
    </row>
    <row r="165" spans="1:65" s="13" customFormat="1" ht="11.25">
      <c r="B165" s="186"/>
      <c r="D165" s="182" t="s">
        <v>187</v>
      </c>
      <c r="E165" s="187" t="s">
        <v>1</v>
      </c>
      <c r="F165" s="188" t="s">
        <v>209</v>
      </c>
      <c r="H165" s="189">
        <v>2500</v>
      </c>
      <c r="I165" s="190"/>
      <c r="L165" s="186"/>
      <c r="M165" s="191"/>
      <c r="N165" s="192"/>
      <c r="O165" s="192"/>
      <c r="P165" s="192"/>
      <c r="Q165" s="192"/>
      <c r="R165" s="192"/>
      <c r="S165" s="192"/>
      <c r="T165" s="193"/>
      <c r="AT165" s="187" t="s">
        <v>187</v>
      </c>
      <c r="AU165" s="187" t="s">
        <v>91</v>
      </c>
      <c r="AV165" s="13" t="s">
        <v>91</v>
      </c>
      <c r="AW165" s="13" t="s">
        <v>36</v>
      </c>
      <c r="AX165" s="13" t="s">
        <v>80</v>
      </c>
      <c r="AY165" s="187" t="s">
        <v>180</v>
      </c>
    </row>
    <row r="166" spans="1:65" s="14" customFormat="1" ht="11.25">
      <c r="B166" s="194"/>
      <c r="D166" s="182" t="s">
        <v>187</v>
      </c>
      <c r="E166" s="195" t="s">
        <v>1</v>
      </c>
      <c r="F166" s="196" t="s">
        <v>189</v>
      </c>
      <c r="H166" s="197">
        <v>2500</v>
      </c>
      <c r="I166" s="198"/>
      <c r="L166" s="194"/>
      <c r="M166" s="199"/>
      <c r="N166" s="200"/>
      <c r="O166" s="200"/>
      <c r="P166" s="200"/>
      <c r="Q166" s="200"/>
      <c r="R166" s="200"/>
      <c r="S166" s="200"/>
      <c r="T166" s="201"/>
      <c r="AT166" s="195" t="s">
        <v>187</v>
      </c>
      <c r="AU166" s="195" t="s">
        <v>91</v>
      </c>
      <c r="AV166" s="14" t="s">
        <v>128</v>
      </c>
      <c r="AW166" s="14" t="s">
        <v>36</v>
      </c>
      <c r="AX166" s="14" t="s">
        <v>21</v>
      </c>
      <c r="AY166" s="195" t="s">
        <v>180</v>
      </c>
    </row>
    <row r="167" spans="1:65" s="2" customFormat="1" ht="24" customHeight="1">
      <c r="A167" s="33"/>
      <c r="B167" s="167"/>
      <c r="C167" s="168" t="s">
        <v>210</v>
      </c>
      <c r="D167" s="168" t="s">
        <v>182</v>
      </c>
      <c r="E167" s="169" t="s">
        <v>211</v>
      </c>
      <c r="F167" s="170" t="s">
        <v>212</v>
      </c>
      <c r="G167" s="171" t="s">
        <v>213</v>
      </c>
      <c r="H167" s="172">
        <v>129.41999999999999</v>
      </c>
      <c r="I167" s="173"/>
      <c r="J167" s="174">
        <f>ROUND(I167*H167,2)</f>
        <v>0</v>
      </c>
      <c r="K167" s="175"/>
      <c r="L167" s="34"/>
      <c r="M167" s="176" t="s">
        <v>1</v>
      </c>
      <c r="N167" s="177" t="s">
        <v>45</v>
      </c>
      <c r="O167" s="59"/>
      <c r="P167" s="178">
        <f>O167*H167</f>
        <v>0</v>
      </c>
      <c r="Q167" s="178">
        <v>0</v>
      </c>
      <c r="R167" s="178">
        <f>Q167*H167</f>
        <v>0</v>
      </c>
      <c r="S167" s="178">
        <v>0</v>
      </c>
      <c r="T167" s="179">
        <f>S167*H167</f>
        <v>0</v>
      </c>
      <c r="U167" s="33"/>
      <c r="V167" s="33"/>
      <c r="W167" s="33"/>
      <c r="X167" s="33"/>
      <c r="Y167" s="33"/>
      <c r="Z167" s="33"/>
      <c r="AA167" s="33"/>
      <c r="AB167" s="33"/>
      <c r="AC167" s="33"/>
      <c r="AD167" s="33"/>
      <c r="AE167" s="33"/>
      <c r="AR167" s="180" t="s">
        <v>128</v>
      </c>
      <c r="AT167" s="180" t="s">
        <v>182</v>
      </c>
      <c r="AU167" s="180" t="s">
        <v>91</v>
      </c>
      <c r="AY167" s="18" t="s">
        <v>180</v>
      </c>
      <c r="BE167" s="181">
        <f>IF(N167="základní",J167,0)</f>
        <v>0</v>
      </c>
      <c r="BF167" s="181">
        <f>IF(N167="snížená",J167,0)</f>
        <v>0</v>
      </c>
      <c r="BG167" s="181">
        <f>IF(N167="zákl. přenesená",J167,0)</f>
        <v>0</v>
      </c>
      <c r="BH167" s="181">
        <f>IF(N167="sníž. přenesená",J167,0)</f>
        <v>0</v>
      </c>
      <c r="BI167" s="181">
        <f>IF(N167="nulová",J167,0)</f>
        <v>0</v>
      </c>
      <c r="BJ167" s="18" t="s">
        <v>21</v>
      </c>
      <c r="BK167" s="181">
        <f>ROUND(I167*H167,2)</f>
        <v>0</v>
      </c>
      <c r="BL167" s="18" t="s">
        <v>128</v>
      </c>
      <c r="BM167" s="180" t="s">
        <v>214</v>
      </c>
    </row>
    <row r="168" spans="1:65" s="2" customFormat="1" ht="11.25">
      <c r="A168" s="33"/>
      <c r="B168" s="34"/>
      <c r="C168" s="33"/>
      <c r="D168" s="182" t="s">
        <v>186</v>
      </c>
      <c r="E168" s="33"/>
      <c r="F168" s="183" t="s">
        <v>212</v>
      </c>
      <c r="G168" s="33"/>
      <c r="H168" s="33"/>
      <c r="I168" s="102"/>
      <c r="J168" s="33"/>
      <c r="K168" s="33"/>
      <c r="L168" s="34"/>
      <c r="M168" s="184"/>
      <c r="N168" s="185"/>
      <c r="O168" s="59"/>
      <c r="P168" s="59"/>
      <c r="Q168" s="59"/>
      <c r="R168" s="59"/>
      <c r="S168" s="59"/>
      <c r="T168" s="60"/>
      <c r="U168" s="33"/>
      <c r="V168" s="33"/>
      <c r="W168" s="33"/>
      <c r="X168" s="33"/>
      <c r="Y168" s="33"/>
      <c r="Z168" s="33"/>
      <c r="AA168" s="33"/>
      <c r="AB168" s="33"/>
      <c r="AC168" s="33"/>
      <c r="AD168" s="33"/>
      <c r="AE168" s="33"/>
      <c r="AT168" s="18" t="s">
        <v>186</v>
      </c>
      <c r="AU168" s="18" t="s">
        <v>91</v>
      </c>
    </row>
    <row r="169" spans="1:65" s="13" customFormat="1" ht="22.5">
      <c r="B169" s="186"/>
      <c r="D169" s="182" t="s">
        <v>187</v>
      </c>
      <c r="E169" s="187" t="s">
        <v>1</v>
      </c>
      <c r="F169" s="188" t="s">
        <v>215</v>
      </c>
      <c r="H169" s="189">
        <v>27.28</v>
      </c>
      <c r="I169" s="190"/>
      <c r="L169" s="186"/>
      <c r="M169" s="191"/>
      <c r="N169" s="192"/>
      <c r="O169" s="192"/>
      <c r="P169" s="192"/>
      <c r="Q169" s="192"/>
      <c r="R169" s="192"/>
      <c r="S169" s="192"/>
      <c r="T169" s="193"/>
      <c r="AT169" s="187" t="s">
        <v>187</v>
      </c>
      <c r="AU169" s="187" t="s">
        <v>91</v>
      </c>
      <c r="AV169" s="13" t="s">
        <v>91</v>
      </c>
      <c r="AW169" s="13" t="s">
        <v>36</v>
      </c>
      <c r="AX169" s="13" t="s">
        <v>80</v>
      </c>
      <c r="AY169" s="187" t="s">
        <v>180</v>
      </c>
    </row>
    <row r="170" spans="1:65" s="13" customFormat="1" ht="11.25">
      <c r="B170" s="186"/>
      <c r="D170" s="182" t="s">
        <v>187</v>
      </c>
      <c r="E170" s="187" t="s">
        <v>1</v>
      </c>
      <c r="F170" s="188" t="s">
        <v>216</v>
      </c>
      <c r="H170" s="189">
        <v>62.94</v>
      </c>
      <c r="I170" s="190"/>
      <c r="L170" s="186"/>
      <c r="M170" s="191"/>
      <c r="N170" s="192"/>
      <c r="O170" s="192"/>
      <c r="P170" s="192"/>
      <c r="Q170" s="192"/>
      <c r="R170" s="192"/>
      <c r="S170" s="192"/>
      <c r="T170" s="193"/>
      <c r="AT170" s="187" t="s">
        <v>187</v>
      </c>
      <c r="AU170" s="187" t="s">
        <v>91</v>
      </c>
      <c r="AV170" s="13" t="s">
        <v>91</v>
      </c>
      <c r="AW170" s="13" t="s">
        <v>36</v>
      </c>
      <c r="AX170" s="13" t="s">
        <v>80</v>
      </c>
      <c r="AY170" s="187" t="s">
        <v>180</v>
      </c>
    </row>
    <row r="171" spans="1:65" s="13" customFormat="1" ht="11.25">
      <c r="B171" s="186"/>
      <c r="D171" s="182" t="s">
        <v>187</v>
      </c>
      <c r="E171" s="187" t="s">
        <v>1</v>
      </c>
      <c r="F171" s="188" t="s">
        <v>217</v>
      </c>
      <c r="H171" s="189">
        <v>39.200000000000003</v>
      </c>
      <c r="I171" s="190"/>
      <c r="L171" s="186"/>
      <c r="M171" s="191"/>
      <c r="N171" s="192"/>
      <c r="O171" s="192"/>
      <c r="P171" s="192"/>
      <c r="Q171" s="192"/>
      <c r="R171" s="192"/>
      <c r="S171" s="192"/>
      <c r="T171" s="193"/>
      <c r="AT171" s="187" t="s">
        <v>187</v>
      </c>
      <c r="AU171" s="187" t="s">
        <v>91</v>
      </c>
      <c r="AV171" s="13" t="s">
        <v>91</v>
      </c>
      <c r="AW171" s="13" t="s">
        <v>36</v>
      </c>
      <c r="AX171" s="13" t="s">
        <v>80</v>
      </c>
      <c r="AY171" s="187" t="s">
        <v>180</v>
      </c>
    </row>
    <row r="172" spans="1:65" s="14" customFormat="1" ht="11.25">
      <c r="B172" s="194"/>
      <c r="D172" s="182" t="s">
        <v>187</v>
      </c>
      <c r="E172" s="195" t="s">
        <v>1</v>
      </c>
      <c r="F172" s="196" t="s">
        <v>189</v>
      </c>
      <c r="H172" s="197">
        <v>129.42000000000002</v>
      </c>
      <c r="I172" s="198"/>
      <c r="L172" s="194"/>
      <c r="M172" s="199"/>
      <c r="N172" s="200"/>
      <c r="O172" s="200"/>
      <c r="P172" s="200"/>
      <c r="Q172" s="200"/>
      <c r="R172" s="200"/>
      <c r="S172" s="200"/>
      <c r="T172" s="201"/>
      <c r="AT172" s="195" t="s">
        <v>187</v>
      </c>
      <c r="AU172" s="195" t="s">
        <v>91</v>
      </c>
      <c r="AV172" s="14" t="s">
        <v>128</v>
      </c>
      <c r="AW172" s="14" t="s">
        <v>36</v>
      </c>
      <c r="AX172" s="14" t="s">
        <v>21</v>
      </c>
      <c r="AY172" s="195" t="s">
        <v>180</v>
      </c>
    </row>
    <row r="173" spans="1:65" s="2" customFormat="1" ht="24" customHeight="1">
      <c r="A173" s="33"/>
      <c r="B173" s="167"/>
      <c r="C173" s="168" t="s">
        <v>193</v>
      </c>
      <c r="D173" s="168" t="s">
        <v>182</v>
      </c>
      <c r="E173" s="169" t="s">
        <v>218</v>
      </c>
      <c r="F173" s="170" t="s">
        <v>219</v>
      </c>
      <c r="G173" s="171" t="s">
        <v>199</v>
      </c>
      <c r="H173" s="172">
        <v>6.72</v>
      </c>
      <c r="I173" s="173"/>
      <c r="J173" s="174">
        <f>ROUND(I173*H173,2)</f>
        <v>0</v>
      </c>
      <c r="K173" s="175"/>
      <c r="L173" s="34"/>
      <c r="M173" s="176" t="s">
        <v>1</v>
      </c>
      <c r="N173" s="177" t="s">
        <v>45</v>
      </c>
      <c r="O173" s="59"/>
      <c r="P173" s="178">
        <f>O173*H173</f>
        <v>0</v>
      </c>
      <c r="Q173" s="178">
        <v>0</v>
      </c>
      <c r="R173" s="178">
        <f>Q173*H173</f>
        <v>0</v>
      </c>
      <c r="S173" s="178">
        <v>0</v>
      </c>
      <c r="T173" s="179">
        <f>S173*H173</f>
        <v>0</v>
      </c>
      <c r="U173" s="33"/>
      <c r="V173" s="33"/>
      <c r="W173" s="33"/>
      <c r="X173" s="33"/>
      <c r="Y173" s="33"/>
      <c r="Z173" s="33"/>
      <c r="AA173" s="33"/>
      <c r="AB173" s="33"/>
      <c r="AC173" s="33"/>
      <c r="AD173" s="33"/>
      <c r="AE173" s="33"/>
      <c r="AR173" s="180" t="s">
        <v>128</v>
      </c>
      <c r="AT173" s="180" t="s">
        <v>182</v>
      </c>
      <c r="AU173" s="180" t="s">
        <v>91</v>
      </c>
      <c r="AY173" s="18" t="s">
        <v>180</v>
      </c>
      <c r="BE173" s="181">
        <f>IF(N173="základní",J173,0)</f>
        <v>0</v>
      </c>
      <c r="BF173" s="181">
        <f>IF(N173="snížená",J173,0)</f>
        <v>0</v>
      </c>
      <c r="BG173" s="181">
        <f>IF(N173="zákl. přenesená",J173,0)</f>
        <v>0</v>
      </c>
      <c r="BH173" s="181">
        <f>IF(N173="sníž. přenesená",J173,0)</f>
        <v>0</v>
      </c>
      <c r="BI173" s="181">
        <f>IF(N173="nulová",J173,0)</f>
        <v>0</v>
      </c>
      <c r="BJ173" s="18" t="s">
        <v>21</v>
      </c>
      <c r="BK173" s="181">
        <f>ROUND(I173*H173,2)</f>
        <v>0</v>
      </c>
      <c r="BL173" s="18" t="s">
        <v>128</v>
      </c>
      <c r="BM173" s="180" t="s">
        <v>220</v>
      </c>
    </row>
    <row r="174" spans="1:65" s="2" customFormat="1" ht="19.5">
      <c r="A174" s="33"/>
      <c r="B174" s="34"/>
      <c r="C174" s="33"/>
      <c r="D174" s="182" t="s">
        <v>186</v>
      </c>
      <c r="E174" s="33"/>
      <c r="F174" s="183" t="s">
        <v>219</v>
      </c>
      <c r="G174" s="33"/>
      <c r="H174" s="33"/>
      <c r="I174" s="102"/>
      <c r="J174" s="33"/>
      <c r="K174" s="33"/>
      <c r="L174" s="34"/>
      <c r="M174" s="184"/>
      <c r="N174" s="185"/>
      <c r="O174" s="59"/>
      <c r="P174" s="59"/>
      <c r="Q174" s="59"/>
      <c r="R174" s="59"/>
      <c r="S174" s="59"/>
      <c r="T174" s="60"/>
      <c r="U174" s="33"/>
      <c r="V174" s="33"/>
      <c r="W174" s="33"/>
      <c r="X174" s="33"/>
      <c r="Y174" s="33"/>
      <c r="Z174" s="33"/>
      <c r="AA174" s="33"/>
      <c r="AB174" s="33"/>
      <c r="AC174" s="33"/>
      <c r="AD174" s="33"/>
      <c r="AE174" s="33"/>
      <c r="AT174" s="18" t="s">
        <v>186</v>
      </c>
      <c r="AU174" s="18" t="s">
        <v>91</v>
      </c>
    </row>
    <row r="175" spans="1:65" s="13" customFormat="1" ht="11.25">
      <c r="B175" s="186"/>
      <c r="D175" s="182" t="s">
        <v>187</v>
      </c>
      <c r="E175" s="187" t="s">
        <v>1</v>
      </c>
      <c r="F175" s="188" t="s">
        <v>221</v>
      </c>
      <c r="H175" s="189">
        <v>6.72</v>
      </c>
      <c r="I175" s="190"/>
      <c r="L175" s="186"/>
      <c r="M175" s="191"/>
      <c r="N175" s="192"/>
      <c r="O175" s="192"/>
      <c r="P175" s="192"/>
      <c r="Q175" s="192"/>
      <c r="R175" s="192"/>
      <c r="S175" s="192"/>
      <c r="T175" s="193"/>
      <c r="AT175" s="187" t="s">
        <v>187</v>
      </c>
      <c r="AU175" s="187" t="s">
        <v>91</v>
      </c>
      <c r="AV175" s="13" t="s">
        <v>91</v>
      </c>
      <c r="AW175" s="13" t="s">
        <v>36</v>
      </c>
      <c r="AX175" s="13" t="s">
        <v>80</v>
      </c>
      <c r="AY175" s="187" t="s">
        <v>180</v>
      </c>
    </row>
    <row r="176" spans="1:65" s="14" customFormat="1" ht="11.25">
      <c r="B176" s="194"/>
      <c r="D176" s="182" t="s">
        <v>187</v>
      </c>
      <c r="E176" s="195" t="s">
        <v>1</v>
      </c>
      <c r="F176" s="196" t="s">
        <v>189</v>
      </c>
      <c r="H176" s="197">
        <v>6.72</v>
      </c>
      <c r="I176" s="198"/>
      <c r="L176" s="194"/>
      <c r="M176" s="199"/>
      <c r="N176" s="200"/>
      <c r="O176" s="200"/>
      <c r="P176" s="200"/>
      <c r="Q176" s="200"/>
      <c r="R176" s="200"/>
      <c r="S176" s="200"/>
      <c r="T176" s="201"/>
      <c r="AT176" s="195" t="s">
        <v>187</v>
      </c>
      <c r="AU176" s="195" t="s">
        <v>91</v>
      </c>
      <c r="AV176" s="14" t="s">
        <v>128</v>
      </c>
      <c r="AW176" s="14" t="s">
        <v>36</v>
      </c>
      <c r="AX176" s="14" t="s">
        <v>21</v>
      </c>
      <c r="AY176" s="195" t="s">
        <v>180</v>
      </c>
    </row>
    <row r="177" spans="1:65" s="12" customFormat="1" ht="22.9" customHeight="1">
      <c r="B177" s="154"/>
      <c r="D177" s="155" t="s">
        <v>79</v>
      </c>
      <c r="E177" s="165" t="s">
        <v>222</v>
      </c>
      <c r="F177" s="165" t="s">
        <v>223</v>
      </c>
      <c r="I177" s="157"/>
      <c r="J177" s="166">
        <f>BK177</f>
        <v>0</v>
      </c>
      <c r="L177" s="154"/>
      <c r="M177" s="159"/>
      <c r="N177" s="160"/>
      <c r="O177" s="160"/>
      <c r="P177" s="161">
        <f>SUM(P178:P227)</f>
        <v>0</v>
      </c>
      <c r="Q177" s="160"/>
      <c r="R177" s="161">
        <f>SUM(R178:R227)</f>
        <v>0</v>
      </c>
      <c r="S177" s="160"/>
      <c r="T177" s="162">
        <f>SUM(T178:T227)</f>
        <v>0</v>
      </c>
      <c r="AR177" s="155" t="s">
        <v>21</v>
      </c>
      <c r="AT177" s="163" t="s">
        <v>79</v>
      </c>
      <c r="AU177" s="163" t="s">
        <v>21</v>
      </c>
      <c r="AY177" s="155" t="s">
        <v>180</v>
      </c>
      <c r="BK177" s="164">
        <f>SUM(BK178:BK227)</f>
        <v>0</v>
      </c>
    </row>
    <row r="178" spans="1:65" s="2" customFormat="1" ht="24" customHeight="1">
      <c r="A178" s="33"/>
      <c r="B178" s="167"/>
      <c r="C178" s="168" t="s">
        <v>222</v>
      </c>
      <c r="D178" s="168" t="s">
        <v>182</v>
      </c>
      <c r="E178" s="169" t="s">
        <v>224</v>
      </c>
      <c r="F178" s="170" t="s">
        <v>225</v>
      </c>
      <c r="G178" s="171" t="s">
        <v>199</v>
      </c>
      <c r="H178" s="172">
        <v>1550</v>
      </c>
      <c r="I178" s="173"/>
      <c r="J178" s="174">
        <f>ROUND(I178*H178,2)</f>
        <v>0</v>
      </c>
      <c r="K178" s="175"/>
      <c r="L178" s="34"/>
      <c r="M178" s="176" t="s">
        <v>1</v>
      </c>
      <c r="N178" s="177" t="s">
        <v>45</v>
      </c>
      <c r="O178" s="59"/>
      <c r="P178" s="178">
        <f>O178*H178</f>
        <v>0</v>
      </c>
      <c r="Q178" s="178">
        <v>0</v>
      </c>
      <c r="R178" s="178">
        <f>Q178*H178</f>
        <v>0</v>
      </c>
      <c r="S178" s="178">
        <v>0</v>
      </c>
      <c r="T178" s="179">
        <f>S178*H178</f>
        <v>0</v>
      </c>
      <c r="U178" s="33"/>
      <c r="V178" s="33"/>
      <c r="W178" s="33"/>
      <c r="X178" s="33"/>
      <c r="Y178" s="33"/>
      <c r="Z178" s="33"/>
      <c r="AA178" s="33"/>
      <c r="AB178" s="33"/>
      <c r="AC178" s="33"/>
      <c r="AD178" s="33"/>
      <c r="AE178" s="33"/>
      <c r="AR178" s="180" t="s">
        <v>128</v>
      </c>
      <c r="AT178" s="180" t="s">
        <v>182</v>
      </c>
      <c r="AU178" s="180" t="s">
        <v>91</v>
      </c>
      <c r="AY178" s="18" t="s">
        <v>180</v>
      </c>
      <c r="BE178" s="181">
        <f>IF(N178="základní",J178,0)</f>
        <v>0</v>
      </c>
      <c r="BF178" s="181">
        <f>IF(N178="snížená",J178,0)</f>
        <v>0</v>
      </c>
      <c r="BG178" s="181">
        <f>IF(N178="zákl. přenesená",J178,0)</f>
        <v>0</v>
      </c>
      <c r="BH178" s="181">
        <f>IF(N178="sníž. přenesená",J178,0)</f>
        <v>0</v>
      </c>
      <c r="BI178" s="181">
        <f>IF(N178="nulová",J178,0)</f>
        <v>0</v>
      </c>
      <c r="BJ178" s="18" t="s">
        <v>21</v>
      </c>
      <c r="BK178" s="181">
        <f>ROUND(I178*H178,2)</f>
        <v>0</v>
      </c>
      <c r="BL178" s="18" t="s">
        <v>128</v>
      </c>
      <c r="BM178" s="180" t="s">
        <v>226</v>
      </c>
    </row>
    <row r="179" spans="1:65" s="2" customFormat="1" ht="19.5">
      <c r="A179" s="33"/>
      <c r="B179" s="34"/>
      <c r="C179" s="33"/>
      <c r="D179" s="182" t="s">
        <v>186</v>
      </c>
      <c r="E179" s="33"/>
      <c r="F179" s="183" t="s">
        <v>225</v>
      </c>
      <c r="G179" s="33"/>
      <c r="H179" s="33"/>
      <c r="I179" s="102"/>
      <c r="J179" s="33"/>
      <c r="K179" s="33"/>
      <c r="L179" s="34"/>
      <c r="M179" s="184"/>
      <c r="N179" s="185"/>
      <c r="O179" s="59"/>
      <c r="P179" s="59"/>
      <c r="Q179" s="59"/>
      <c r="R179" s="59"/>
      <c r="S179" s="59"/>
      <c r="T179" s="60"/>
      <c r="U179" s="33"/>
      <c r="V179" s="33"/>
      <c r="W179" s="33"/>
      <c r="X179" s="33"/>
      <c r="Y179" s="33"/>
      <c r="Z179" s="33"/>
      <c r="AA179" s="33"/>
      <c r="AB179" s="33"/>
      <c r="AC179" s="33"/>
      <c r="AD179" s="33"/>
      <c r="AE179" s="33"/>
      <c r="AT179" s="18" t="s">
        <v>186</v>
      </c>
      <c r="AU179" s="18" t="s">
        <v>91</v>
      </c>
    </row>
    <row r="180" spans="1:65" s="13" customFormat="1" ht="11.25">
      <c r="B180" s="186"/>
      <c r="D180" s="182" t="s">
        <v>187</v>
      </c>
      <c r="E180" s="187" t="s">
        <v>1</v>
      </c>
      <c r="F180" s="188" t="s">
        <v>227</v>
      </c>
      <c r="H180" s="189">
        <v>550</v>
      </c>
      <c r="I180" s="190"/>
      <c r="L180" s="186"/>
      <c r="M180" s="191"/>
      <c r="N180" s="192"/>
      <c r="O180" s="192"/>
      <c r="P180" s="192"/>
      <c r="Q180" s="192"/>
      <c r="R180" s="192"/>
      <c r="S180" s="192"/>
      <c r="T180" s="193"/>
      <c r="AT180" s="187" t="s">
        <v>187</v>
      </c>
      <c r="AU180" s="187" t="s">
        <v>91</v>
      </c>
      <c r="AV180" s="13" t="s">
        <v>91</v>
      </c>
      <c r="AW180" s="13" t="s">
        <v>36</v>
      </c>
      <c r="AX180" s="13" t="s">
        <v>80</v>
      </c>
      <c r="AY180" s="187" t="s">
        <v>180</v>
      </c>
    </row>
    <row r="181" spans="1:65" s="13" customFormat="1" ht="11.25">
      <c r="B181" s="186"/>
      <c r="D181" s="182" t="s">
        <v>187</v>
      </c>
      <c r="E181" s="187" t="s">
        <v>1</v>
      </c>
      <c r="F181" s="188" t="s">
        <v>228</v>
      </c>
      <c r="H181" s="189">
        <v>1000</v>
      </c>
      <c r="I181" s="190"/>
      <c r="L181" s="186"/>
      <c r="M181" s="191"/>
      <c r="N181" s="192"/>
      <c r="O181" s="192"/>
      <c r="P181" s="192"/>
      <c r="Q181" s="192"/>
      <c r="R181" s="192"/>
      <c r="S181" s="192"/>
      <c r="T181" s="193"/>
      <c r="AT181" s="187" t="s">
        <v>187</v>
      </c>
      <c r="AU181" s="187" t="s">
        <v>91</v>
      </c>
      <c r="AV181" s="13" t="s">
        <v>91</v>
      </c>
      <c r="AW181" s="13" t="s">
        <v>36</v>
      </c>
      <c r="AX181" s="13" t="s">
        <v>80</v>
      </c>
      <c r="AY181" s="187" t="s">
        <v>180</v>
      </c>
    </row>
    <row r="182" spans="1:65" s="14" customFormat="1" ht="11.25">
      <c r="B182" s="194"/>
      <c r="D182" s="182" t="s">
        <v>187</v>
      </c>
      <c r="E182" s="195" t="s">
        <v>1</v>
      </c>
      <c r="F182" s="196" t="s">
        <v>189</v>
      </c>
      <c r="H182" s="197">
        <v>1550</v>
      </c>
      <c r="I182" s="198"/>
      <c r="L182" s="194"/>
      <c r="M182" s="199"/>
      <c r="N182" s="200"/>
      <c r="O182" s="200"/>
      <c r="P182" s="200"/>
      <c r="Q182" s="200"/>
      <c r="R182" s="200"/>
      <c r="S182" s="200"/>
      <c r="T182" s="201"/>
      <c r="AT182" s="195" t="s">
        <v>187</v>
      </c>
      <c r="AU182" s="195" t="s">
        <v>91</v>
      </c>
      <c r="AV182" s="14" t="s">
        <v>128</v>
      </c>
      <c r="AW182" s="14" t="s">
        <v>36</v>
      </c>
      <c r="AX182" s="14" t="s">
        <v>21</v>
      </c>
      <c r="AY182" s="195" t="s">
        <v>180</v>
      </c>
    </row>
    <row r="183" spans="1:65" s="2" customFormat="1" ht="24" customHeight="1">
      <c r="A183" s="33"/>
      <c r="B183" s="167"/>
      <c r="C183" s="168" t="s">
        <v>26</v>
      </c>
      <c r="D183" s="168" t="s">
        <v>182</v>
      </c>
      <c r="E183" s="169" t="s">
        <v>229</v>
      </c>
      <c r="F183" s="170" t="s">
        <v>230</v>
      </c>
      <c r="G183" s="171" t="s">
        <v>199</v>
      </c>
      <c r="H183" s="172">
        <v>30</v>
      </c>
      <c r="I183" s="173"/>
      <c r="J183" s="174">
        <f>ROUND(I183*H183,2)</f>
        <v>0</v>
      </c>
      <c r="K183" s="175"/>
      <c r="L183" s="34"/>
      <c r="M183" s="176" t="s">
        <v>1</v>
      </c>
      <c r="N183" s="177" t="s">
        <v>45</v>
      </c>
      <c r="O183" s="59"/>
      <c r="P183" s="178">
        <f>O183*H183</f>
        <v>0</v>
      </c>
      <c r="Q183" s="178">
        <v>0</v>
      </c>
      <c r="R183" s="178">
        <f>Q183*H183</f>
        <v>0</v>
      </c>
      <c r="S183" s="178">
        <v>0</v>
      </c>
      <c r="T183" s="179">
        <f>S183*H183</f>
        <v>0</v>
      </c>
      <c r="U183" s="33"/>
      <c r="V183" s="33"/>
      <c r="W183" s="33"/>
      <c r="X183" s="33"/>
      <c r="Y183" s="33"/>
      <c r="Z183" s="33"/>
      <c r="AA183" s="33"/>
      <c r="AB183" s="33"/>
      <c r="AC183" s="33"/>
      <c r="AD183" s="33"/>
      <c r="AE183" s="33"/>
      <c r="AR183" s="180" t="s">
        <v>128</v>
      </c>
      <c r="AT183" s="180" t="s">
        <v>182</v>
      </c>
      <c r="AU183" s="180" t="s">
        <v>91</v>
      </c>
      <c r="AY183" s="18" t="s">
        <v>180</v>
      </c>
      <c r="BE183" s="181">
        <f>IF(N183="základní",J183,0)</f>
        <v>0</v>
      </c>
      <c r="BF183" s="181">
        <f>IF(N183="snížená",J183,0)</f>
        <v>0</v>
      </c>
      <c r="BG183" s="181">
        <f>IF(N183="zákl. přenesená",J183,0)</f>
        <v>0</v>
      </c>
      <c r="BH183" s="181">
        <f>IF(N183="sníž. přenesená",J183,0)</f>
        <v>0</v>
      </c>
      <c r="BI183" s="181">
        <f>IF(N183="nulová",J183,0)</f>
        <v>0</v>
      </c>
      <c r="BJ183" s="18" t="s">
        <v>21</v>
      </c>
      <c r="BK183" s="181">
        <f>ROUND(I183*H183,2)</f>
        <v>0</v>
      </c>
      <c r="BL183" s="18" t="s">
        <v>128</v>
      </c>
      <c r="BM183" s="180" t="s">
        <v>231</v>
      </c>
    </row>
    <row r="184" spans="1:65" s="2" customFormat="1" ht="11.25">
      <c r="A184" s="33"/>
      <c r="B184" s="34"/>
      <c r="C184" s="33"/>
      <c r="D184" s="182" t="s">
        <v>186</v>
      </c>
      <c r="E184" s="33"/>
      <c r="F184" s="183" t="s">
        <v>230</v>
      </c>
      <c r="G184" s="33"/>
      <c r="H184" s="33"/>
      <c r="I184" s="102"/>
      <c r="J184" s="33"/>
      <c r="K184" s="33"/>
      <c r="L184" s="34"/>
      <c r="M184" s="184"/>
      <c r="N184" s="185"/>
      <c r="O184" s="59"/>
      <c r="P184" s="59"/>
      <c r="Q184" s="59"/>
      <c r="R184" s="59"/>
      <c r="S184" s="59"/>
      <c r="T184" s="60"/>
      <c r="U184" s="33"/>
      <c r="V184" s="33"/>
      <c r="W184" s="33"/>
      <c r="X184" s="33"/>
      <c r="Y184" s="33"/>
      <c r="Z184" s="33"/>
      <c r="AA184" s="33"/>
      <c r="AB184" s="33"/>
      <c r="AC184" s="33"/>
      <c r="AD184" s="33"/>
      <c r="AE184" s="33"/>
      <c r="AT184" s="18" t="s">
        <v>186</v>
      </c>
      <c r="AU184" s="18" t="s">
        <v>91</v>
      </c>
    </row>
    <row r="185" spans="1:65" s="13" customFormat="1" ht="11.25">
      <c r="B185" s="186"/>
      <c r="D185" s="182" t="s">
        <v>187</v>
      </c>
      <c r="E185" s="187" t="s">
        <v>1</v>
      </c>
      <c r="F185" s="188" t="s">
        <v>232</v>
      </c>
      <c r="H185" s="189">
        <v>30</v>
      </c>
      <c r="I185" s="190"/>
      <c r="L185" s="186"/>
      <c r="M185" s="191"/>
      <c r="N185" s="192"/>
      <c r="O185" s="192"/>
      <c r="P185" s="192"/>
      <c r="Q185" s="192"/>
      <c r="R185" s="192"/>
      <c r="S185" s="192"/>
      <c r="T185" s="193"/>
      <c r="AT185" s="187" t="s">
        <v>187</v>
      </c>
      <c r="AU185" s="187" t="s">
        <v>91</v>
      </c>
      <c r="AV185" s="13" t="s">
        <v>91</v>
      </c>
      <c r="AW185" s="13" t="s">
        <v>36</v>
      </c>
      <c r="AX185" s="13" t="s">
        <v>80</v>
      </c>
      <c r="AY185" s="187" t="s">
        <v>180</v>
      </c>
    </row>
    <row r="186" spans="1:65" s="14" customFormat="1" ht="11.25">
      <c r="B186" s="194"/>
      <c r="D186" s="182" t="s">
        <v>187</v>
      </c>
      <c r="E186" s="195" t="s">
        <v>1</v>
      </c>
      <c r="F186" s="196" t="s">
        <v>189</v>
      </c>
      <c r="H186" s="197">
        <v>30</v>
      </c>
      <c r="I186" s="198"/>
      <c r="L186" s="194"/>
      <c r="M186" s="199"/>
      <c r="N186" s="200"/>
      <c r="O186" s="200"/>
      <c r="P186" s="200"/>
      <c r="Q186" s="200"/>
      <c r="R186" s="200"/>
      <c r="S186" s="200"/>
      <c r="T186" s="201"/>
      <c r="AT186" s="195" t="s">
        <v>187</v>
      </c>
      <c r="AU186" s="195" t="s">
        <v>91</v>
      </c>
      <c r="AV186" s="14" t="s">
        <v>128</v>
      </c>
      <c r="AW186" s="14" t="s">
        <v>36</v>
      </c>
      <c r="AX186" s="14" t="s">
        <v>21</v>
      </c>
      <c r="AY186" s="195" t="s">
        <v>180</v>
      </c>
    </row>
    <row r="187" spans="1:65" s="2" customFormat="1" ht="24" customHeight="1">
      <c r="A187" s="33"/>
      <c r="B187" s="167"/>
      <c r="C187" s="168" t="s">
        <v>233</v>
      </c>
      <c r="D187" s="168" t="s">
        <v>182</v>
      </c>
      <c r="E187" s="169" t="s">
        <v>234</v>
      </c>
      <c r="F187" s="170" t="s">
        <v>235</v>
      </c>
      <c r="G187" s="171" t="s">
        <v>236</v>
      </c>
      <c r="H187" s="172">
        <v>21700</v>
      </c>
      <c r="I187" s="173"/>
      <c r="J187" s="174">
        <f>ROUND(I187*H187,2)</f>
        <v>0</v>
      </c>
      <c r="K187" s="175"/>
      <c r="L187" s="34"/>
      <c r="M187" s="176" t="s">
        <v>1</v>
      </c>
      <c r="N187" s="177" t="s">
        <v>45</v>
      </c>
      <c r="O187" s="59"/>
      <c r="P187" s="178">
        <f>O187*H187</f>
        <v>0</v>
      </c>
      <c r="Q187" s="178">
        <v>0</v>
      </c>
      <c r="R187" s="178">
        <f>Q187*H187</f>
        <v>0</v>
      </c>
      <c r="S187" s="178">
        <v>0</v>
      </c>
      <c r="T187" s="179">
        <f>S187*H187</f>
        <v>0</v>
      </c>
      <c r="U187" s="33"/>
      <c r="V187" s="33"/>
      <c r="W187" s="33"/>
      <c r="X187" s="33"/>
      <c r="Y187" s="33"/>
      <c r="Z187" s="33"/>
      <c r="AA187" s="33"/>
      <c r="AB187" s="33"/>
      <c r="AC187" s="33"/>
      <c r="AD187" s="33"/>
      <c r="AE187" s="33"/>
      <c r="AR187" s="180" t="s">
        <v>128</v>
      </c>
      <c r="AT187" s="180" t="s">
        <v>182</v>
      </c>
      <c r="AU187" s="180" t="s">
        <v>91</v>
      </c>
      <c r="AY187" s="18" t="s">
        <v>180</v>
      </c>
      <c r="BE187" s="181">
        <f>IF(N187="základní",J187,0)</f>
        <v>0</v>
      </c>
      <c r="BF187" s="181">
        <f>IF(N187="snížená",J187,0)</f>
        <v>0</v>
      </c>
      <c r="BG187" s="181">
        <f>IF(N187="zákl. přenesená",J187,0)</f>
        <v>0</v>
      </c>
      <c r="BH187" s="181">
        <f>IF(N187="sníž. přenesená",J187,0)</f>
        <v>0</v>
      </c>
      <c r="BI187" s="181">
        <f>IF(N187="nulová",J187,0)</f>
        <v>0</v>
      </c>
      <c r="BJ187" s="18" t="s">
        <v>21</v>
      </c>
      <c r="BK187" s="181">
        <f>ROUND(I187*H187,2)</f>
        <v>0</v>
      </c>
      <c r="BL187" s="18" t="s">
        <v>128</v>
      </c>
      <c r="BM187" s="180" t="s">
        <v>237</v>
      </c>
    </row>
    <row r="188" spans="1:65" s="2" customFormat="1" ht="19.5">
      <c r="A188" s="33"/>
      <c r="B188" s="34"/>
      <c r="C188" s="33"/>
      <c r="D188" s="182" t="s">
        <v>186</v>
      </c>
      <c r="E188" s="33"/>
      <c r="F188" s="183" t="s">
        <v>235</v>
      </c>
      <c r="G188" s="33"/>
      <c r="H188" s="33"/>
      <c r="I188" s="102"/>
      <c r="J188" s="33"/>
      <c r="K188" s="33"/>
      <c r="L188" s="34"/>
      <c r="M188" s="184"/>
      <c r="N188" s="185"/>
      <c r="O188" s="59"/>
      <c r="P188" s="59"/>
      <c r="Q188" s="59"/>
      <c r="R188" s="59"/>
      <c r="S188" s="59"/>
      <c r="T188" s="60"/>
      <c r="U188" s="33"/>
      <c r="V188" s="33"/>
      <c r="W188" s="33"/>
      <c r="X188" s="33"/>
      <c r="Y188" s="33"/>
      <c r="Z188" s="33"/>
      <c r="AA188" s="33"/>
      <c r="AB188" s="33"/>
      <c r="AC188" s="33"/>
      <c r="AD188" s="33"/>
      <c r="AE188" s="33"/>
      <c r="AT188" s="18" t="s">
        <v>186</v>
      </c>
      <c r="AU188" s="18" t="s">
        <v>91</v>
      </c>
    </row>
    <row r="189" spans="1:65" s="13" customFormat="1" ht="11.25">
      <c r="B189" s="186"/>
      <c r="D189" s="182" t="s">
        <v>187</v>
      </c>
      <c r="E189" s="187" t="s">
        <v>1</v>
      </c>
      <c r="F189" s="188" t="s">
        <v>238</v>
      </c>
      <c r="H189" s="189">
        <v>21700</v>
      </c>
      <c r="I189" s="190"/>
      <c r="L189" s="186"/>
      <c r="M189" s="191"/>
      <c r="N189" s="192"/>
      <c r="O189" s="192"/>
      <c r="P189" s="192"/>
      <c r="Q189" s="192"/>
      <c r="R189" s="192"/>
      <c r="S189" s="192"/>
      <c r="T189" s="193"/>
      <c r="AT189" s="187" t="s">
        <v>187</v>
      </c>
      <c r="AU189" s="187" t="s">
        <v>91</v>
      </c>
      <c r="AV189" s="13" t="s">
        <v>91</v>
      </c>
      <c r="AW189" s="13" t="s">
        <v>36</v>
      </c>
      <c r="AX189" s="13" t="s">
        <v>80</v>
      </c>
      <c r="AY189" s="187" t="s">
        <v>180</v>
      </c>
    </row>
    <row r="190" spans="1:65" s="14" customFormat="1" ht="11.25">
      <c r="B190" s="194"/>
      <c r="D190" s="182" t="s">
        <v>187</v>
      </c>
      <c r="E190" s="195" t="s">
        <v>1</v>
      </c>
      <c r="F190" s="196" t="s">
        <v>189</v>
      </c>
      <c r="H190" s="197">
        <v>21700</v>
      </c>
      <c r="I190" s="198"/>
      <c r="L190" s="194"/>
      <c r="M190" s="199"/>
      <c r="N190" s="200"/>
      <c r="O190" s="200"/>
      <c r="P190" s="200"/>
      <c r="Q190" s="200"/>
      <c r="R190" s="200"/>
      <c r="S190" s="200"/>
      <c r="T190" s="201"/>
      <c r="AT190" s="195" t="s">
        <v>187</v>
      </c>
      <c r="AU190" s="195" t="s">
        <v>91</v>
      </c>
      <c r="AV190" s="14" t="s">
        <v>128</v>
      </c>
      <c r="AW190" s="14" t="s">
        <v>36</v>
      </c>
      <c r="AX190" s="14" t="s">
        <v>21</v>
      </c>
      <c r="AY190" s="195" t="s">
        <v>180</v>
      </c>
    </row>
    <row r="191" spans="1:65" s="2" customFormat="1" ht="24" customHeight="1">
      <c r="A191" s="33"/>
      <c r="B191" s="167"/>
      <c r="C191" s="168" t="s">
        <v>208</v>
      </c>
      <c r="D191" s="168" t="s">
        <v>182</v>
      </c>
      <c r="E191" s="169" t="s">
        <v>239</v>
      </c>
      <c r="F191" s="170" t="s">
        <v>240</v>
      </c>
      <c r="G191" s="171" t="s">
        <v>236</v>
      </c>
      <c r="H191" s="172">
        <v>300</v>
      </c>
      <c r="I191" s="173"/>
      <c r="J191" s="174">
        <f>ROUND(I191*H191,2)</f>
        <v>0</v>
      </c>
      <c r="K191" s="175"/>
      <c r="L191" s="34"/>
      <c r="M191" s="176" t="s">
        <v>1</v>
      </c>
      <c r="N191" s="177" t="s">
        <v>45</v>
      </c>
      <c r="O191" s="59"/>
      <c r="P191" s="178">
        <f>O191*H191</f>
        <v>0</v>
      </c>
      <c r="Q191" s="178">
        <v>0</v>
      </c>
      <c r="R191" s="178">
        <f>Q191*H191</f>
        <v>0</v>
      </c>
      <c r="S191" s="178">
        <v>0</v>
      </c>
      <c r="T191" s="179">
        <f>S191*H191</f>
        <v>0</v>
      </c>
      <c r="U191" s="33"/>
      <c r="V191" s="33"/>
      <c r="W191" s="33"/>
      <c r="X191" s="33"/>
      <c r="Y191" s="33"/>
      <c r="Z191" s="33"/>
      <c r="AA191" s="33"/>
      <c r="AB191" s="33"/>
      <c r="AC191" s="33"/>
      <c r="AD191" s="33"/>
      <c r="AE191" s="33"/>
      <c r="AR191" s="180" t="s">
        <v>128</v>
      </c>
      <c r="AT191" s="180" t="s">
        <v>182</v>
      </c>
      <c r="AU191" s="180" t="s">
        <v>91</v>
      </c>
      <c r="AY191" s="18" t="s">
        <v>180</v>
      </c>
      <c r="BE191" s="181">
        <f>IF(N191="základní",J191,0)</f>
        <v>0</v>
      </c>
      <c r="BF191" s="181">
        <f>IF(N191="snížená",J191,0)</f>
        <v>0</v>
      </c>
      <c r="BG191" s="181">
        <f>IF(N191="zákl. přenesená",J191,0)</f>
        <v>0</v>
      </c>
      <c r="BH191" s="181">
        <f>IF(N191="sníž. přenesená",J191,0)</f>
        <v>0</v>
      </c>
      <c r="BI191" s="181">
        <f>IF(N191="nulová",J191,0)</f>
        <v>0</v>
      </c>
      <c r="BJ191" s="18" t="s">
        <v>21</v>
      </c>
      <c r="BK191" s="181">
        <f>ROUND(I191*H191,2)</f>
        <v>0</v>
      </c>
      <c r="BL191" s="18" t="s">
        <v>128</v>
      </c>
      <c r="BM191" s="180" t="s">
        <v>241</v>
      </c>
    </row>
    <row r="192" spans="1:65" s="2" customFormat="1" ht="19.5">
      <c r="A192" s="33"/>
      <c r="B192" s="34"/>
      <c r="C192" s="33"/>
      <c r="D192" s="182" t="s">
        <v>186</v>
      </c>
      <c r="E192" s="33"/>
      <c r="F192" s="183" t="s">
        <v>240</v>
      </c>
      <c r="G192" s="33"/>
      <c r="H192" s="33"/>
      <c r="I192" s="102"/>
      <c r="J192" s="33"/>
      <c r="K192" s="33"/>
      <c r="L192" s="34"/>
      <c r="M192" s="184"/>
      <c r="N192" s="185"/>
      <c r="O192" s="59"/>
      <c r="P192" s="59"/>
      <c r="Q192" s="59"/>
      <c r="R192" s="59"/>
      <c r="S192" s="59"/>
      <c r="T192" s="60"/>
      <c r="U192" s="33"/>
      <c r="V192" s="33"/>
      <c r="W192" s="33"/>
      <c r="X192" s="33"/>
      <c r="Y192" s="33"/>
      <c r="Z192" s="33"/>
      <c r="AA192" s="33"/>
      <c r="AB192" s="33"/>
      <c r="AC192" s="33"/>
      <c r="AD192" s="33"/>
      <c r="AE192" s="33"/>
      <c r="AT192" s="18" t="s">
        <v>186</v>
      </c>
      <c r="AU192" s="18" t="s">
        <v>91</v>
      </c>
    </row>
    <row r="193" spans="1:65" s="13" customFormat="1" ht="11.25">
      <c r="B193" s="186"/>
      <c r="D193" s="182" t="s">
        <v>187</v>
      </c>
      <c r="E193" s="187" t="s">
        <v>1</v>
      </c>
      <c r="F193" s="188" t="s">
        <v>242</v>
      </c>
      <c r="H193" s="189">
        <v>300</v>
      </c>
      <c r="I193" s="190"/>
      <c r="L193" s="186"/>
      <c r="M193" s="191"/>
      <c r="N193" s="192"/>
      <c r="O193" s="192"/>
      <c r="P193" s="192"/>
      <c r="Q193" s="192"/>
      <c r="R193" s="192"/>
      <c r="S193" s="192"/>
      <c r="T193" s="193"/>
      <c r="AT193" s="187" t="s">
        <v>187</v>
      </c>
      <c r="AU193" s="187" t="s">
        <v>91</v>
      </c>
      <c r="AV193" s="13" t="s">
        <v>91</v>
      </c>
      <c r="AW193" s="13" t="s">
        <v>36</v>
      </c>
      <c r="AX193" s="13" t="s">
        <v>80</v>
      </c>
      <c r="AY193" s="187" t="s">
        <v>180</v>
      </c>
    </row>
    <row r="194" spans="1:65" s="14" customFormat="1" ht="11.25">
      <c r="B194" s="194"/>
      <c r="D194" s="182" t="s">
        <v>187</v>
      </c>
      <c r="E194" s="195" t="s">
        <v>1</v>
      </c>
      <c r="F194" s="196" t="s">
        <v>189</v>
      </c>
      <c r="H194" s="197">
        <v>300</v>
      </c>
      <c r="I194" s="198"/>
      <c r="L194" s="194"/>
      <c r="M194" s="199"/>
      <c r="N194" s="200"/>
      <c r="O194" s="200"/>
      <c r="P194" s="200"/>
      <c r="Q194" s="200"/>
      <c r="R194" s="200"/>
      <c r="S194" s="200"/>
      <c r="T194" s="201"/>
      <c r="AT194" s="195" t="s">
        <v>187</v>
      </c>
      <c r="AU194" s="195" t="s">
        <v>91</v>
      </c>
      <c r="AV194" s="14" t="s">
        <v>128</v>
      </c>
      <c r="AW194" s="14" t="s">
        <v>36</v>
      </c>
      <c r="AX194" s="14" t="s">
        <v>21</v>
      </c>
      <c r="AY194" s="195" t="s">
        <v>180</v>
      </c>
    </row>
    <row r="195" spans="1:65" s="2" customFormat="1" ht="24" customHeight="1">
      <c r="A195" s="33"/>
      <c r="B195" s="167"/>
      <c r="C195" s="168" t="s">
        <v>243</v>
      </c>
      <c r="D195" s="168" t="s">
        <v>182</v>
      </c>
      <c r="E195" s="169" t="s">
        <v>244</v>
      </c>
      <c r="F195" s="170" t="s">
        <v>245</v>
      </c>
      <c r="G195" s="171" t="s">
        <v>199</v>
      </c>
      <c r="H195" s="172">
        <v>1550</v>
      </c>
      <c r="I195" s="173"/>
      <c r="J195" s="174">
        <f>ROUND(I195*H195,2)</f>
        <v>0</v>
      </c>
      <c r="K195" s="175"/>
      <c r="L195" s="34"/>
      <c r="M195" s="176" t="s">
        <v>1</v>
      </c>
      <c r="N195" s="177" t="s">
        <v>45</v>
      </c>
      <c r="O195" s="59"/>
      <c r="P195" s="178">
        <f>O195*H195</f>
        <v>0</v>
      </c>
      <c r="Q195" s="178">
        <v>0</v>
      </c>
      <c r="R195" s="178">
        <f>Q195*H195</f>
        <v>0</v>
      </c>
      <c r="S195" s="178">
        <v>0</v>
      </c>
      <c r="T195" s="179">
        <f>S195*H195</f>
        <v>0</v>
      </c>
      <c r="U195" s="33"/>
      <c r="V195" s="33"/>
      <c r="W195" s="33"/>
      <c r="X195" s="33"/>
      <c r="Y195" s="33"/>
      <c r="Z195" s="33"/>
      <c r="AA195" s="33"/>
      <c r="AB195" s="33"/>
      <c r="AC195" s="33"/>
      <c r="AD195" s="33"/>
      <c r="AE195" s="33"/>
      <c r="AR195" s="180" t="s">
        <v>128</v>
      </c>
      <c r="AT195" s="180" t="s">
        <v>182</v>
      </c>
      <c r="AU195" s="180" t="s">
        <v>91</v>
      </c>
      <c r="AY195" s="18" t="s">
        <v>180</v>
      </c>
      <c r="BE195" s="181">
        <f>IF(N195="základní",J195,0)</f>
        <v>0</v>
      </c>
      <c r="BF195" s="181">
        <f>IF(N195="snížená",J195,0)</f>
        <v>0</v>
      </c>
      <c r="BG195" s="181">
        <f>IF(N195="zákl. přenesená",J195,0)</f>
        <v>0</v>
      </c>
      <c r="BH195" s="181">
        <f>IF(N195="sníž. přenesená",J195,0)</f>
        <v>0</v>
      </c>
      <c r="BI195" s="181">
        <f>IF(N195="nulová",J195,0)</f>
        <v>0</v>
      </c>
      <c r="BJ195" s="18" t="s">
        <v>21</v>
      </c>
      <c r="BK195" s="181">
        <f>ROUND(I195*H195,2)</f>
        <v>0</v>
      </c>
      <c r="BL195" s="18" t="s">
        <v>128</v>
      </c>
      <c r="BM195" s="180" t="s">
        <v>246</v>
      </c>
    </row>
    <row r="196" spans="1:65" s="2" customFormat="1" ht="19.5">
      <c r="A196" s="33"/>
      <c r="B196" s="34"/>
      <c r="C196" s="33"/>
      <c r="D196" s="182" t="s">
        <v>186</v>
      </c>
      <c r="E196" s="33"/>
      <c r="F196" s="183" t="s">
        <v>245</v>
      </c>
      <c r="G196" s="33"/>
      <c r="H196" s="33"/>
      <c r="I196" s="102"/>
      <c r="J196" s="33"/>
      <c r="K196" s="33"/>
      <c r="L196" s="34"/>
      <c r="M196" s="184"/>
      <c r="N196" s="185"/>
      <c r="O196" s="59"/>
      <c r="P196" s="59"/>
      <c r="Q196" s="59"/>
      <c r="R196" s="59"/>
      <c r="S196" s="59"/>
      <c r="T196" s="60"/>
      <c r="U196" s="33"/>
      <c r="V196" s="33"/>
      <c r="W196" s="33"/>
      <c r="X196" s="33"/>
      <c r="Y196" s="33"/>
      <c r="Z196" s="33"/>
      <c r="AA196" s="33"/>
      <c r="AB196" s="33"/>
      <c r="AC196" s="33"/>
      <c r="AD196" s="33"/>
      <c r="AE196" s="33"/>
      <c r="AT196" s="18" t="s">
        <v>186</v>
      </c>
      <c r="AU196" s="18" t="s">
        <v>91</v>
      </c>
    </row>
    <row r="197" spans="1:65" s="13" customFormat="1" ht="11.25">
      <c r="B197" s="186"/>
      <c r="D197" s="182" t="s">
        <v>187</v>
      </c>
      <c r="E197" s="187" t="s">
        <v>1</v>
      </c>
      <c r="F197" s="188" t="s">
        <v>247</v>
      </c>
      <c r="H197" s="189">
        <v>1550</v>
      </c>
      <c r="I197" s="190"/>
      <c r="L197" s="186"/>
      <c r="M197" s="191"/>
      <c r="N197" s="192"/>
      <c r="O197" s="192"/>
      <c r="P197" s="192"/>
      <c r="Q197" s="192"/>
      <c r="R197" s="192"/>
      <c r="S197" s="192"/>
      <c r="T197" s="193"/>
      <c r="AT197" s="187" t="s">
        <v>187</v>
      </c>
      <c r="AU197" s="187" t="s">
        <v>91</v>
      </c>
      <c r="AV197" s="13" t="s">
        <v>91</v>
      </c>
      <c r="AW197" s="13" t="s">
        <v>36</v>
      </c>
      <c r="AX197" s="13" t="s">
        <v>80</v>
      </c>
      <c r="AY197" s="187" t="s">
        <v>180</v>
      </c>
    </row>
    <row r="198" spans="1:65" s="14" customFormat="1" ht="11.25">
      <c r="B198" s="194"/>
      <c r="D198" s="182" t="s">
        <v>187</v>
      </c>
      <c r="E198" s="195" t="s">
        <v>1</v>
      </c>
      <c r="F198" s="196" t="s">
        <v>189</v>
      </c>
      <c r="H198" s="197">
        <v>1550</v>
      </c>
      <c r="I198" s="198"/>
      <c r="L198" s="194"/>
      <c r="M198" s="199"/>
      <c r="N198" s="200"/>
      <c r="O198" s="200"/>
      <c r="P198" s="200"/>
      <c r="Q198" s="200"/>
      <c r="R198" s="200"/>
      <c r="S198" s="200"/>
      <c r="T198" s="201"/>
      <c r="AT198" s="195" t="s">
        <v>187</v>
      </c>
      <c r="AU198" s="195" t="s">
        <v>91</v>
      </c>
      <c r="AV198" s="14" t="s">
        <v>128</v>
      </c>
      <c r="AW198" s="14" t="s">
        <v>36</v>
      </c>
      <c r="AX198" s="14" t="s">
        <v>21</v>
      </c>
      <c r="AY198" s="195" t="s">
        <v>180</v>
      </c>
    </row>
    <row r="199" spans="1:65" s="2" customFormat="1" ht="24" customHeight="1">
      <c r="A199" s="33"/>
      <c r="B199" s="167"/>
      <c r="C199" s="168" t="s">
        <v>214</v>
      </c>
      <c r="D199" s="168" t="s">
        <v>182</v>
      </c>
      <c r="E199" s="169" t="s">
        <v>248</v>
      </c>
      <c r="F199" s="170" t="s">
        <v>249</v>
      </c>
      <c r="G199" s="171" t="s">
        <v>199</v>
      </c>
      <c r="H199" s="172">
        <v>30</v>
      </c>
      <c r="I199" s="173"/>
      <c r="J199" s="174">
        <f>ROUND(I199*H199,2)</f>
        <v>0</v>
      </c>
      <c r="K199" s="175"/>
      <c r="L199" s="34"/>
      <c r="M199" s="176" t="s">
        <v>1</v>
      </c>
      <c r="N199" s="177" t="s">
        <v>45</v>
      </c>
      <c r="O199" s="59"/>
      <c r="P199" s="178">
        <f>O199*H199</f>
        <v>0</v>
      </c>
      <c r="Q199" s="178">
        <v>0</v>
      </c>
      <c r="R199" s="178">
        <f>Q199*H199</f>
        <v>0</v>
      </c>
      <c r="S199" s="178">
        <v>0</v>
      </c>
      <c r="T199" s="179">
        <f>S199*H199</f>
        <v>0</v>
      </c>
      <c r="U199" s="33"/>
      <c r="V199" s="33"/>
      <c r="W199" s="33"/>
      <c r="X199" s="33"/>
      <c r="Y199" s="33"/>
      <c r="Z199" s="33"/>
      <c r="AA199" s="33"/>
      <c r="AB199" s="33"/>
      <c r="AC199" s="33"/>
      <c r="AD199" s="33"/>
      <c r="AE199" s="33"/>
      <c r="AR199" s="180" t="s">
        <v>128</v>
      </c>
      <c r="AT199" s="180" t="s">
        <v>182</v>
      </c>
      <c r="AU199" s="180" t="s">
        <v>91</v>
      </c>
      <c r="AY199" s="18" t="s">
        <v>180</v>
      </c>
      <c r="BE199" s="181">
        <f>IF(N199="základní",J199,0)</f>
        <v>0</v>
      </c>
      <c r="BF199" s="181">
        <f>IF(N199="snížená",J199,0)</f>
        <v>0</v>
      </c>
      <c r="BG199" s="181">
        <f>IF(N199="zákl. přenesená",J199,0)</f>
        <v>0</v>
      </c>
      <c r="BH199" s="181">
        <f>IF(N199="sníž. přenesená",J199,0)</f>
        <v>0</v>
      </c>
      <c r="BI199" s="181">
        <f>IF(N199="nulová",J199,0)</f>
        <v>0</v>
      </c>
      <c r="BJ199" s="18" t="s">
        <v>21</v>
      </c>
      <c r="BK199" s="181">
        <f>ROUND(I199*H199,2)</f>
        <v>0</v>
      </c>
      <c r="BL199" s="18" t="s">
        <v>128</v>
      </c>
      <c r="BM199" s="180" t="s">
        <v>250</v>
      </c>
    </row>
    <row r="200" spans="1:65" s="2" customFormat="1" ht="19.5">
      <c r="A200" s="33"/>
      <c r="B200" s="34"/>
      <c r="C200" s="33"/>
      <c r="D200" s="182" t="s">
        <v>186</v>
      </c>
      <c r="E200" s="33"/>
      <c r="F200" s="183" t="s">
        <v>249</v>
      </c>
      <c r="G200" s="33"/>
      <c r="H200" s="33"/>
      <c r="I200" s="102"/>
      <c r="J200" s="33"/>
      <c r="K200" s="33"/>
      <c r="L200" s="34"/>
      <c r="M200" s="184"/>
      <c r="N200" s="185"/>
      <c r="O200" s="59"/>
      <c r="P200" s="59"/>
      <c r="Q200" s="59"/>
      <c r="R200" s="59"/>
      <c r="S200" s="59"/>
      <c r="T200" s="60"/>
      <c r="U200" s="33"/>
      <c r="V200" s="33"/>
      <c r="W200" s="33"/>
      <c r="X200" s="33"/>
      <c r="Y200" s="33"/>
      <c r="Z200" s="33"/>
      <c r="AA200" s="33"/>
      <c r="AB200" s="33"/>
      <c r="AC200" s="33"/>
      <c r="AD200" s="33"/>
      <c r="AE200" s="33"/>
      <c r="AT200" s="18" t="s">
        <v>186</v>
      </c>
      <c r="AU200" s="18" t="s">
        <v>91</v>
      </c>
    </row>
    <row r="201" spans="1:65" s="13" customFormat="1" ht="11.25">
      <c r="B201" s="186"/>
      <c r="D201" s="182" t="s">
        <v>187</v>
      </c>
      <c r="E201" s="187" t="s">
        <v>1</v>
      </c>
      <c r="F201" s="188" t="s">
        <v>251</v>
      </c>
      <c r="H201" s="189">
        <v>30</v>
      </c>
      <c r="I201" s="190"/>
      <c r="L201" s="186"/>
      <c r="M201" s="191"/>
      <c r="N201" s="192"/>
      <c r="O201" s="192"/>
      <c r="P201" s="192"/>
      <c r="Q201" s="192"/>
      <c r="R201" s="192"/>
      <c r="S201" s="192"/>
      <c r="T201" s="193"/>
      <c r="AT201" s="187" t="s">
        <v>187</v>
      </c>
      <c r="AU201" s="187" t="s">
        <v>91</v>
      </c>
      <c r="AV201" s="13" t="s">
        <v>91</v>
      </c>
      <c r="AW201" s="13" t="s">
        <v>36</v>
      </c>
      <c r="AX201" s="13" t="s">
        <v>80</v>
      </c>
      <c r="AY201" s="187" t="s">
        <v>180</v>
      </c>
    </row>
    <row r="202" spans="1:65" s="14" customFormat="1" ht="11.25">
      <c r="B202" s="194"/>
      <c r="D202" s="182" t="s">
        <v>187</v>
      </c>
      <c r="E202" s="195" t="s">
        <v>1</v>
      </c>
      <c r="F202" s="196" t="s">
        <v>189</v>
      </c>
      <c r="H202" s="197">
        <v>30</v>
      </c>
      <c r="I202" s="198"/>
      <c r="L202" s="194"/>
      <c r="M202" s="199"/>
      <c r="N202" s="200"/>
      <c r="O202" s="200"/>
      <c r="P202" s="200"/>
      <c r="Q202" s="200"/>
      <c r="R202" s="200"/>
      <c r="S202" s="200"/>
      <c r="T202" s="201"/>
      <c r="AT202" s="195" t="s">
        <v>187</v>
      </c>
      <c r="AU202" s="195" t="s">
        <v>91</v>
      </c>
      <c r="AV202" s="14" t="s">
        <v>128</v>
      </c>
      <c r="AW202" s="14" t="s">
        <v>36</v>
      </c>
      <c r="AX202" s="14" t="s">
        <v>21</v>
      </c>
      <c r="AY202" s="195" t="s">
        <v>180</v>
      </c>
    </row>
    <row r="203" spans="1:65" s="2" customFormat="1" ht="72" customHeight="1">
      <c r="A203" s="33"/>
      <c r="B203" s="167"/>
      <c r="C203" s="168" t="s">
        <v>8</v>
      </c>
      <c r="D203" s="168" t="s">
        <v>182</v>
      </c>
      <c r="E203" s="169" t="s">
        <v>252</v>
      </c>
      <c r="F203" s="170" t="s">
        <v>253</v>
      </c>
      <c r="G203" s="171" t="s">
        <v>199</v>
      </c>
      <c r="H203" s="172">
        <v>612.6</v>
      </c>
      <c r="I203" s="173"/>
      <c r="J203" s="174">
        <f>ROUND(I203*H203,2)</f>
        <v>0</v>
      </c>
      <c r="K203" s="175"/>
      <c r="L203" s="34"/>
      <c r="M203" s="176" t="s">
        <v>1</v>
      </c>
      <c r="N203" s="177" t="s">
        <v>45</v>
      </c>
      <c r="O203" s="59"/>
      <c r="P203" s="178">
        <f>O203*H203</f>
        <v>0</v>
      </c>
      <c r="Q203" s="178">
        <v>0</v>
      </c>
      <c r="R203" s="178">
        <f>Q203*H203</f>
        <v>0</v>
      </c>
      <c r="S203" s="178">
        <v>0</v>
      </c>
      <c r="T203" s="179">
        <f>S203*H203</f>
        <v>0</v>
      </c>
      <c r="U203" s="33"/>
      <c r="V203" s="33"/>
      <c r="W203" s="33"/>
      <c r="X203" s="33"/>
      <c r="Y203" s="33"/>
      <c r="Z203" s="33"/>
      <c r="AA203" s="33"/>
      <c r="AB203" s="33"/>
      <c r="AC203" s="33"/>
      <c r="AD203" s="33"/>
      <c r="AE203" s="33"/>
      <c r="AR203" s="180" t="s">
        <v>128</v>
      </c>
      <c r="AT203" s="180" t="s">
        <v>182</v>
      </c>
      <c r="AU203" s="180" t="s">
        <v>91</v>
      </c>
      <c r="AY203" s="18" t="s">
        <v>180</v>
      </c>
      <c r="BE203" s="181">
        <f>IF(N203="základní",J203,0)</f>
        <v>0</v>
      </c>
      <c r="BF203" s="181">
        <f>IF(N203="snížená",J203,0)</f>
        <v>0</v>
      </c>
      <c r="BG203" s="181">
        <f>IF(N203="zákl. přenesená",J203,0)</f>
        <v>0</v>
      </c>
      <c r="BH203" s="181">
        <f>IF(N203="sníž. přenesená",J203,0)</f>
        <v>0</v>
      </c>
      <c r="BI203" s="181">
        <f>IF(N203="nulová",J203,0)</f>
        <v>0</v>
      </c>
      <c r="BJ203" s="18" t="s">
        <v>21</v>
      </c>
      <c r="BK203" s="181">
        <f>ROUND(I203*H203,2)</f>
        <v>0</v>
      </c>
      <c r="BL203" s="18" t="s">
        <v>128</v>
      </c>
      <c r="BM203" s="180" t="s">
        <v>251</v>
      </c>
    </row>
    <row r="204" spans="1:65" s="2" customFormat="1" ht="39">
      <c r="A204" s="33"/>
      <c r="B204" s="34"/>
      <c r="C204" s="33"/>
      <c r="D204" s="182" t="s">
        <v>186</v>
      </c>
      <c r="E204" s="33"/>
      <c r="F204" s="183" t="s">
        <v>253</v>
      </c>
      <c r="G204" s="33"/>
      <c r="H204" s="33"/>
      <c r="I204" s="102"/>
      <c r="J204" s="33"/>
      <c r="K204" s="33"/>
      <c r="L204" s="34"/>
      <c r="M204" s="184"/>
      <c r="N204" s="185"/>
      <c r="O204" s="59"/>
      <c r="P204" s="59"/>
      <c r="Q204" s="59"/>
      <c r="R204" s="59"/>
      <c r="S204" s="59"/>
      <c r="T204" s="60"/>
      <c r="U204" s="33"/>
      <c r="V204" s="33"/>
      <c r="W204" s="33"/>
      <c r="X204" s="33"/>
      <c r="Y204" s="33"/>
      <c r="Z204" s="33"/>
      <c r="AA204" s="33"/>
      <c r="AB204" s="33"/>
      <c r="AC204" s="33"/>
      <c r="AD204" s="33"/>
      <c r="AE204" s="33"/>
      <c r="AT204" s="18" t="s">
        <v>186</v>
      </c>
      <c r="AU204" s="18" t="s">
        <v>91</v>
      </c>
    </row>
    <row r="205" spans="1:65" s="13" customFormat="1" ht="11.25">
      <c r="B205" s="186"/>
      <c r="D205" s="182" t="s">
        <v>187</v>
      </c>
      <c r="E205" s="187" t="s">
        <v>1</v>
      </c>
      <c r="F205" s="188" t="s">
        <v>254</v>
      </c>
      <c r="H205" s="189">
        <v>612.6</v>
      </c>
      <c r="I205" s="190"/>
      <c r="L205" s="186"/>
      <c r="M205" s="191"/>
      <c r="N205" s="192"/>
      <c r="O205" s="192"/>
      <c r="P205" s="192"/>
      <c r="Q205" s="192"/>
      <c r="R205" s="192"/>
      <c r="S205" s="192"/>
      <c r="T205" s="193"/>
      <c r="AT205" s="187" t="s">
        <v>187</v>
      </c>
      <c r="AU205" s="187" t="s">
        <v>91</v>
      </c>
      <c r="AV205" s="13" t="s">
        <v>91</v>
      </c>
      <c r="AW205" s="13" t="s">
        <v>36</v>
      </c>
      <c r="AX205" s="13" t="s">
        <v>80</v>
      </c>
      <c r="AY205" s="187" t="s">
        <v>180</v>
      </c>
    </row>
    <row r="206" spans="1:65" s="14" customFormat="1" ht="11.25">
      <c r="B206" s="194"/>
      <c r="D206" s="182" t="s">
        <v>187</v>
      </c>
      <c r="E206" s="195" t="s">
        <v>1</v>
      </c>
      <c r="F206" s="196" t="s">
        <v>189</v>
      </c>
      <c r="H206" s="197">
        <v>612.6</v>
      </c>
      <c r="I206" s="198"/>
      <c r="L206" s="194"/>
      <c r="M206" s="199"/>
      <c r="N206" s="200"/>
      <c r="O206" s="200"/>
      <c r="P206" s="200"/>
      <c r="Q206" s="200"/>
      <c r="R206" s="200"/>
      <c r="S206" s="200"/>
      <c r="T206" s="201"/>
      <c r="AT206" s="195" t="s">
        <v>187</v>
      </c>
      <c r="AU206" s="195" t="s">
        <v>91</v>
      </c>
      <c r="AV206" s="14" t="s">
        <v>128</v>
      </c>
      <c r="AW206" s="14" t="s">
        <v>36</v>
      </c>
      <c r="AX206" s="14" t="s">
        <v>21</v>
      </c>
      <c r="AY206" s="195" t="s">
        <v>180</v>
      </c>
    </row>
    <row r="207" spans="1:65" s="2" customFormat="1" ht="24" customHeight="1">
      <c r="A207" s="33"/>
      <c r="B207" s="167"/>
      <c r="C207" s="168" t="s">
        <v>220</v>
      </c>
      <c r="D207" s="168" t="s">
        <v>182</v>
      </c>
      <c r="E207" s="169" t="s">
        <v>255</v>
      </c>
      <c r="F207" s="170" t="s">
        <v>256</v>
      </c>
      <c r="G207" s="171" t="s">
        <v>199</v>
      </c>
      <c r="H207" s="172">
        <v>612.6</v>
      </c>
      <c r="I207" s="173"/>
      <c r="J207" s="174">
        <f>ROUND(I207*H207,2)</f>
        <v>0</v>
      </c>
      <c r="K207" s="175"/>
      <c r="L207" s="34"/>
      <c r="M207" s="176" t="s">
        <v>1</v>
      </c>
      <c r="N207" s="177" t="s">
        <v>45</v>
      </c>
      <c r="O207" s="59"/>
      <c r="P207" s="178">
        <f>O207*H207</f>
        <v>0</v>
      </c>
      <c r="Q207" s="178">
        <v>0</v>
      </c>
      <c r="R207" s="178">
        <f>Q207*H207</f>
        <v>0</v>
      </c>
      <c r="S207" s="178">
        <v>0</v>
      </c>
      <c r="T207" s="179">
        <f>S207*H207</f>
        <v>0</v>
      </c>
      <c r="U207" s="33"/>
      <c r="V207" s="33"/>
      <c r="W207" s="33"/>
      <c r="X207" s="33"/>
      <c r="Y207" s="33"/>
      <c r="Z207" s="33"/>
      <c r="AA207" s="33"/>
      <c r="AB207" s="33"/>
      <c r="AC207" s="33"/>
      <c r="AD207" s="33"/>
      <c r="AE207" s="33"/>
      <c r="AR207" s="180" t="s">
        <v>128</v>
      </c>
      <c r="AT207" s="180" t="s">
        <v>182</v>
      </c>
      <c r="AU207" s="180" t="s">
        <v>91</v>
      </c>
      <c r="AY207" s="18" t="s">
        <v>180</v>
      </c>
      <c r="BE207" s="181">
        <f>IF(N207="základní",J207,0)</f>
        <v>0</v>
      </c>
      <c r="BF207" s="181">
        <f>IF(N207="snížená",J207,0)</f>
        <v>0</v>
      </c>
      <c r="BG207" s="181">
        <f>IF(N207="zákl. přenesená",J207,0)</f>
        <v>0</v>
      </c>
      <c r="BH207" s="181">
        <f>IF(N207="sníž. přenesená",J207,0)</f>
        <v>0</v>
      </c>
      <c r="BI207" s="181">
        <f>IF(N207="nulová",J207,0)</f>
        <v>0</v>
      </c>
      <c r="BJ207" s="18" t="s">
        <v>21</v>
      </c>
      <c r="BK207" s="181">
        <f>ROUND(I207*H207,2)</f>
        <v>0</v>
      </c>
      <c r="BL207" s="18" t="s">
        <v>128</v>
      </c>
      <c r="BM207" s="180" t="s">
        <v>257</v>
      </c>
    </row>
    <row r="208" spans="1:65" s="2" customFormat="1" ht="19.5">
      <c r="A208" s="33"/>
      <c r="B208" s="34"/>
      <c r="C208" s="33"/>
      <c r="D208" s="182" t="s">
        <v>186</v>
      </c>
      <c r="E208" s="33"/>
      <c r="F208" s="183" t="s">
        <v>256</v>
      </c>
      <c r="G208" s="33"/>
      <c r="H208" s="33"/>
      <c r="I208" s="102"/>
      <c r="J208" s="33"/>
      <c r="K208" s="33"/>
      <c r="L208" s="34"/>
      <c r="M208" s="184"/>
      <c r="N208" s="185"/>
      <c r="O208" s="59"/>
      <c r="P208" s="59"/>
      <c r="Q208" s="59"/>
      <c r="R208" s="59"/>
      <c r="S208" s="59"/>
      <c r="T208" s="60"/>
      <c r="U208" s="33"/>
      <c r="V208" s="33"/>
      <c r="W208" s="33"/>
      <c r="X208" s="33"/>
      <c r="Y208" s="33"/>
      <c r="Z208" s="33"/>
      <c r="AA208" s="33"/>
      <c r="AB208" s="33"/>
      <c r="AC208" s="33"/>
      <c r="AD208" s="33"/>
      <c r="AE208" s="33"/>
      <c r="AT208" s="18" t="s">
        <v>186</v>
      </c>
      <c r="AU208" s="18" t="s">
        <v>91</v>
      </c>
    </row>
    <row r="209" spans="1:65" s="15" customFormat="1" ht="11.25">
      <c r="B209" s="213"/>
      <c r="D209" s="182" t="s">
        <v>187</v>
      </c>
      <c r="E209" s="214" t="s">
        <v>1</v>
      </c>
      <c r="F209" s="215" t="s">
        <v>258</v>
      </c>
      <c r="H209" s="214" t="s">
        <v>1</v>
      </c>
      <c r="I209" s="216"/>
      <c r="L209" s="213"/>
      <c r="M209" s="217"/>
      <c r="N209" s="218"/>
      <c r="O209" s="218"/>
      <c r="P209" s="218"/>
      <c r="Q209" s="218"/>
      <c r="R209" s="218"/>
      <c r="S209" s="218"/>
      <c r="T209" s="219"/>
      <c r="AT209" s="214" t="s">
        <v>187</v>
      </c>
      <c r="AU209" s="214" t="s">
        <v>91</v>
      </c>
      <c r="AV209" s="15" t="s">
        <v>21</v>
      </c>
      <c r="AW209" s="15" t="s">
        <v>36</v>
      </c>
      <c r="AX209" s="15" t="s">
        <v>80</v>
      </c>
      <c r="AY209" s="214" t="s">
        <v>180</v>
      </c>
    </row>
    <row r="210" spans="1:65" s="13" customFormat="1" ht="11.25">
      <c r="B210" s="186"/>
      <c r="D210" s="182" t="s">
        <v>187</v>
      </c>
      <c r="E210" s="187" t="s">
        <v>1</v>
      </c>
      <c r="F210" s="188" t="s">
        <v>254</v>
      </c>
      <c r="H210" s="189">
        <v>612.6</v>
      </c>
      <c r="I210" s="190"/>
      <c r="L210" s="186"/>
      <c r="M210" s="191"/>
      <c r="N210" s="192"/>
      <c r="O210" s="192"/>
      <c r="P210" s="192"/>
      <c r="Q210" s="192"/>
      <c r="R210" s="192"/>
      <c r="S210" s="192"/>
      <c r="T210" s="193"/>
      <c r="AT210" s="187" t="s">
        <v>187</v>
      </c>
      <c r="AU210" s="187" t="s">
        <v>91</v>
      </c>
      <c r="AV210" s="13" t="s">
        <v>91</v>
      </c>
      <c r="AW210" s="13" t="s">
        <v>36</v>
      </c>
      <c r="AX210" s="13" t="s">
        <v>80</v>
      </c>
      <c r="AY210" s="187" t="s">
        <v>180</v>
      </c>
    </row>
    <row r="211" spans="1:65" s="14" customFormat="1" ht="11.25">
      <c r="B211" s="194"/>
      <c r="D211" s="182" t="s">
        <v>187</v>
      </c>
      <c r="E211" s="195" t="s">
        <v>1</v>
      </c>
      <c r="F211" s="196" t="s">
        <v>189</v>
      </c>
      <c r="H211" s="197">
        <v>612.6</v>
      </c>
      <c r="I211" s="198"/>
      <c r="L211" s="194"/>
      <c r="M211" s="199"/>
      <c r="N211" s="200"/>
      <c r="O211" s="200"/>
      <c r="P211" s="200"/>
      <c r="Q211" s="200"/>
      <c r="R211" s="200"/>
      <c r="S211" s="200"/>
      <c r="T211" s="201"/>
      <c r="AT211" s="195" t="s">
        <v>187</v>
      </c>
      <c r="AU211" s="195" t="s">
        <v>91</v>
      </c>
      <c r="AV211" s="14" t="s">
        <v>128</v>
      </c>
      <c r="AW211" s="14" t="s">
        <v>36</v>
      </c>
      <c r="AX211" s="14" t="s">
        <v>21</v>
      </c>
      <c r="AY211" s="195" t="s">
        <v>180</v>
      </c>
    </row>
    <row r="212" spans="1:65" s="2" customFormat="1" ht="24" customHeight="1">
      <c r="A212" s="33"/>
      <c r="B212" s="167"/>
      <c r="C212" s="168" t="s">
        <v>259</v>
      </c>
      <c r="D212" s="168" t="s">
        <v>182</v>
      </c>
      <c r="E212" s="169" t="s">
        <v>260</v>
      </c>
      <c r="F212" s="170" t="s">
        <v>261</v>
      </c>
      <c r="G212" s="171" t="s">
        <v>199</v>
      </c>
      <c r="H212" s="172">
        <v>1.7</v>
      </c>
      <c r="I212" s="173"/>
      <c r="J212" s="174">
        <f>ROUND(I212*H212,2)</f>
        <v>0</v>
      </c>
      <c r="K212" s="175"/>
      <c r="L212" s="34"/>
      <c r="M212" s="176" t="s">
        <v>1</v>
      </c>
      <c r="N212" s="177" t="s">
        <v>45</v>
      </c>
      <c r="O212" s="59"/>
      <c r="P212" s="178">
        <f>O212*H212</f>
        <v>0</v>
      </c>
      <c r="Q212" s="178">
        <v>0</v>
      </c>
      <c r="R212" s="178">
        <f>Q212*H212</f>
        <v>0</v>
      </c>
      <c r="S212" s="178">
        <v>0</v>
      </c>
      <c r="T212" s="179">
        <f>S212*H212</f>
        <v>0</v>
      </c>
      <c r="U212" s="33"/>
      <c r="V212" s="33"/>
      <c r="W212" s="33"/>
      <c r="X212" s="33"/>
      <c r="Y212" s="33"/>
      <c r="Z212" s="33"/>
      <c r="AA212" s="33"/>
      <c r="AB212" s="33"/>
      <c r="AC212" s="33"/>
      <c r="AD212" s="33"/>
      <c r="AE212" s="33"/>
      <c r="AR212" s="180" t="s">
        <v>128</v>
      </c>
      <c r="AT212" s="180" t="s">
        <v>182</v>
      </c>
      <c r="AU212" s="180" t="s">
        <v>91</v>
      </c>
      <c r="AY212" s="18" t="s">
        <v>180</v>
      </c>
      <c r="BE212" s="181">
        <f>IF(N212="základní",J212,0)</f>
        <v>0</v>
      </c>
      <c r="BF212" s="181">
        <f>IF(N212="snížená",J212,0)</f>
        <v>0</v>
      </c>
      <c r="BG212" s="181">
        <f>IF(N212="zákl. přenesená",J212,0)</f>
        <v>0</v>
      </c>
      <c r="BH212" s="181">
        <f>IF(N212="sníž. přenesená",J212,0)</f>
        <v>0</v>
      </c>
      <c r="BI212" s="181">
        <f>IF(N212="nulová",J212,0)</f>
        <v>0</v>
      </c>
      <c r="BJ212" s="18" t="s">
        <v>21</v>
      </c>
      <c r="BK212" s="181">
        <f>ROUND(I212*H212,2)</f>
        <v>0</v>
      </c>
      <c r="BL212" s="18" t="s">
        <v>128</v>
      </c>
      <c r="BM212" s="180" t="s">
        <v>262</v>
      </c>
    </row>
    <row r="213" spans="1:65" s="2" customFormat="1" ht="19.5">
      <c r="A213" s="33"/>
      <c r="B213" s="34"/>
      <c r="C213" s="33"/>
      <c r="D213" s="182" t="s">
        <v>186</v>
      </c>
      <c r="E213" s="33"/>
      <c r="F213" s="183" t="s">
        <v>261</v>
      </c>
      <c r="G213" s="33"/>
      <c r="H213" s="33"/>
      <c r="I213" s="102"/>
      <c r="J213" s="33"/>
      <c r="K213" s="33"/>
      <c r="L213" s="34"/>
      <c r="M213" s="184"/>
      <c r="N213" s="185"/>
      <c r="O213" s="59"/>
      <c r="P213" s="59"/>
      <c r="Q213" s="59"/>
      <c r="R213" s="59"/>
      <c r="S213" s="59"/>
      <c r="T213" s="60"/>
      <c r="U213" s="33"/>
      <c r="V213" s="33"/>
      <c r="W213" s="33"/>
      <c r="X213" s="33"/>
      <c r="Y213" s="33"/>
      <c r="Z213" s="33"/>
      <c r="AA213" s="33"/>
      <c r="AB213" s="33"/>
      <c r="AC213" s="33"/>
      <c r="AD213" s="33"/>
      <c r="AE213" s="33"/>
      <c r="AT213" s="18" t="s">
        <v>186</v>
      </c>
      <c r="AU213" s="18" t="s">
        <v>91</v>
      </c>
    </row>
    <row r="214" spans="1:65" s="2" customFormat="1" ht="16.5" customHeight="1">
      <c r="A214" s="33"/>
      <c r="B214" s="167"/>
      <c r="C214" s="168" t="s">
        <v>226</v>
      </c>
      <c r="D214" s="168" t="s">
        <v>182</v>
      </c>
      <c r="E214" s="169" t="s">
        <v>263</v>
      </c>
      <c r="F214" s="170" t="s">
        <v>264</v>
      </c>
      <c r="G214" s="171" t="s">
        <v>199</v>
      </c>
      <c r="H214" s="172">
        <v>37.563000000000002</v>
      </c>
      <c r="I214" s="173"/>
      <c r="J214" s="174">
        <f>ROUND(I214*H214,2)</f>
        <v>0</v>
      </c>
      <c r="K214" s="175"/>
      <c r="L214" s="34"/>
      <c r="M214" s="176" t="s">
        <v>1</v>
      </c>
      <c r="N214" s="177" t="s">
        <v>45</v>
      </c>
      <c r="O214" s="59"/>
      <c r="P214" s="178">
        <f>O214*H214</f>
        <v>0</v>
      </c>
      <c r="Q214" s="178">
        <v>0</v>
      </c>
      <c r="R214" s="178">
        <f>Q214*H214</f>
        <v>0</v>
      </c>
      <c r="S214" s="178">
        <v>0</v>
      </c>
      <c r="T214" s="179">
        <f>S214*H214</f>
        <v>0</v>
      </c>
      <c r="U214" s="33"/>
      <c r="V214" s="33"/>
      <c r="W214" s="33"/>
      <c r="X214" s="33"/>
      <c r="Y214" s="33"/>
      <c r="Z214" s="33"/>
      <c r="AA214" s="33"/>
      <c r="AB214" s="33"/>
      <c r="AC214" s="33"/>
      <c r="AD214" s="33"/>
      <c r="AE214" s="33"/>
      <c r="AR214" s="180" t="s">
        <v>128</v>
      </c>
      <c r="AT214" s="180" t="s">
        <v>182</v>
      </c>
      <c r="AU214" s="180" t="s">
        <v>91</v>
      </c>
      <c r="AY214" s="18" t="s">
        <v>180</v>
      </c>
      <c r="BE214" s="181">
        <f>IF(N214="základní",J214,0)</f>
        <v>0</v>
      </c>
      <c r="BF214" s="181">
        <f>IF(N214="snížená",J214,0)</f>
        <v>0</v>
      </c>
      <c r="BG214" s="181">
        <f>IF(N214="zákl. přenesená",J214,0)</f>
        <v>0</v>
      </c>
      <c r="BH214" s="181">
        <f>IF(N214="sníž. přenesená",J214,0)</f>
        <v>0</v>
      </c>
      <c r="BI214" s="181">
        <f>IF(N214="nulová",J214,0)</f>
        <v>0</v>
      </c>
      <c r="BJ214" s="18" t="s">
        <v>21</v>
      </c>
      <c r="BK214" s="181">
        <f>ROUND(I214*H214,2)</f>
        <v>0</v>
      </c>
      <c r="BL214" s="18" t="s">
        <v>128</v>
      </c>
      <c r="BM214" s="180" t="s">
        <v>265</v>
      </c>
    </row>
    <row r="215" spans="1:65" s="2" customFormat="1" ht="11.25">
      <c r="A215" s="33"/>
      <c r="B215" s="34"/>
      <c r="C215" s="33"/>
      <c r="D215" s="182" t="s">
        <v>186</v>
      </c>
      <c r="E215" s="33"/>
      <c r="F215" s="183" t="s">
        <v>264</v>
      </c>
      <c r="G215" s="33"/>
      <c r="H215" s="33"/>
      <c r="I215" s="102"/>
      <c r="J215" s="33"/>
      <c r="K215" s="33"/>
      <c r="L215" s="34"/>
      <c r="M215" s="184"/>
      <c r="N215" s="185"/>
      <c r="O215" s="59"/>
      <c r="P215" s="59"/>
      <c r="Q215" s="59"/>
      <c r="R215" s="59"/>
      <c r="S215" s="59"/>
      <c r="T215" s="60"/>
      <c r="U215" s="33"/>
      <c r="V215" s="33"/>
      <c r="W215" s="33"/>
      <c r="X215" s="33"/>
      <c r="Y215" s="33"/>
      <c r="Z215" s="33"/>
      <c r="AA215" s="33"/>
      <c r="AB215" s="33"/>
      <c r="AC215" s="33"/>
      <c r="AD215" s="33"/>
      <c r="AE215" s="33"/>
      <c r="AT215" s="18" t="s">
        <v>186</v>
      </c>
      <c r="AU215" s="18" t="s">
        <v>91</v>
      </c>
    </row>
    <row r="216" spans="1:65" s="13" customFormat="1" ht="11.25">
      <c r="B216" s="186"/>
      <c r="D216" s="182" t="s">
        <v>187</v>
      </c>
      <c r="E216" s="187" t="s">
        <v>1</v>
      </c>
      <c r="F216" s="188" t="s">
        <v>266</v>
      </c>
      <c r="H216" s="189">
        <v>37.563000000000002</v>
      </c>
      <c r="I216" s="190"/>
      <c r="L216" s="186"/>
      <c r="M216" s="191"/>
      <c r="N216" s="192"/>
      <c r="O216" s="192"/>
      <c r="P216" s="192"/>
      <c r="Q216" s="192"/>
      <c r="R216" s="192"/>
      <c r="S216" s="192"/>
      <c r="T216" s="193"/>
      <c r="AT216" s="187" t="s">
        <v>187</v>
      </c>
      <c r="AU216" s="187" t="s">
        <v>91</v>
      </c>
      <c r="AV216" s="13" t="s">
        <v>91</v>
      </c>
      <c r="AW216" s="13" t="s">
        <v>36</v>
      </c>
      <c r="AX216" s="13" t="s">
        <v>80</v>
      </c>
      <c r="AY216" s="187" t="s">
        <v>180</v>
      </c>
    </row>
    <row r="217" spans="1:65" s="14" customFormat="1" ht="11.25">
      <c r="B217" s="194"/>
      <c r="D217" s="182" t="s">
        <v>187</v>
      </c>
      <c r="E217" s="195" t="s">
        <v>1</v>
      </c>
      <c r="F217" s="196" t="s">
        <v>189</v>
      </c>
      <c r="H217" s="197">
        <v>37.563000000000002</v>
      </c>
      <c r="I217" s="198"/>
      <c r="L217" s="194"/>
      <c r="M217" s="199"/>
      <c r="N217" s="200"/>
      <c r="O217" s="200"/>
      <c r="P217" s="200"/>
      <c r="Q217" s="200"/>
      <c r="R217" s="200"/>
      <c r="S217" s="200"/>
      <c r="T217" s="201"/>
      <c r="AT217" s="195" t="s">
        <v>187</v>
      </c>
      <c r="AU217" s="195" t="s">
        <v>91</v>
      </c>
      <c r="AV217" s="14" t="s">
        <v>128</v>
      </c>
      <c r="AW217" s="14" t="s">
        <v>36</v>
      </c>
      <c r="AX217" s="14" t="s">
        <v>21</v>
      </c>
      <c r="AY217" s="195" t="s">
        <v>180</v>
      </c>
    </row>
    <row r="218" spans="1:65" s="2" customFormat="1" ht="24" customHeight="1">
      <c r="A218" s="33"/>
      <c r="B218" s="167"/>
      <c r="C218" s="168" t="s">
        <v>267</v>
      </c>
      <c r="D218" s="168" t="s">
        <v>182</v>
      </c>
      <c r="E218" s="169" t="s">
        <v>268</v>
      </c>
      <c r="F218" s="170" t="s">
        <v>269</v>
      </c>
      <c r="G218" s="171" t="s">
        <v>199</v>
      </c>
      <c r="H218" s="172">
        <v>18</v>
      </c>
      <c r="I218" s="173"/>
      <c r="J218" s="174">
        <f>ROUND(I218*H218,2)</f>
        <v>0</v>
      </c>
      <c r="K218" s="175"/>
      <c r="L218" s="34"/>
      <c r="M218" s="176" t="s">
        <v>1</v>
      </c>
      <c r="N218" s="177" t="s">
        <v>45</v>
      </c>
      <c r="O218" s="59"/>
      <c r="P218" s="178">
        <f>O218*H218</f>
        <v>0</v>
      </c>
      <c r="Q218" s="178">
        <v>0</v>
      </c>
      <c r="R218" s="178">
        <f>Q218*H218</f>
        <v>0</v>
      </c>
      <c r="S218" s="178">
        <v>0</v>
      </c>
      <c r="T218" s="179">
        <f>S218*H218</f>
        <v>0</v>
      </c>
      <c r="U218" s="33"/>
      <c r="V218" s="33"/>
      <c r="W218" s="33"/>
      <c r="X218" s="33"/>
      <c r="Y218" s="33"/>
      <c r="Z218" s="33"/>
      <c r="AA218" s="33"/>
      <c r="AB218" s="33"/>
      <c r="AC218" s="33"/>
      <c r="AD218" s="33"/>
      <c r="AE218" s="33"/>
      <c r="AR218" s="180" t="s">
        <v>128</v>
      </c>
      <c r="AT218" s="180" t="s">
        <v>182</v>
      </c>
      <c r="AU218" s="180" t="s">
        <v>91</v>
      </c>
      <c r="AY218" s="18" t="s">
        <v>180</v>
      </c>
      <c r="BE218" s="181">
        <f>IF(N218="základní",J218,0)</f>
        <v>0</v>
      </c>
      <c r="BF218" s="181">
        <f>IF(N218="snížená",J218,0)</f>
        <v>0</v>
      </c>
      <c r="BG218" s="181">
        <f>IF(N218="zákl. přenesená",J218,0)</f>
        <v>0</v>
      </c>
      <c r="BH218" s="181">
        <f>IF(N218="sníž. přenesená",J218,0)</f>
        <v>0</v>
      </c>
      <c r="BI218" s="181">
        <f>IF(N218="nulová",J218,0)</f>
        <v>0</v>
      </c>
      <c r="BJ218" s="18" t="s">
        <v>21</v>
      </c>
      <c r="BK218" s="181">
        <f>ROUND(I218*H218,2)</f>
        <v>0</v>
      </c>
      <c r="BL218" s="18" t="s">
        <v>128</v>
      </c>
      <c r="BM218" s="180" t="s">
        <v>270</v>
      </c>
    </row>
    <row r="219" spans="1:65" s="2" customFormat="1" ht="19.5">
      <c r="A219" s="33"/>
      <c r="B219" s="34"/>
      <c r="C219" s="33"/>
      <c r="D219" s="182" t="s">
        <v>186</v>
      </c>
      <c r="E219" s="33"/>
      <c r="F219" s="183" t="s">
        <v>269</v>
      </c>
      <c r="G219" s="33"/>
      <c r="H219" s="33"/>
      <c r="I219" s="102"/>
      <c r="J219" s="33"/>
      <c r="K219" s="33"/>
      <c r="L219" s="34"/>
      <c r="M219" s="184"/>
      <c r="N219" s="185"/>
      <c r="O219" s="59"/>
      <c r="P219" s="59"/>
      <c r="Q219" s="59"/>
      <c r="R219" s="59"/>
      <c r="S219" s="59"/>
      <c r="T219" s="60"/>
      <c r="U219" s="33"/>
      <c r="V219" s="33"/>
      <c r="W219" s="33"/>
      <c r="X219" s="33"/>
      <c r="Y219" s="33"/>
      <c r="Z219" s="33"/>
      <c r="AA219" s="33"/>
      <c r="AB219" s="33"/>
      <c r="AC219" s="33"/>
      <c r="AD219" s="33"/>
      <c r="AE219" s="33"/>
      <c r="AT219" s="18" t="s">
        <v>186</v>
      </c>
      <c r="AU219" s="18" t="s">
        <v>91</v>
      </c>
    </row>
    <row r="220" spans="1:65" s="2" customFormat="1" ht="24" customHeight="1">
      <c r="A220" s="33"/>
      <c r="B220" s="167"/>
      <c r="C220" s="168" t="s">
        <v>271</v>
      </c>
      <c r="D220" s="168" t="s">
        <v>182</v>
      </c>
      <c r="E220" s="169" t="s">
        <v>272</v>
      </c>
      <c r="F220" s="170" t="s">
        <v>273</v>
      </c>
      <c r="G220" s="171" t="s">
        <v>199</v>
      </c>
      <c r="H220" s="172">
        <v>1000</v>
      </c>
      <c r="I220" s="173"/>
      <c r="J220" s="174">
        <f>ROUND(I220*H220,2)</f>
        <v>0</v>
      </c>
      <c r="K220" s="175"/>
      <c r="L220" s="34"/>
      <c r="M220" s="176" t="s">
        <v>1</v>
      </c>
      <c r="N220" s="177" t="s">
        <v>45</v>
      </c>
      <c r="O220" s="59"/>
      <c r="P220" s="178">
        <f>O220*H220</f>
        <v>0</v>
      </c>
      <c r="Q220" s="178">
        <v>0</v>
      </c>
      <c r="R220" s="178">
        <f>Q220*H220</f>
        <v>0</v>
      </c>
      <c r="S220" s="178">
        <v>0</v>
      </c>
      <c r="T220" s="179">
        <f>S220*H220</f>
        <v>0</v>
      </c>
      <c r="U220" s="33"/>
      <c r="V220" s="33"/>
      <c r="W220" s="33"/>
      <c r="X220" s="33"/>
      <c r="Y220" s="33"/>
      <c r="Z220" s="33"/>
      <c r="AA220" s="33"/>
      <c r="AB220" s="33"/>
      <c r="AC220" s="33"/>
      <c r="AD220" s="33"/>
      <c r="AE220" s="33"/>
      <c r="AR220" s="180" t="s">
        <v>128</v>
      </c>
      <c r="AT220" s="180" t="s">
        <v>182</v>
      </c>
      <c r="AU220" s="180" t="s">
        <v>91</v>
      </c>
      <c r="AY220" s="18" t="s">
        <v>180</v>
      </c>
      <c r="BE220" s="181">
        <f>IF(N220="základní",J220,0)</f>
        <v>0</v>
      </c>
      <c r="BF220" s="181">
        <f>IF(N220="snížená",J220,0)</f>
        <v>0</v>
      </c>
      <c r="BG220" s="181">
        <f>IF(N220="zákl. přenesená",J220,0)</f>
        <v>0</v>
      </c>
      <c r="BH220" s="181">
        <f>IF(N220="sníž. přenesená",J220,0)</f>
        <v>0</v>
      </c>
      <c r="BI220" s="181">
        <f>IF(N220="nulová",J220,0)</f>
        <v>0</v>
      </c>
      <c r="BJ220" s="18" t="s">
        <v>21</v>
      </c>
      <c r="BK220" s="181">
        <f>ROUND(I220*H220,2)</f>
        <v>0</v>
      </c>
      <c r="BL220" s="18" t="s">
        <v>128</v>
      </c>
      <c r="BM220" s="180" t="s">
        <v>274</v>
      </c>
    </row>
    <row r="221" spans="1:65" s="2" customFormat="1" ht="19.5">
      <c r="A221" s="33"/>
      <c r="B221" s="34"/>
      <c r="C221" s="33"/>
      <c r="D221" s="182" t="s">
        <v>186</v>
      </c>
      <c r="E221" s="33"/>
      <c r="F221" s="183" t="s">
        <v>273</v>
      </c>
      <c r="G221" s="33"/>
      <c r="H221" s="33"/>
      <c r="I221" s="102"/>
      <c r="J221" s="33"/>
      <c r="K221" s="33"/>
      <c r="L221" s="34"/>
      <c r="M221" s="184"/>
      <c r="N221" s="185"/>
      <c r="O221" s="59"/>
      <c r="P221" s="59"/>
      <c r="Q221" s="59"/>
      <c r="R221" s="59"/>
      <c r="S221" s="59"/>
      <c r="T221" s="60"/>
      <c r="U221" s="33"/>
      <c r="V221" s="33"/>
      <c r="W221" s="33"/>
      <c r="X221" s="33"/>
      <c r="Y221" s="33"/>
      <c r="Z221" s="33"/>
      <c r="AA221" s="33"/>
      <c r="AB221" s="33"/>
      <c r="AC221" s="33"/>
      <c r="AD221" s="33"/>
      <c r="AE221" s="33"/>
      <c r="AT221" s="18" t="s">
        <v>186</v>
      </c>
      <c r="AU221" s="18" t="s">
        <v>91</v>
      </c>
    </row>
    <row r="222" spans="1:65" s="2" customFormat="1" ht="24" customHeight="1">
      <c r="A222" s="33"/>
      <c r="B222" s="167"/>
      <c r="C222" s="168" t="s">
        <v>231</v>
      </c>
      <c r="D222" s="168" t="s">
        <v>182</v>
      </c>
      <c r="E222" s="169" t="s">
        <v>275</v>
      </c>
      <c r="F222" s="170" t="s">
        <v>276</v>
      </c>
      <c r="G222" s="171" t="s">
        <v>199</v>
      </c>
      <c r="H222" s="172">
        <v>1500</v>
      </c>
      <c r="I222" s="173"/>
      <c r="J222" s="174">
        <f>ROUND(I222*H222,2)</f>
        <v>0</v>
      </c>
      <c r="K222" s="175"/>
      <c r="L222" s="34"/>
      <c r="M222" s="176" t="s">
        <v>1</v>
      </c>
      <c r="N222" s="177" t="s">
        <v>45</v>
      </c>
      <c r="O222" s="59"/>
      <c r="P222" s="178">
        <f>O222*H222</f>
        <v>0</v>
      </c>
      <c r="Q222" s="178">
        <v>0</v>
      </c>
      <c r="R222" s="178">
        <f>Q222*H222</f>
        <v>0</v>
      </c>
      <c r="S222" s="178">
        <v>0</v>
      </c>
      <c r="T222" s="179">
        <f>S222*H222</f>
        <v>0</v>
      </c>
      <c r="U222" s="33"/>
      <c r="V222" s="33"/>
      <c r="W222" s="33"/>
      <c r="X222" s="33"/>
      <c r="Y222" s="33"/>
      <c r="Z222" s="33"/>
      <c r="AA222" s="33"/>
      <c r="AB222" s="33"/>
      <c r="AC222" s="33"/>
      <c r="AD222" s="33"/>
      <c r="AE222" s="33"/>
      <c r="AR222" s="180" t="s">
        <v>128</v>
      </c>
      <c r="AT222" s="180" t="s">
        <v>182</v>
      </c>
      <c r="AU222" s="180" t="s">
        <v>91</v>
      </c>
      <c r="AY222" s="18" t="s">
        <v>180</v>
      </c>
      <c r="BE222" s="181">
        <f>IF(N222="základní",J222,0)</f>
        <v>0</v>
      </c>
      <c r="BF222" s="181">
        <f>IF(N222="snížená",J222,0)</f>
        <v>0</v>
      </c>
      <c r="BG222" s="181">
        <f>IF(N222="zákl. přenesená",J222,0)</f>
        <v>0</v>
      </c>
      <c r="BH222" s="181">
        <f>IF(N222="sníž. přenesená",J222,0)</f>
        <v>0</v>
      </c>
      <c r="BI222" s="181">
        <f>IF(N222="nulová",J222,0)</f>
        <v>0</v>
      </c>
      <c r="BJ222" s="18" t="s">
        <v>21</v>
      </c>
      <c r="BK222" s="181">
        <f>ROUND(I222*H222,2)</f>
        <v>0</v>
      </c>
      <c r="BL222" s="18" t="s">
        <v>128</v>
      </c>
      <c r="BM222" s="180" t="s">
        <v>277</v>
      </c>
    </row>
    <row r="223" spans="1:65" s="2" customFormat="1" ht="19.5">
      <c r="A223" s="33"/>
      <c r="B223" s="34"/>
      <c r="C223" s="33"/>
      <c r="D223" s="182" t="s">
        <v>186</v>
      </c>
      <c r="E223" s="33"/>
      <c r="F223" s="183" t="s">
        <v>276</v>
      </c>
      <c r="G223" s="33"/>
      <c r="H223" s="33"/>
      <c r="I223" s="102"/>
      <c r="J223" s="33"/>
      <c r="K223" s="33"/>
      <c r="L223" s="34"/>
      <c r="M223" s="184"/>
      <c r="N223" s="185"/>
      <c r="O223" s="59"/>
      <c r="P223" s="59"/>
      <c r="Q223" s="59"/>
      <c r="R223" s="59"/>
      <c r="S223" s="59"/>
      <c r="T223" s="60"/>
      <c r="U223" s="33"/>
      <c r="V223" s="33"/>
      <c r="W223" s="33"/>
      <c r="X223" s="33"/>
      <c r="Y223" s="33"/>
      <c r="Z223" s="33"/>
      <c r="AA223" s="33"/>
      <c r="AB223" s="33"/>
      <c r="AC223" s="33"/>
      <c r="AD223" s="33"/>
      <c r="AE223" s="33"/>
      <c r="AT223" s="18" t="s">
        <v>186</v>
      </c>
      <c r="AU223" s="18" t="s">
        <v>91</v>
      </c>
    </row>
    <row r="224" spans="1:65" s="2" customFormat="1" ht="24" customHeight="1">
      <c r="A224" s="33"/>
      <c r="B224" s="167"/>
      <c r="C224" s="168" t="s">
        <v>278</v>
      </c>
      <c r="D224" s="168" t="s">
        <v>182</v>
      </c>
      <c r="E224" s="169" t="s">
        <v>279</v>
      </c>
      <c r="F224" s="170" t="s">
        <v>280</v>
      </c>
      <c r="G224" s="171" t="s">
        <v>199</v>
      </c>
      <c r="H224" s="172">
        <v>2500</v>
      </c>
      <c r="I224" s="173"/>
      <c r="J224" s="174">
        <f>ROUND(I224*H224,2)</f>
        <v>0</v>
      </c>
      <c r="K224" s="175"/>
      <c r="L224" s="34"/>
      <c r="M224" s="176" t="s">
        <v>1</v>
      </c>
      <c r="N224" s="177" t="s">
        <v>45</v>
      </c>
      <c r="O224" s="59"/>
      <c r="P224" s="178">
        <f>O224*H224</f>
        <v>0</v>
      </c>
      <c r="Q224" s="178">
        <v>0</v>
      </c>
      <c r="R224" s="178">
        <f>Q224*H224</f>
        <v>0</v>
      </c>
      <c r="S224" s="178">
        <v>0</v>
      </c>
      <c r="T224" s="179">
        <f>S224*H224</f>
        <v>0</v>
      </c>
      <c r="U224" s="33"/>
      <c r="V224" s="33"/>
      <c r="W224" s="33"/>
      <c r="X224" s="33"/>
      <c r="Y224" s="33"/>
      <c r="Z224" s="33"/>
      <c r="AA224" s="33"/>
      <c r="AB224" s="33"/>
      <c r="AC224" s="33"/>
      <c r="AD224" s="33"/>
      <c r="AE224" s="33"/>
      <c r="AR224" s="180" t="s">
        <v>128</v>
      </c>
      <c r="AT224" s="180" t="s">
        <v>182</v>
      </c>
      <c r="AU224" s="180" t="s">
        <v>91</v>
      </c>
      <c r="AY224" s="18" t="s">
        <v>180</v>
      </c>
      <c r="BE224" s="181">
        <f>IF(N224="základní",J224,0)</f>
        <v>0</v>
      </c>
      <c r="BF224" s="181">
        <f>IF(N224="snížená",J224,0)</f>
        <v>0</v>
      </c>
      <c r="BG224" s="181">
        <f>IF(N224="zákl. přenesená",J224,0)</f>
        <v>0</v>
      </c>
      <c r="BH224" s="181">
        <f>IF(N224="sníž. přenesená",J224,0)</f>
        <v>0</v>
      </c>
      <c r="BI224" s="181">
        <f>IF(N224="nulová",J224,0)</f>
        <v>0</v>
      </c>
      <c r="BJ224" s="18" t="s">
        <v>21</v>
      </c>
      <c r="BK224" s="181">
        <f>ROUND(I224*H224,2)</f>
        <v>0</v>
      </c>
      <c r="BL224" s="18" t="s">
        <v>128</v>
      </c>
      <c r="BM224" s="180" t="s">
        <v>281</v>
      </c>
    </row>
    <row r="225" spans="1:65" s="2" customFormat="1" ht="19.5">
      <c r="A225" s="33"/>
      <c r="B225" s="34"/>
      <c r="C225" s="33"/>
      <c r="D225" s="182" t="s">
        <v>186</v>
      </c>
      <c r="E225" s="33"/>
      <c r="F225" s="183" t="s">
        <v>280</v>
      </c>
      <c r="G225" s="33"/>
      <c r="H225" s="33"/>
      <c r="I225" s="102"/>
      <c r="J225" s="33"/>
      <c r="K225" s="33"/>
      <c r="L225" s="34"/>
      <c r="M225" s="184"/>
      <c r="N225" s="185"/>
      <c r="O225" s="59"/>
      <c r="P225" s="59"/>
      <c r="Q225" s="59"/>
      <c r="R225" s="59"/>
      <c r="S225" s="59"/>
      <c r="T225" s="60"/>
      <c r="U225" s="33"/>
      <c r="V225" s="33"/>
      <c r="W225" s="33"/>
      <c r="X225" s="33"/>
      <c r="Y225" s="33"/>
      <c r="Z225" s="33"/>
      <c r="AA225" s="33"/>
      <c r="AB225" s="33"/>
      <c r="AC225" s="33"/>
      <c r="AD225" s="33"/>
      <c r="AE225" s="33"/>
      <c r="AT225" s="18" t="s">
        <v>186</v>
      </c>
      <c r="AU225" s="18" t="s">
        <v>91</v>
      </c>
    </row>
    <row r="226" spans="1:65" s="2" customFormat="1" ht="24" customHeight="1">
      <c r="A226" s="33"/>
      <c r="B226" s="167"/>
      <c r="C226" s="168" t="s">
        <v>282</v>
      </c>
      <c r="D226" s="168" t="s">
        <v>182</v>
      </c>
      <c r="E226" s="169" t="s">
        <v>283</v>
      </c>
      <c r="F226" s="170" t="s">
        <v>284</v>
      </c>
      <c r="G226" s="171" t="s">
        <v>199</v>
      </c>
      <c r="H226" s="172">
        <v>6.72</v>
      </c>
      <c r="I226" s="173"/>
      <c r="J226" s="174">
        <f>ROUND(I226*H226,2)</f>
        <v>0</v>
      </c>
      <c r="K226" s="175"/>
      <c r="L226" s="34"/>
      <c r="M226" s="176" t="s">
        <v>1</v>
      </c>
      <c r="N226" s="177" t="s">
        <v>45</v>
      </c>
      <c r="O226" s="59"/>
      <c r="P226" s="178">
        <f>O226*H226</f>
        <v>0</v>
      </c>
      <c r="Q226" s="178">
        <v>0</v>
      </c>
      <c r="R226" s="178">
        <f>Q226*H226</f>
        <v>0</v>
      </c>
      <c r="S226" s="178">
        <v>0</v>
      </c>
      <c r="T226" s="179">
        <f>S226*H226</f>
        <v>0</v>
      </c>
      <c r="U226" s="33"/>
      <c r="V226" s="33"/>
      <c r="W226" s="33"/>
      <c r="X226" s="33"/>
      <c r="Y226" s="33"/>
      <c r="Z226" s="33"/>
      <c r="AA226" s="33"/>
      <c r="AB226" s="33"/>
      <c r="AC226" s="33"/>
      <c r="AD226" s="33"/>
      <c r="AE226" s="33"/>
      <c r="AR226" s="180" t="s">
        <v>128</v>
      </c>
      <c r="AT226" s="180" t="s">
        <v>182</v>
      </c>
      <c r="AU226" s="180" t="s">
        <v>91</v>
      </c>
      <c r="AY226" s="18" t="s">
        <v>180</v>
      </c>
      <c r="BE226" s="181">
        <f>IF(N226="základní",J226,0)</f>
        <v>0</v>
      </c>
      <c r="BF226" s="181">
        <f>IF(N226="snížená",J226,0)</f>
        <v>0</v>
      </c>
      <c r="BG226" s="181">
        <f>IF(N226="zákl. přenesená",J226,0)</f>
        <v>0</v>
      </c>
      <c r="BH226" s="181">
        <f>IF(N226="sníž. přenesená",J226,0)</f>
        <v>0</v>
      </c>
      <c r="BI226" s="181">
        <f>IF(N226="nulová",J226,0)</f>
        <v>0</v>
      </c>
      <c r="BJ226" s="18" t="s">
        <v>21</v>
      </c>
      <c r="BK226" s="181">
        <f>ROUND(I226*H226,2)</f>
        <v>0</v>
      </c>
      <c r="BL226" s="18" t="s">
        <v>128</v>
      </c>
      <c r="BM226" s="180" t="s">
        <v>285</v>
      </c>
    </row>
    <row r="227" spans="1:65" s="2" customFormat="1" ht="19.5">
      <c r="A227" s="33"/>
      <c r="B227" s="34"/>
      <c r="C227" s="33"/>
      <c r="D227" s="182" t="s">
        <v>186</v>
      </c>
      <c r="E227" s="33"/>
      <c r="F227" s="183" t="s">
        <v>284</v>
      </c>
      <c r="G227" s="33"/>
      <c r="H227" s="33"/>
      <c r="I227" s="102"/>
      <c r="J227" s="33"/>
      <c r="K227" s="33"/>
      <c r="L227" s="34"/>
      <c r="M227" s="184"/>
      <c r="N227" s="185"/>
      <c r="O227" s="59"/>
      <c r="P227" s="59"/>
      <c r="Q227" s="59"/>
      <c r="R227" s="59"/>
      <c r="S227" s="59"/>
      <c r="T227" s="60"/>
      <c r="U227" s="33"/>
      <c r="V227" s="33"/>
      <c r="W227" s="33"/>
      <c r="X227" s="33"/>
      <c r="Y227" s="33"/>
      <c r="Z227" s="33"/>
      <c r="AA227" s="33"/>
      <c r="AB227" s="33"/>
      <c r="AC227" s="33"/>
      <c r="AD227" s="33"/>
      <c r="AE227" s="33"/>
      <c r="AT227" s="18" t="s">
        <v>186</v>
      </c>
      <c r="AU227" s="18" t="s">
        <v>91</v>
      </c>
    </row>
    <row r="228" spans="1:65" s="12" customFormat="1" ht="22.9" customHeight="1">
      <c r="B228" s="154"/>
      <c r="D228" s="155" t="s">
        <v>79</v>
      </c>
      <c r="E228" s="165" t="s">
        <v>286</v>
      </c>
      <c r="F228" s="165" t="s">
        <v>287</v>
      </c>
      <c r="I228" s="157"/>
      <c r="J228" s="166">
        <f>BK228</f>
        <v>0</v>
      </c>
      <c r="L228" s="154"/>
      <c r="M228" s="159"/>
      <c r="N228" s="160"/>
      <c r="O228" s="160"/>
      <c r="P228" s="161">
        <f>SUM(P229:P242)</f>
        <v>0</v>
      </c>
      <c r="Q228" s="160"/>
      <c r="R228" s="161">
        <f>SUM(R229:R242)</f>
        <v>0</v>
      </c>
      <c r="S228" s="160"/>
      <c r="T228" s="162">
        <f>SUM(T229:T242)</f>
        <v>0</v>
      </c>
      <c r="AR228" s="155" t="s">
        <v>21</v>
      </c>
      <c r="AT228" s="163" t="s">
        <v>79</v>
      </c>
      <c r="AU228" s="163" t="s">
        <v>21</v>
      </c>
      <c r="AY228" s="155" t="s">
        <v>180</v>
      </c>
      <c r="BK228" s="164">
        <f>SUM(BK229:BK242)</f>
        <v>0</v>
      </c>
    </row>
    <row r="229" spans="1:65" s="2" customFormat="1" ht="36" customHeight="1">
      <c r="A229" s="33"/>
      <c r="B229" s="167"/>
      <c r="C229" s="168" t="s">
        <v>7</v>
      </c>
      <c r="D229" s="168" t="s">
        <v>182</v>
      </c>
      <c r="E229" s="169" t="s">
        <v>288</v>
      </c>
      <c r="F229" s="170" t="s">
        <v>289</v>
      </c>
      <c r="G229" s="171" t="s">
        <v>185</v>
      </c>
      <c r="H229" s="172">
        <v>80.84</v>
      </c>
      <c r="I229" s="173"/>
      <c r="J229" s="174">
        <f>ROUND(I229*H229,2)</f>
        <v>0</v>
      </c>
      <c r="K229" s="175"/>
      <c r="L229" s="34"/>
      <c r="M229" s="176" t="s">
        <v>1</v>
      </c>
      <c r="N229" s="177" t="s">
        <v>45</v>
      </c>
      <c r="O229" s="59"/>
      <c r="P229" s="178">
        <f>O229*H229</f>
        <v>0</v>
      </c>
      <c r="Q229" s="178">
        <v>0</v>
      </c>
      <c r="R229" s="178">
        <f>Q229*H229</f>
        <v>0</v>
      </c>
      <c r="S229" s="178">
        <v>0</v>
      </c>
      <c r="T229" s="179">
        <f>S229*H229</f>
        <v>0</v>
      </c>
      <c r="U229" s="33"/>
      <c r="V229" s="33"/>
      <c r="W229" s="33"/>
      <c r="X229" s="33"/>
      <c r="Y229" s="33"/>
      <c r="Z229" s="33"/>
      <c r="AA229" s="33"/>
      <c r="AB229" s="33"/>
      <c r="AC229" s="33"/>
      <c r="AD229" s="33"/>
      <c r="AE229" s="33"/>
      <c r="AR229" s="180" t="s">
        <v>128</v>
      </c>
      <c r="AT229" s="180" t="s">
        <v>182</v>
      </c>
      <c r="AU229" s="180" t="s">
        <v>91</v>
      </c>
      <c r="AY229" s="18" t="s">
        <v>180</v>
      </c>
      <c r="BE229" s="181">
        <f>IF(N229="základní",J229,0)</f>
        <v>0</v>
      </c>
      <c r="BF229" s="181">
        <f>IF(N229="snížená",J229,0)</f>
        <v>0</v>
      </c>
      <c r="BG229" s="181">
        <f>IF(N229="zákl. přenesená",J229,0)</f>
        <v>0</v>
      </c>
      <c r="BH229" s="181">
        <f>IF(N229="sníž. přenesená",J229,0)</f>
        <v>0</v>
      </c>
      <c r="BI229" s="181">
        <f>IF(N229="nulová",J229,0)</f>
        <v>0</v>
      </c>
      <c r="BJ229" s="18" t="s">
        <v>21</v>
      </c>
      <c r="BK229" s="181">
        <f>ROUND(I229*H229,2)</f>
        <v>0</v>
      </c>
      <c r="BL229" s="18" t="s">
        <v>128</v>
      </c>
      <c r="BM229" s="180" t="s">
        <v>290</v>
      </c>
    </row>
    <row r="230" spans="1:65" s="2" customFormat="1" ht="29.25">
      <c r="A230" s="33"/>
      <c r="B230" s="34"/>
      <c r="C230" s="33"/>
      <c r="D230" s="182" t="s">
        <v>186</v>
      </c>
      <c r="E230" s="33"/>
      <c r="F230" s="183" t="s">
        <v>289</v>
      </c>
      <c r="G230" s="33"/>
      <c r="H230" s="33"/>
      <c r="I230" s="102"/>
      <c r="J230" s="33"/>
      <c r="K230" s="33"/>
      <c r="L230" s="34"/>
      <c r="M230" s="184"/>
      <c r="N230" s="185"/>
      <c r="O230" s="59"/>
      <c r="P230" s="59"/>
      <c r="Q230" s="59"/>
      <c r="R230" s="59"/>
      <c r="S230" s="59"/>
      <c r="T230" s="60"/>
      <c r="U230" s="33"/>
      <c r="V230" s="33"/>
      <c r="W230" s="33"/>
      <c r="X230" s="33"/>
      <c r="Y230" s="33"/>
      <c r="Z230" s="33"/>
      <c r="AA230" s="33"/>
      <c r="AB230" s="33"/>
      <c r="AC230" s="33"/>
      <c r="AD230" s="33"/>
      <c r="AE230" s="33"/>
      <c r="AT230" s="18" t="s">
        <v>186</v>
      </c>
      <c r="AU230" s="18" t="s">
        <v>91</v>
      </c>
    </row>
    <row r="231" spans="1:65" s="13" customFormat="1" ht="11.25">
      <c r="B231" s="186"/>
      <c r="D231" s="182" t="s">
        <v>187</v>
      </c>
      <c r="E231" s="187" t="s">
        <v>1</v>
      </c>
      <c r="F231" s="188" t="s">
        <v>291</v>
      </c>
      <c r="H231" s="189">
        <v>80.84</v>
      </c>
      <c r="I231" s="190"/>
      <c r="L231" s="186"/>
      <c r="M231" s="191"/>
      <c r="N231" s="192"/>
      <c r="O231" s="192"/>
      <c r="P231" s="192"/>
      <c r="Q231" s="192"/>
      <c r="R231" s="192"/>
      <c r="S231" s="192"/>
      <c r="T231" s="193"/>
      <c r="AT231" s="187" t="s">
        <v>187</v>
      </c>
      <c r="AU231" s="187" t="s">
        <v>91</v>
      </c>
      <c r="AV231" s="13" t="s">
        <v>91</v>
      </c>
      <c r="AW231" s="13" t="s">
        <v>36</v>
      </c>
      <c r="AX231" s="13" t="s">
        <v>80</v>
      </c>
      <c r="AY231" s="187" t="s">
        <v>180</v>
      </c>
    </row>
    <row r="232" spans="1:65" s="14" customFormat="1" ht="11.25">
      <c r="B232" s="194"/>
      <c r="D232" s="182" t="s">
        <v>187</v>
      </c>
      <c r="E232" s="195" t="s">
        <v>1</v>
      </c>
      <c r="F232" s="196" t="s">
        <v>189</v>
      </c>
      <c r="H232" s="197">
        <v>80.84</v>
      </c>
      <c r="I232" s="198"/>
      <c r="L232" s="194"/>
      <c r="M232" s="199"/>
      <c r="N232" s="200"/>
      <c r="O232" s="200"/>
      <c r="P232" s="200"/>
      <c r="Q232" s="200"/>
      <c r="R232" s="200"/>
      <c r="S232" s="200"/>
      <c r="T232" s="201"/>
      <c r="AT232" s="195" t="s">
        <v>187</v>
      </c>
      <c r="AU232" s="195" t="s">
        <v>91</v>
      </c>
      <c r="AV232" s="14" t="s">
        <v>128</v>
      </c>
      <c r="AW232" s="14" t="s">
        <v>36</v>
      </c>
      <c r="AX232" s="14" t="s">
        <v>21</v>
      </c>
      <c r="AY232" s="195" t="s">
        <v>180</v>
      </c>
    </row>
    <row r="233" spans="1:65" s="2" customFormat="1" ht="24" customHeight="1">
      <c r="A233" s="33"/>
      <c r="B233" s="167"/>
      <c r="C233" s="168" t="s">
        <v>237</v>
      </c>
      <c r="D233" s="168" t="s">
        <v>182</v>
      </c>
      <c r="E233" s="169" t="s">
        <v>292</v>
      </c>
      <c r="F233" s="170" t="s">
        <v>293</v>
      </c>
      <c r="G233" s="171" t="s">
        <v>185</v>
      </c>
      <c r="H233" s="172">
        <v>80.84</v>
      </c>
      <c r="I233" s="173"/>
      <c r="J233" s="174">
        <f>ROUND(I233*H233,2)</f>
        <v>0</v>
      </c>
      <c r="K233" s="175"/>
      <c r="L233" s="34"/>
      <c r="M233" s="176" t="s">
        <v>1</v>
      </c>
      <c r="N233" s="177" t="s">
        <v>45</v>
      </c>
      <c r="O233" s="59"/>
      <c r="P233" s="178">
        <f>O233*H233</f>
        <v>0</v>
      </c>
      <c r="Q233" s="178">
        <v>0</v>
      </c>
      <c r="R233" s="178">
        <f>Q233*H233</f>
        <v>0</v>
      </c>
      <c r="S233" s="178">
        <v>0</v>
      </c>
      <c r="T233" s="179">
        <f>S233*H233</f>
        <v>0</v>
      </c>
      <c r="U233" s="33"/>
      <c r="V233" s="33"/>
      <c r="W233" s="33"/>
      <c r="X233" s="33"/>
      <c r="Y233" s="33"/>
      <c r="Z233" s="33"/>
      <c r="AA233" s="33"/>
      <c r="AB233" s="33"/>
      <c r="AC233" s="33"/>
      <c r="AD233" s="33"/>
      <c r="AE233" s="33"/>
      <c r="AR233" s="180" t="s">
        <v>128</v>
      </c>
      <c r="AT233" s="180" t="s">
        <v>182</v>
      </c>
      <c r="AU233" s="180" t="s">
        <v>91</v>
      </c>
      <c r="AY233" s="18" t="s">
        <v>180</v>
      </c>
      <c r="BE233" s="181">
        <f>IF(N233="základní",J233,0)</f>
        <v>0</v>
      </c>
      <c r="BF233" s="181">
        <f>IF(N233="snížená",J233,0)</f>
        <v>0</v>
      </c>
      <c r="BG233" s="181">
        <f>IF(N233="zákl. přenesená",J233,0)</f>
        <v>0</v>
      </c>
      <c r="BH233" s="181">
        <f>IF(N233="sníž. přenesená",J233,0)</f>
        <v>0</v>
      </c>
      <c r="BI233" s="181">
        <f>IF(N233="nulová",J233,0)</f>
        <v>0</v>
      </c>
      <c r="BJ233" s="18" t="s">
        <v>21</v>
      </c>
      <c r="BK233" s="181">
        <f>ROUND(I233*H233,2)</f>
        <v>0</v>
      </c>
      <c r="BL233" s="18" t="s">
        <v>128</v>
      </c>
      <c r="BM233" s="180" t="s">
        <v>294</v>
      </c>
    </row>
    <row r="234" spans="1:65" s="2" customFormat="1" ht="19.5">
      <c r="A234" s="33"/>
      <c r="B234" s="34"/>
      <c r="C234" s="33"/>
      <c r="D234" s="182" t="s">
        <v>186</v>
      </c>
      <c r="E234" s="33"/>
      <c r="F234" s="183" t="s">
        <v>293</v>
      </c>
      <c r="G234" s="33"/>
      <c r="H234" s="33"/>
      <c r="I234" s="102"/>
      <c r="J234" s="33"/>
      <c r="K234" s="33"/>
      <c r="L234" s="34"/>
      <c r="M234" s="184"/>
      <c r="N234" s="185"/>
      <c r="O234" s="59"/>
      <c r="P234" s="59"/>
      <c r="Q234" s="59"/>
      <c r="R234" s="59"/>
      <c r="S234" s="59"/>
      <c r="T234" s="60"/>
      <c r="U234" s="33"/>
      <c r="V234" s="33"/>
      <c r="W234" s="33"/>
      <c r="X234" s="33"/>
      <c r="Y234" s="33"/>
      <c r="Z234" s="33"/>
      <c r="AA234" s="33"/>
      <c r="AB234" s="33"/>
      <c r="AC234" s="33"/>
      <c r="AD234" s="33"/>
      <c r="AE234" s="33"/>
      <c r="AT234" s="18" t="s">
        <v>186</v>
      </c>
      <c r="AU234" s="18" t="s">
        <v>91</v>
      </c>
    </row>
    <row r="235" spans="1:65" s="13" customFormat="1" ht="11.25">
      <c r="B235" s="186"/>
      <c r="D235" s="182" t="s">
        <v>187</v>
      </c>
      <c r="E235" s="187" t="s">
        <v>1</v>
      </c>
      <c r="F235" s="188" t="s">
        <v>295</v>
      </c>
      <c r="H235" s="189">
        <v>80.84</v>
      </c>
      <c r="I235" s="190"/>
      <c r="L235" s="186"/>
      <c r="M235" s="191"/>
      <c r="N235" s="192"/>
      <c r="O235" s="192"/>
      <c r="P235" s="192"/>
      <c r="Q235" s="192"/>
      <c r="R235" s="192"/>
      <c r="S235" s="192"/>
      <c r="T235" s="193"/>
      <c r="AT235" s="187" t="s">
        <v>187</v>
      </c>
      <c r="AU235" s="187" t="s">
        <v>91</v>
      </c>
      <c r="AV235" s="13" t="s">
        <v>91</v>
      </c>
      <c r="AW235" s="13" t="s">
        <v>36</v>
      </c>
      <c r="AX235" s="13" t="s">
        <v>80</v>
      </c>
      <c r="AY235" s="187" t="s">
        <v>180</v>
      </c>
    </row>
    <row r="236" spans="1:65" s="14" customFormat="1" ht="11.25">
      <c r="B236" s="194"/>
      <c r="D236" s="182" t="s">
        <v>187</v>
      </c>
      <c r="E236" s="195" t="s">
        <v>1</v>
      </c>
      <c r="F236" s="196" t="s">
        <v>189</v>
      </c>
      <c r="H236" s="197">
        <v>80.84</v>
      </c>
      <c r="I236" s="198"/>
      <c r="L236" s="194"/>
      <c r="M236" s="199"/>
      <c r="N236" s="200"/>
      <c r="O236" s="200"/>
      <c r="P236" s="200"/>
      <c r="Q236" s="200"/>
      <c r="R236" s="200"/>
      <c r="S236" s="200"/>
      <c r="T236" s="201"/>
      <c r="AT236" s="195" t="s">
        <v>187</v>
      </c>
      <c r="AU236" s="195" t="s">
        <v>91</v>
      </c>
      <c r="AV236" s="14" t="s">
        <v>128</v>
      </c>
      <c r="AW236" s="14" t="s">
        <v>36</v>
      </c>
      <c r="AX236" s="14" t="s">
        <v>21</v>
      </c>
      <c r="AY236" s="195" t="s">
        <v>180</v>
      </c>
    </row>
    <row r="237" spans="1:65" s="2" customFormat="1" ht="36" customHeight="1">
      <c r="A237" s="33"/>
      <c r="B237" s="167"/>
      <c r="C237" s="168" t="s">
        <v>296</v>
      </c>
      <c r="D237" s="168" t="s">
        <v>182</v>
      </c>
      <c r="E237" s="169" t="s">
        <v>297</v>
      </c>
      <c r="F237" s="170" t="s">
        <v>298</v>
      </c>
      <c r="G237" s="171" t="s">
        <v>185</v>
      </c>
      <c r="H237" s="172">
        <v>808.4</v>
      </c>
      <c r="I237" s="173"/>
      <c r="J237" s="174">
        <f>ROUND(I237*H237,2)</f>
        <v>0</v>
      </c>
      <c r="K237" s="175"/>
      <c r="L237" s="34"/>
      <c r="M237" s="176" t="s">
        <v>1</v>
      </c>
      <c r="N237" s="177" t="s">
        <v>45</v>
      </c>
      <c r="O237" s="59"/>
      <c r="P237" s="178">
        <f>O237*H237</f>
        <v>0</v>
      </c>
      <c r="Q237" s="178">
        <v>0</v>
      </c>
      <c r="R237" s="178">
        <f>Q237*H237</f>
        <v>0</v>
      </c>
      <c r="S237" s="178">
        <v>0</v>
      </c>
      <c r="T237" s="179">
        <f>S237*H237</f>
        <v>0</v>
      </c>
      <c r="U237" s="33"/>
      <c r="V237" s="33"/>
      <c r="W237" s="33"/>
      <c r="X237" s="33"/>
      <c r="Y237" s="33"/>
      <c r="Z237" s="33"/>
      <c r="AA237" s="33"/>
      <c r="AB237" s="33"/>
      <c r="AC237" s="33"/>
      <c r="AD237" s="33"/>
      <c r="AE237" s="33"/>
      <c r="AR237" s="180" t="s">
        <v>128</v>
      </c>
      <c r="AT237" s="180" t="s">
        <v>182</v>
      </c>
      <c r="AU237" s="180" t="s">
        <v>91</v>
      </c>
      <c r="AY237" s="18" t="s">
        <v>180</v>
      </c>
      <c r="BE237" s="181">
        <f>IF(N237="základní",J237,0)</f>
        <v>0</v>
      </c>
      <c r="BF237" s="181">
        <f>IF(N237="snížená",J237,0)</f>
        <v>0</v>
      </c>
      <c r="BG237" s="181">
        <f>IF(N237="zákl. přenesená",J237,0)</f>
        <v>0</v>
      </c>
      <c r="BH237" s="181">
        <f>IF(N237="sníž. přenesená",J237,0)</f>
        <v>0</v>
      </c>
      <c r="BI237" s="181">
        <f>IF(N237="nulová",J237,0)</f>
        <v>0</v>
      </c>
      <c r="BJ237" s="18" t="s">
        <v>21</v>
      </c>
      <c r="BK237" s="181">
        <f>ROUND(I237*H237,2)</f>
        <v>0</v>
      </c>
      <c r="BL237" s="18" t="s">
        <v>128</v>
      </c>
      <c r="BM237" s="180" t="s">
        <v>299</v>
      </c>
    </row>
    <row r="238" spans="1:65" s="2" customFormat="1" ht="29.25">
      <c r="A238" s="33"/>
      <c r="B238" s="34"/>
      <c r="C238" s="33"/>
      <c r="D238" s="182" t="s">
        <v>186</v>
      </c>
      <c r="E238" s="33"/>
      <c r="F238" s="183" t="s">
        <v>298</v>
      </c>
      <c r="G238" s="33"/>
      <c r="H238" s="33"/>
      <c r="I238" s="102"/>
      <c r="J238" s="33"/>
      <c r="K238" s="33"/>
      <c r="L238" s="34"/>
      <c r="M238" s="184"/>
      <c r="N238" s="185"/>
      <c r="O238" s="59"/>
      <c r="P238" s="59"/>
      <c r="Q238" s="59"/>
      <c r="R238" s="59"/>
      <c r="S238" s="59"/>
      <c r="T238" s="60"/>
      <c r="U238" s="33"/>
      <c r="V238" s="33"/>
      <c r="W238" s="33"/>
      <c r="X238" s="33"/>
      <c r="Y238" s="33"/>
      <c r="Z238" s="33"/>
      <c r="AA238" s="33"/>
      <c r="AB238" s="33"/>
      <c r="AC238" s="33"/>
      <c r="AD238" s="33"/>
      <c r="AE238" s="33"/>
      <c r="AT238" s="18" t="s">
        <v>186</v>
      </c>
      <c r="AU238" s="18" t="s">
        <v>91</v>
      </c>
    </row>
    <row r="239" spans="1:65" s="13" customFormat="1" ht="11.25">
      <c r="B239" s="186"/>
      <c r="D239" s="182" t="s">
        <v>187</v>
      </c>
      <c r="E239" s="187" t="s">
        <v>1</v>
      </c>
      <c r="F239" s="188" t="s">
        <v>300</v>
      </c>
      <c r="H239" s="189">
        <v>808.4</v>
      </c>
      <c r="I239" s="190"/>
      <c r="L239" s="186"/>
      <c r="M239" s="191"/>
      <c r="N239" s="192"/>
      <c r="O239" s="192"/>
      <c r="P239" s="192"/>
      <c r="Q239" s="192"/>
      <c r="R239" s="192"/>
      <c r="S239" s="192"/>
      <c r="T239" s="193"/>
      <c r="AT239" s="187" t="s">
        <v>187</v>
      </c>
      <c r="AU239" s="187" t="s">
        <v>91</v>
      </c>
      <c r="AV239" s="13" t="s">
        <v>91</v>
      </c>
      <c r="AW239" s="13" t="s">
        <v>36</v>
      </c>
      <c r="AX239" s="13" t="s">
        <v>80</v>
      </c>
      <c r="AY239" s="187" t="s">
        <v>180</v>
      </c>
    </row>
    <row r="240" spans="1:65" s="14" customFormat="1" ht="11.25">
      <c r="B240" s="194"/>
      <c r="D240" s="182" t="s">
        <v>187</v>
      </c>
      <c r="E240" s="195" t="s">
        <v>1</v>
      </c>
      <c r="F240" s="196" t="s">
        <v>189</v>
      </c>
      <c r="H240" s="197">
        <v>808.4</v>
      </c>
      <c r="I240" s="198"/>
      <c r="L240" s="194"/>
      <c r="M240" s="199"/>
      <c r="N240" s="200"/>
      <c r="O240" s="200"/>
      <c r="P240" s="200"/>
      <c r="Q240" s="200"/>
      <c r="R240" s="200"/>
      <c r="S240" s="200"/>
      <c r="T240" s="201"/>
      <c r="AT240" s="195" t="s">
        <v>187</v>
      </c>
      <c r="AU240" s="195" t="s">
        <v>91</v>
      </c>
      <c r="AV240" s="14" t="s">
        <v>128</v>
      </c>
      <c r="AW240" s="14" t="s">
        <v>36</v>
      </c>
      <c r="AX240" s="14" t="s">
        <v>21</v>
      </c>
      <c r="AY240" s="195" t="s">
        <v>180</v>
      </c>
    </row>
    <row r="241" spans="1:65" s="2" customFormat="1" ht="24" customHeight="1">
      <c r="A241" s="33"/>
      <c r="B241" s="167"/>
      <c r="C241" s="168" t="s">
        <v>241</v>
      </c>
      <c r="D241" s="168" t="s">
        <v>182</v>
      </c>
      <c r="E241" s="169" t="s">
        <v>301</v>
      </c>
      <c r="F241" s="170" t="s">
        <v>302</v>
      </c>
      <c r="G241" s="171" t="s">
        <v>185</v>
      </c>
      <c r="H241" s="172">
        <v>80.84</v>
      </c>
      <c r="I241" s="173"/>
      <c r="J241" s="174">
        <f>ROUND(I241*H241,2)</f>
        <v>0</v>
      </c>
      <c r="K241" s="175"/>
      <c r="L241" s="34"/>
      <c r="M241" s="176" t="s">
        <v>1</v>
      </c>
      <c r="N241" s="177" t="s">
        <v>45</v>
      </c>
      <c r="O241" s="59"/>
      <c r="P241" s="178">
        <f>O241*H241</f>
        <v>0</v>
      </c>
      <c r="Q241" s="178">
        <v>0</v>
      </c>
      <c r="R241" s="178">
        <f>Q241*H241</f>
        <v>0</v>
      </c>
      <c r="S241" s="178">
        <v>0</v>
      </c>
      <c r="T241" s="179">
        <f>S241*H241</f>
        <v>0</v>
      </c>
      <c r="U241" s="33"/>
      <c r="V241" s="33"/>
      <c r="W241" s="33"/>
      <c r="X241" s="33"/>
      <c r="Y241" s="33"/>
      <c r="Z241" s="33"/>
      <c r="AA241" s="33"/>
      <c r="AB241" s="33"/>
      <c r="AC241" s="33"/>
      <c r="AD241" s="33"/>
      <c r="AE241" s="33"/>
      <c r="AR241" s="180" t="s">
        <v>128</v>
      </c>
      <c r="AT241" s="180" t="s">
        <v>182</v>
      </c>
      <c r="AU241" s="180" t="s">
        <v>91</v>
      </c>
      <c r="AY241" s="18" t="s">
        <v>180</v>
      </c>
      <c r="BE241" s="181">
        <f>IF(N241="základní",J241,0)</f>
        <v>0</v>
      </c>
      <c r="BF241" s="181">
        <f>IF(N241="snížená",J241,0)</f>
        <v>0</v>
      </c>
      <c r="BG241" s="181">
        <f>IF(N241="zákl. přenesená",J241,0)</f>
        <v>0</v>
      </c>
      <c r="BH241" s="181">
        <f>IF(N241="sníž. přenesená",J241,0)</f>
        <v>0</v>
      </c>
      <c r="BI241" s="181">
        <f>IF(N241="nulová",J241,0)</f>
        <v>0</v>
      </c>
      <c r="BJ241" s="18" t="s">
        <v>21</v>
      </c>
      <c r="BK241" s="181">
        <f>ROUND(I241*H241,2)</f>
        <v>0</v>
      </c>
      <c r="BL241" s="18" t="s">
        <v>128</v>
      </c>
      <c r="BM241" s="180" t="s">
        <v>303</v>
      </c>
    </row>
    <row r="242" spans="1:65" s="2" customFormat="1" ht="19.5">
      <c r="A242" s="33"/>
      <c r="B242" s="34"/>
      <c r="C242" s="33"/>
      <c r="D242" s="182" t="s">
        <v>186</v>
      </c>
      <c r="E242" s="33"/>
      <c r="F242" s="183" t="s">
        <v>302</v>
      </c>
      <c r="G242" s="33"/>
      <c r="H242" s="33"/>
      <c r="I242" s="102"/>
      <c r="J242" s="33"/>
      <c r="K242" s="33"/>
      <c r="L242" s="34"/>
      <c r="M242" s="184"/>
      <c r="N242" s="185"/>
      <c r="O242" s="59"/>
      <c r="P242" s="59"/>
      <c r="Q242" s="59"/>
      <c r="R242" s="59"/>
      <c r="S242" s="59"/>
      <c r="T242" s="60"/>
      <c r="U242" s="33"/>
      <c r="V242" s="33"/>
      <c r="W242" s="33"/>
      <c r="X242" s="33"/>
      <c r="Y242" s="33"/>
      <c r="Z242" s="33"/>
      <c r="AA242" s="33"/>
      <c r="AB242" s="33"/>
      <c r="AC242" s="33"/>
      <c r="AD242" s="33"/>
      <c r="AE242" s="33"/>
      <c r="AT242" s="18" t="s">
        <v>186</v>
      </c>
      <c r="AU242" s="18" t="s">
        <v>91</v>
      </c>
    </row>
    <row r="243" spans="1:65" s="12" customFormat="1" ht="22.9" customHeight="1">
      <c r="B243" s="154"/>
      <c r="D243" s="155" t="s">
        <v>79</v>
      </c>
      <c r="E243" s="165" t="s">
        <v>304</v>
      </c>
      <c r="F243" s="165" t="s">
        <v>305</v>
      </c>
      <c r="I243" s="157"/>
      <c r="J243" s="166">
        <f>BK243</f>
        <v>0</v>
      </c>
      <c r="L243" s="154"/>
      <c r="M243" s="159"/>
      <c r="N243" s="160"/>
      <c r="O243" s="160"/>
      <c r="P243" s="161">
        <f>SUM(P244:P245)</f>
        <v>0</v>
      </c>
      <c r="Q243" s="160"/>
      <c r="R243" s="161">
        <f>SUM(R244:R245)</f>
        <v>0</v>
      </c>
      <c r="S243" s="160"/>
      <c r="T243" s="162">
        <f>SUM(T244:T245)</f>
        <v>0</v>
      </c>
      <c r="AR243" s="155" t="s">
        <v>21</v>
      </c>
      <c r="AT243" s="163" t="s">
        <v>79</v>
      </c>
      <c r="AU243" s="163" t="s">
        <v>21</v>
      </c>
      <c r="AY243" s="155" t="s">
        <v>180</v>
      </c>
      <c r="BK243" s="164">
        <f>SUM(BK244:BK245)</f>
        <v>0</v>
      </c>
    </row>
    <row r="244" spans="1:65" s="2" customFormat="1" ht="48" customHeight="1">
      <c r="A244" s="33"/>
      <c r="B244" s="167"/>
      <c r="C244" s="168" t="s">
        <v>306</v>
      </c>
      <c r="D244" s="168" t="s">
        <v>182</v>
      </c>
      <c r="E244" s="169" t="s">
        <v>307</v>
      </c>
      <c r="F244" s="170" t="s">
        <v>308</v>
      </c>
      <c r="G244" s="171" t="s">
        <v>185</v>
      </c>
      <c r="H244" s="172">
        <v>113.447</v>
      </c>
      <c r="I244" s="173"/>
      <c r="J244" s="174">
        <f>ROUND(I244*H244,2)</f>
        <v>0</v>
      </c>
      <c r="K244" s="175"/>
      <c r="L244" s="34"/>
      <c r="M244" s="176" t="s">
        <v>1</v>
      </c>
      <c r="N244" s="177" t="s">
        <v>45</v>
      </c>
      <c r="O244" s="59"/>
      <c r="P244" s="178">
        <f>O244*H244</f>
        <v>0</v>
      </c>
      <c r="Q244" s="178">
        <v>0</v>
      </c>
      <c r="R244" s="178">
        <f>Q244*H244</f>
        <v>0</v>
      </c>
      <c r="S244" s="178">
        <v>0</v>
      </c>
      <c r="T244" s="179">
        <f>S244*H244</f>
        <v>0</v>
      </c>
      <c r="U244" s="33"/>
      <c r="V244" s="33"/>
      <c r="W244" s="33"/>
      <c r="X244" s="33"/>
      <c r="Y244" s="33"/>
      <c r="Z244" s="33"/>
      <c r="AA244" s="33"/>
      <c r="AB244" s="33"/>
      <c r="AC244" s="33"/>
      <c r="AD244" s="33"/>
      <c r="AE244" s="33"/>
      <c r="AR244" s="180" t="s">
        <v>128</v>
      </c>
      <c r="AT244" s="180" t="s">
        <v>182</v>
      </c>
      <c r="AU244" s="180" t="s">
        <v>91</v>
      </c>
      <c r="AY244" s="18" t="s">
        <v>180</v>
      </c>
      <c r="BE244" s="181">
        <f>IF(N244="základní",J244,0)</f>
        <v>0</v>
      </c>
      <c r="BF244" s="181">
        <f>IF(N244="snížená",J244,0)</f>
        <v>0</v>
      </c>
      <c r="BG244" s="181">
        <f>IF(N244="zákl. přenesená",J244,0)</f>
        <v>0</v>
      </c>
      <c r="BH244" s="181">
        <f>IF(N244="sníž. přenesená",J244,0)</f>
        <v>0</v>
      </c>
      <c r="BI244" s="181">
        <f>IF(N244="nulová",J244,0)</f>
        <v>0</v>
      </c>
      <c r="BJ244" s="18" t="s">
        <v>21</v>
      </c>
      <c r="BK244" s="181">
        <f>ROUND(I244*H244,2)</f>
        <v>0</v>
      </c>
      <c r="BL244" s="18" t="s">
        <v>128</v>
      </c>
      <c r="BM244" s="180" t="s">
        <v>309</v>
      </c>
    </row>
    <row r="245" spans="1:65" s="2" customFormat="1" ht="39">
      <c r="A245" s="33"/>
      <c r="B245" s="34"/>
      <c r="C245" s="33"/>
      <c r="D245" s="182" t="s">
        <v>186</v>
      </c>
      <c r="E245" s="33"/>
      <c r="F245" s="183" t="s">
        <v>308</v>
      </c>
      <c r="G245" s="33"/>
      <c r="H245" s="33"/>
      <c r="I245" s="102"/>
      <c r="J245" s="33"/>
      <c r="K245" s="33"/>
      <c r="L245" s="34"/>
      <c r="M245" s="184"/>
      <c r="N245" s="185"/>
      <c r="O245" s="59"/>
      <c r="P245" s="59"/>
      <c r="Q245" s="59"/>
      <c r="R245" s="59"/>
      <c r="S245" s="59"/>
      <c r="T245" s="60"/>
      <c r="U245" s="33"/>
      <c r="V245" s="33"/>
      <c r="W245" s="33"/>
      <c r="X245" s="33"/>
      <c r="Y245" s="33"/>
      <c r="Z245" s="33"/>
      <c r="AA245" s="33"/>
      <c r="AB245" s="33"/>
      <c r="AC245" s="33"/>
      <c r="AD245" s="33"/>
      <c r="AE245" s="33"/>
      <c r="AT245" s="18" t="s">
        <v>186</v>
      </c>
      <c r="AU245" s="18" t="s">
        <v>91</v>
      </c>
    </row>
    <row r="246" spans="1:65" s="12" customFormat="1" ht="25.9" customHeight="1">
      <c r="B246" s="154"/>
      <c r="D246" s="155" t="s">
        <v>79</v>
      </c>
      <c r="E246" s="156" t="s">
        <v>310</v>
      </c>
      <c r="F246" s="156" t="s">
        <v>311</v>
      </c>
      <c r="I246" s="157"/>
      <c r="J246" s="158">
        <f>BK246</f>
        <v>0</v>
      </c>
      <c r="L246" s="154"/>
      <c r="M246" s="159"/>
      <c r="N246" s="160"/>
      <c r="O246" s="160"/>
      <c r="P246" s="161">
        <f>SUM(P247:P262)</f>
        <v>0</v>
      </c>
      <c r="Q246" s="160"/>
      <c r="R246" s="161">
        <f>SUM(R247:R262)</f>
        <v>0</v>
      </c>
      <c r="S246" s="160"/>
      <c r="T246" s="162">
        <f>SUM(T247:T262)</f>
        <v>0</v>
      </c>
      <c r="AR246" s="155" t="s">
        <v>91</v>
      </c>
      <c r="AT246" s="163" t="s">
        <v>79</v>
      </c>
      <c r="AU246" s="163" t="s">
        <v>80</v>
      </c>
      <c r="AY246" s="155" t="s">
        <v>180</v>
      </c>
      <c r="BK246" s="164">
        <f>SUM(BK247:BK262)</f>
        <v>0</v>
      </c>
    </row>
    <row r="247" spans="1:65" s="2" customFormat="1" ht="24" customHeight="1">
      <c r="A247" s="33"/>
      <c r="B247" s="167"/>
      <c r="C247" s="168" t="s">
        <v>246</v>
      </c>
      <c r="D247" s="168" t="s">
        <v>182</v>
      </c>
      <c r="E247" s="169" t="s">
        <v>312</v>
      </c>
      <c r="F247" s="170" t="s">
        <v>313</v>
      </c>
      <c r="G247" s="171" t="s">
        <v>199</v>
      </c>
      <c r="H247" s="172">
        <v>31.8</v>
      </c>
      <c r="I247" s="173"/>
      <c r="J247" s="174">
        <f>ROUND(I247*H247,2)</f>
        <v>0</v>
      </c>
      <c r="K247" s="175"/>
      <c r="L247" s="34"/>
      <c r="M247" s="176" t="s">
        <v>1</v>
      </c>
      <c r="N247" s="177" t="s">
        <v>45</v>
      </c>
      <c r="O247" s="59"/>
      <c r="P247" s="178">
        <f>O247*H247</f>
        <v>0</v>
      </c>
      <c r="Q247" s="178">
        <v>0</v>
      </c>
      <c r="R247" s="178">
        <f>Q247*H247</f>
        <v>0</v>
      </c>
      <c r="S247" s="178">
        <v>0</v>
      </c>
      <c r="T247" s="179">
        <f>S247*H247</f>
        <v>0</v>
      </c>
      <c r="U247" s="33"/>
      <c r="V247" s="33"/>
      <c r="W247" s="33"/>
      <c r="X247" s="33"/>
      <c r="Y247" s="33"/>
      <c r="Z247" s="33"/>
      <c r="AA247" s="33"/>
      <c r="AB247" s="33"/>
      <c r="AC247" s="33"/>
      <c r="AD247" s="33"/>
      <c r="AE247" s="33"/>
      <c r="AR247" s="180" t="s">
        <v>220</v>
      </c>
      <c r="AT247" s="180" t="s">
        <v>182</v>
      </c>
      <c r="AU247" s="180" t="s">
        <v>21</v>
      </c>
      <c r="AY247" s="18" t="s">
        <v>180</v>
      </c>
      <c r="BE247" s="181">
        <f>IF(N247="základní",J247,0)</f>
        <v>0</v>
      </c>
      <c r="BF247" s="181">
        <f>IF(N247="snížená",J247,0)</f>
        <v>0</v>
      </c>
      <c r="BG247" s="181">
        <f>IF(N247="zákl. přenesená",J247,0)</f>
        <v>0</v>
      </c>
      <c r="BH247" s="181">
        <f>IF(N247="sníž. přenesená",J247,0)</f>
        <v>0</v>
      </c>
      <c r="BI247" s="181">
        <f>IF(N247="nulová",J247,0)</f>
        <v>0</v>
      </c>
      <c r="BJ247" s="18" t="s">
        <v>21</v>
      </c>
      <c r="BK247" s="181">
        <f>ROUND(I247*H247,2)</f>
        <v>0</v>
      </c>
      <c r="BL247" s="18" t="s">
        <v>220</v>
      </c>
      <c r="BM247" s="180" t="s">
        <v>314</v>
      </c>
    </row>
    <row r="248" spans="1:65" s="2" customFormat="1" ht="19.5">
      <c r="A248" s="33"/>
      <c r="B248" s="34"/>
      <c r="C248" s="33"/>
      <c r="D248" s="182" t="s">
        <v>186</v>
      </c>
      <c r="E248" s="33"/>
      <c r="F248" s="183" t="s">
        <v>313</v>
      </c>
      <c r="G248" s="33"/>
      <c r="H248" s="33"/>
      <c r="I248" s="102"/>
      <c r="J248" s="33"/>
      <c r="K248" s="33"/>
      <c r="L248" s="34"/>
      <c r="M248" s="184"/>
      <c r="N248" s="185"/>
      <c r="O248" s="59"/>
      <c r="P248" s="59"/>
      <c r="Q248" s="59"/>
      <c r="R248" s="59"/>
      <c r="S248" s="59"/>
      <c r="T248" s="60"/>
      <c r="U248" s="33"/>
      <c r="V248" s="33"/>
      <c r="W248" s="33"/>
      <c r="X248" s="33"/>
      <c r="Y248" s="33"/>
      <c r="Z248" s="33"/>
      <c r="AA248" s="33"/>
      <c r="AB248" s="33"/>
      <c r="AC248" s="33"/>
      <c r="AD248" s="33"/>
      <c r="AE248" s="33"/>
      <c r="AT248" s="18" t="s">
        <v>186</v>
      </c>
      <c r="AU248" s="18" t="s">
        <v>21</v>
      </c>
    </row>
    <row r="249" spans="1:65" s="13" customFormat="1" ht="11.25">
      <c r="B249" s="186"/>
      <c r="D249" s="182" t="s">
        <v>187</v>
      </c>
      <c r="E249" s="187" t="s">
        <v>1</v>
      </c>
      <c r="F249" s="188" t="s">
        <v>315</v>
      </c>
      <c r="H249" s="189">
        <v>31.8</v>
      </c>
      <c r="I249" s="190"/>
      <c r="L249" s="186"/>
      <c r="M249" s="191"/>
      <c r="N249" s="192"/>
      <c r="O249" s="192"/>
      <c r="P249" s="192"/>
      <c r="Q249" s="192"/>
      <c r="R249" s="192"/>
      <c r="S249" s="192"/>
      <c r="T249" s="193"/>
      <c r="AT249" s="187" t="s">
        <v>187</v>
      </c>
      <c r="AU249" s="187" t="s">
        <v>21</v>
      </c>
      <c r="AV249" s="13" t="s">
        <v>91</v>
      </c>
      <c r="AW249" s="13" t="s">
        <v>36</v>
      </c>
      <c r="AX249" s="13" t="s">
        <v>80</v>
      </c>
      <c r="AY249" s="187" t="s">
        <v>180</v>
      </c>
    </row>
    <row r="250" spans="1:65" s="14" customFormat="1" ht="11.25">
      <c r="B250" s="194"/>
      <c r="D250" s="182" t="s">
        <v>187</v>
      </c>
      <c r="E250" s="195" t="s">
        <v>1</v>
      </c>
      <c r="F250" s="196" t="s">
        <v>189</v>
      </c>
      <c r="H250" s="197">
        <v>31.8</v>
      </c>
      <c r="I250" s="198"/>
      <c r="L250" s="194"/>
      <c r="M250" s="199"/>
      <c r="N250" s="200"/>
      <c r="O250" s="200"/>
      <c r="P250" s="200"/>
      <c r="Q250" s="200"/>
      <c r="R250" s="200"/>
      <c r="S250" s="200"/>
      <c r="T250" s="201"/>
      <c r="AT250" s="195" t="s">
        <v>187</v>
      </c>
      <c r="AU250" s="195" t="s">
        <v>21</v>
      </c>
      <c r="AV250" s="14" t="s">
        <v>128</v>
      </c>
      <c r="AW250" s="14" t="s">
        <v>36</v>
      </c>
      <c r="AX250" s="14" t="s">
        <v>21</v>
      </c>
      <c r="AY250" s="195" t="s">
        <v>180</v>
      </c>
    </row>
    <row r="251" spans="1:65" s="2" customFormat="1" ht="16.5" customHeight="1">
      <c r="A251" s="33"/>
      <c r="B251" s="167"/>
      <c r="C251" s="202" t="s">
        <v>316</v>
      </c>
      <c r="D251" s="202" t="s">
        <v>190</v>
      </c>
      <c r="E251" s="203" t="s">
        <v>317</v>
      </c>
      <c r="F251" s="204" t="s">
        <v>318</v>
      </c>
      <c r="G251" s="205" t="s">
        <v>185</v>
      </c>
      <c r="H251" s="206">
        <v>1.9E-2</v>
      </c>
      <c r="I251" s="207"/>
      <c r="J251" s="208">
        <f>ROUND(I251*H251,2)</f>
        <v>0</v>
      </c>
      <c r="K251" s="209"/>
      <c r="L251" s="210"/>
      <c r="M251" s="211" t="s">
        <v>1</v>
      </c>
      <c r="N251" s="212" t="s">
        <v>45</v>
      </c>
      <c r="O251" s="59"/>
      <c r="P251" s="178">
        <f>O251*H251</f>
        <v>0</v>
      </c>
      <c r="Q251" s="178">
        <v>0</v>
      </c>
      <c r="R251" s="178">
        <f>Q251*H251</f>
        <v>0</v>
      </c>
      <c r="S251" s="178">
        <v>0</v>
      </c>
      <c r="T251" s="179">
        <f>S251*H251</f>
        <v>0</v>
      </c>
      <c r="U251" s="33"/>
      <c r="V251" s="33"/>
      <c r="W251" s="33"/>
      <c r="X251" s="33"/>
      <c r="Y251" s="33"/>
      <c r="Z251" s="33"/>
      <c r="AA251" s="33"/>
      <c r="AB251" s="33"/>
      <c r="AC251" s="33"/>
      <c r="AD251" s="33"/>
      <c r="AE251" s="33"/>
      <c r="AR251" s="180" t="s">
        <v>257</v>
      </c>
      <c r="AT251" s="180" t="s">
        <v>190</v>
      </c>
      <c r="AU251" s="180" t="s">
        <v>21</v>
      </c>
      <c r="AY251" s="18" t="s">
        <v>180</v>
      </c>
      <c r="BE251" s="181">
        <f>IF(N251="základní",J251,0)</f>
        <v>0</v>
      </c>
      <c r="BF251" s="181">
        <f>IF(N251="snížená",J251,0)</f>
        <v>0</v>
      </c>
      <c r="BG251" s="181">
        <f>IF(N251="zákl. přenesená",J251,0)</f>
        <v>0</v>
      </c>
      <c r="BH251" s="181">
        <f>IF(N251="sníž. přenesená",J251,0)</f>
        <v>0</v>
      </c>
      <c r="BI251" s="181">
        <f>IF(N251="nulová",J251,0)</f>
        <v>0</v>
      </c>
      <c r="BJ251" s="18" t="s">
        <v>21</v>
      </c>
      <c r="BK251" s="181">
        <f>ROUND(I251*H251,2)</f>
        <v>0</v>
      </c>
      <c r="BL251" s="18" t="s">
        <v>220</v>
      </c>
      <c r="BM251" s="180" t="s">
        <v>319</v>
      </c>
    </row>
    <row r="252" spans="1:65" s="2" customFormat="1" ht="11.25">
      <c r="A252" s="33"/>
      <c r="B252" s="34"/>
      <c r="C252" s="33"/>
      <c r="D252" s="182" t="s">
        <v>186</v>
      </c>
      <c r="E252" s="33"/>
      <c r="F252" s="183" t="s">
        <v>318</v>
      </c>
      <c r="G252" s="33"/>
      <c r="H252" s="33"/>
      <c r="I252" s="102"/>
      <c r="J252" s="33"/>
      <c r="K252" s="33"/>
      <c r="L252" s="34"/>
      <c r="M252" s="184"/>
      <c r="N252" s="185"/>
      <c r="O252" s="59"/>
      <c r="P252" s="59"/>
      <c r="Q252" s="59"/>
      <c r="R252" s="59"/>
      <c r="S252" s="59"/>
      <c r="T252" s="60"/>
      <c r="U252" s="33"/>
      <c r="V252" s="33"/>
      <c r="W252" s="33"/>
      <c r="X252" s="33"/>
      <c r="Y252" s="33"/>
      <c r="Z252" s="33"/>
      <c r="AA252" s="33"/>
      <c r="AB252" s="33"/>
      <c r="AC252" s="33"/>
      <c r="AD252" s="33"/>
      <c r="AE252" s="33"/>
      <c r="AT252" s="18" t="s">
        <v>186</v>
      </c>
      <c r="AU252" s="18" t="s">
        <v>21</v>
      </c>
    </row>
    <row r="253" spans="1:65" s="2" customFormat="1" ht="24" customHeight="1">
      <c r="A253" s="33"/>
      <c r="B253" s="167"/>
      <c r="C253" s="168" t="s">
        <v>250</v>
      </c>
      <c r="D253" s="168" t="s">
        <v>182</v>
      </c>
      <c r="E253" s="169" t="s">
        <v>320</v>
      </c>
      <c r="F253" s="170" t="s">
        <v>321</v>
      </c>
      <c r="G253" s="171" t="s">
        <v>199</v>
      </c>
      <c r="H253" s="172">
        <v>31.8</v>
      </c>
      <c r="I253" s="173"/>
      <c r="J253" s="174">
        <f>ROUND(I253*H253,2)</f>
        <v>0</v>
      </c>
      <c r="K253" s="175"/>
      <c r="L253" s="34"/>
      <c r="M253" s="176" t="s">
        <v>1</v>
      </c>
      <c r="N253" s="177" t="s">
        <v>45</v>
      </c>
      <c r="O253" s="59"/>
      <c r="P253" s="178">
        <f>O253*H253</f>
        <v>0</v>
      </c>
      <c r="Q253" s="178">
        <v>0</v>
      </c>
      <c r="R253" s="178">
        <f>Q253*H253</f>
        <v>0</v>
      </c>
      <c r="S253" s="178">
        <v>0</v>
      </c>
      <c r="T253" s="179">
        <f>S253*H253</f>
        <v>0</v>
      </c>
      <c r="U253" s="33"/>
      <c r="V253" s="33"/>
      <c r="W253" s="33"/>
      <c r="X253" s="33"/>
      <c r="Y253" s="33"/>
      <c r="Z253" s="33"/>
      <c r="AA253" s="33"/>
      <c r="AB253" s="33"/>
      <c r="AC253" s="33"/>
      <c r="AD253" s="33"/>
      <c r="AE253" s="33"/>
      <c r="AR253" s="180" t="s">
        <v>220</v>
      </c>
      <c r="AT253" s="180" t="s">
        <v>182</v>
      </c>
      <c r="AU253" s="180" t="s">
        <v>21</v>
      </c>
      <c r="AY253" s="18" t="s">
        <v>180</v>
      </c>
      <c r="BE253" s="181">
        <f>IF(N253="základní",J253,0)</f>
        <v>0</v>
      </c>
      <c r="BF253" s="181">
        <f>IF(N253="snížená",J253,0)</f>
        <v>0</v>
      </c>
      <c r="BG253" s="181">
        <f>IF(N253="zákl. přenesená",J253,0)</f>
        <v>0</v>
      </c>
      <c r="BH253" s="181">
        <f>IF(N253="sníž. přenesená",J253,0)</f>
        <v>0</v>
      </c>
      <c r="BI253" s="181">
        <f>IF(N253="nulová",J253,0)</f>
        <v>0</v>
      </c>
      <c r="BJ253" s="18" t="s">
        <v>21</v>
      </c>
      <c r="BK253" s="181">
        <f>ROUND(I253*H253,2)</f>
        <v>0</v>
      </c>
      <c r="BL253" s="18" t="s">
        <v>220</v>
      </c>
      <c r="BM253" s="180" t="s">
        <v>322</v>
      </c>
    </row>
    <row r="254" spans="1:65" s="2" customFormat="1" ht="19.5">
      <c r="A254" s="33"/>
      <c r="B254" s="34"/>
      <c r="C254" s="33"/>
      <c r="D254" s="182" t="s">
        <v>186</v>
      </c>
      <c r="E254" s="33"/>
      <c r="F254" s="183" t="s">
        <v>321</v>
      </c>
      <c r="G254" s="33"/>
      <c r="H254" s="33"/>
      <c r="I254" s="102"/>
      <c r="J254" s="33"/>
      <c r="K254" s="33"/>
      <c r="L254" s="34"/>
      <c r="M254" s="184"/>
      <c r="N254" s="185"/>
      <c r="O254" s="59"/>
      <c r="P254" s="59"/>
      <c r="Q254" s="59"/>
      <c r="R254" s="59"/>
      <c r="S254" s="59"/>
      <c r="T254" s="60"/>
      <c r="U254" s="33"/>
      <c r="V254" s="33"/>
      <c r="W254" s="33"/>
      <c r="X254" s="33"/>
      <c r="Y254" s="33"/>
      <c r="Z254" s="33"/>
      <c r="AA254" s="33"/>
      <c r="AB254" s="33"/>
      <c r="AC254" s="33"/>
      <c r="AD254" s="33"/>
      <c r="AE254" s="33"/>
      <c r="AT254" s="18" t="s">
        <v>186</v>
      </c>
      <c r="AU254" s="18" t="s">
        <v>21</v>
      </c>
    </row>
    <row r="255" spans="1:65" s="2" customFormat="1" ht="24" customHeight="1">
      <c r="A255" s="33"/>
      <c r="B255" s="167"/>
      <c r="C255" s="168" t="s">
        <v>323</v>
      </c>
      <c r="D255" s="168" t="s">
        <v>182</v>
      </c>
      <c r="E255" s="169" t="s">
        <v>324</v>
      </c>
      <c r="F255" s="170" t="s">
        <v>325</v>
      </c>
      <c r="G255" s="171" t="s">
        <v>199</v>
      </c>
      <c r="H255" s="172">
        <v>31.8</v>
      </c>
      <c r="I255" s="173"/>
      <c r="J255" s="174">
        <f>ROUND(I255*H255,2)</f>
        <v>0</v>
      </c>
      <c r="K255" s="175"/>
      <c r="L255" s="34"/>
      <c r="M255" s="176" t="s">
        <v>1</v>
      </c>
      <c r="N255" s="177" t="s">
        <v>45</v>
      </c>
      <c r="O255" s="59"/>
      <c r="P255" s="178">
        <f>O255*H255</f>
        <v>0</v>
      </c>
      <c r="Q255" s="178">
        <v>0</v>
      </c>
      <c r="R255" s="178">
        <f>Q255*H255</f>
        <v>0</v>
      </c>
      <c r="S255" s="178">
        <v>0</v>
      </c>
      <c r="T255" s="179">
        <f>S255*H255</f>
        <v>0</v>
      </c>
      <c r="U255" s="33"/>
      <c r="V255" s="33"/>
      <c r="W255" s="33"/>
      <c r="X255" s="33"/>
      <c r="Y255" s="33"/>
      <c r="Z255" s="33"/>
      <c r="AA255" s="33"/>
      <c r="AB255" s="33"/>
      <c r="AC255" s="33"/>
      <c r="AD255" s="33"/>
      <c r="AE255" s="33"/>
      <c r="AR255" s="180" t="s">
        <v>220</v>
      </c>
      <c r="AT255" s="180" t="s">
        <v>182</v>
      </c>
      <c r="AU255" s="180" t="s">
        <v>21</v>
      </c>
      <c r="AY255" s="18" t="s">
        <v>180</v>
      </c>
      <c r="BE255" s="181">
        <f>IF(N255="základní",J255,0)</f>
        <v>0</v>
      </c>
      <c r="BF255" s="181">
        <f>IF(N255="snížená",J255,0)</f>
        <v>0</v>
      </c>
      <c r="BG255" s="181">
        <f>IF(N255="zákl. přenesená",J255,0)</f>
        <v>0</v>
      </c>
      <c r="BH255" s="181">
        <f>IF(N255="sníž. přenesená",J255,0)</f>
        <v>0</v>
      </c>
      <c r="BI255" s="181">
        <f>IF(N255="nulová",J255,0)</f>
        <v>0</v>
      </c>
      <c r="BJ255" s="18" t="s">
        <v>21</v>
      </c>
      <c r="BK255" s="181">
        <f>ROUND(I255*H255,2)</f>
        <v>0</v>
      </c>
      <c r="BL255" s="18" t="s">
        <v>220</v>
      </c>
      <c r="BM255" s="180" t="s">
        <v>326</v>
      </c>
    </row>
    <row r="256" spans="1:65" s="2" customFormat="1" ht="19.5">
      <c r="A256" s="33"/>
      <c r="B256" s="34"/>
      <c r="C256" s="33"/>
      <c r="D256" s="182" t="s">
        <v>186</v>
      </c>
      <c r="E256" s="33"/>
      <c r="F256" s="183" t="s">
        <v>325</v>
      </c>
      <c r="G256" s="33"/>
      <c r="H256" s="33"/>
      <c r="I256" s="102"/>
      <c r="J256" s="33"/>
      <c r="K256" s="33"/>
      <c r="L256" s="34"/>
      <c r="M256" s="184"/>
      <c r="N256" s="185"/>
      <c r="O256" s="59"/>
      <c r="P256" s="59"/>
      <c r="Q256" s="59"/>
      <c r="R256" s="59"/>
      <c r="S256" s="59"/>
      <c r="T256" s="60"/>
      <c r="U256" s="33"/>
      <c r="V256" s="33"/>
      <c r="W256" s="33"/>
      <c r="X256" s="33"/>
      <c r="Y256" s="33"/>
      <c r="Z256" s="33"/>
      <c r="AA256" s="33"/>
      <c r="AB256" s="33"/>
      <c r="AC256" s="33"/>
      <c r="AD256" s="33"/>
      <c r="AE256" s="33"/>
      <c r="AT256" s="18" t="s">
        <v>186</v>
      </c>
      <c r="AU256" s="18" t="s">
        <v>21</v>
      </c>
    </row>
    <row r="257" spans="1:65" s="2" customFormat="1" ht="24" customHeight="1">
      <c r="A257" s="33"/>
      <c r="B257" s="167"/>
      <c r="C257" s="168" t="s">
        <v>251</v>
      </c>
      <c r="D257" s="168" t="s">
        <v>182</v>
      </c>
      <c r="E257" s="169" t="s">
        <v>327</v>
      </c>
      <c r="F257" s="170" t="s">
        <v>328</v>
      </c>
      <c r="G257" s="171" t="s">
        <v>199</v>
      </c>
      <c r="H257" s="172">
        <v>23.138999999999999</v>
      </c>
      <c r="I257" s="173"/>
      <c r="J257" s="174">
        <f>ROUND(I257*H257,2)</f>
        <v>0</v>
      </c>
      <c r="K257" s="175"/>
      <c r="L257" s="34"/>
      <c r="M257" s="176" t="s">
        <v>1</v>
      </c>
      <c r="N257" s="177" t="s">
        <v>45</v>
      </c>
      <c r="O257" s="59"/>
      <c r="P257" s="178">
        <f>O257*H257</f>
        <v>0</v>
      </c>
      <c r="Q257" s="178">
        <v>0</v>
      </c>
      <c r="R257" s="178">
        <f>Q257*H257</f>
        <v>0</v>
      </c>
      <c r="S257" s="178">
        <v>0</v>
      </c>
      <c r="T257" s="179">
        <f>S257*H257</f>
        <v>0</v>
      </c>
      <c r="U257" s="33"/>
      <c r="V257" s="33"/>
      <c r="W257" s="33"/>
      <c r="X257" s="33"/>
      <c r="Y257" s="33"/>
      <c r="Z257" s="33"/>
      <c r="AA257" s="33"/>
      <c r="AB257" s="33"/>
      <c r="AC257" s="33"/>
      <c r="AD257" s="33"/>
      <c r="AE257" s="33"/>
      <c r="AR257" s="180" t="s">
        <v>220</v>
      </c>
      <c r="AT257" s="180" t="s">
        <v>182</v>
      </c>
      <c r="AU257" s="180" t="s">
        <v>21</v>
      </c>
      <c r="AY257" s="18" t="s">
        <v>180</v>
      </c>
      <c r="BE257" s="181">
        <f>IF(N257="základní",J257,0)</f>
        <v>0</v>
      </c>
      <c r="BF257" s="181">
        <f>IF(N257="snížená",J257,0)</f>
        <v>0</v>
      </c>
      <c r="BG257" s="181">
        <f>IF(N257="zákl. přenesená",J257,0)</f>
        <v>0</v>
      </c>
      <c r="BH257" s="181">
        <f>IF(N257="sníž. přenesená",J257,0)</f>
        <v>0</v>
      </c>
      <c r="BI257" s="181">
        <f>IF(N257="nulová",J257,0)</f>
        <v>0</v>
      </c>
      <c r="BJ257" s="18" t="s">
        <v>21</v>
      </c>
      <c r="BK257" s="181">
        <f>ROUND(I257*H257,2)</f>
        <v>0</v>
      </c>
      <c r="BL257" s="18" t="s">
        <v>220</v>
      </c>
      <c r="BM257" s="180" t="s">
        <v>329</v>
      </c>
    </row>
    <row r="258" spans="1:65" s="2" customFormat="1" ht="19.5">
      <c r="A258" s="33"/>
      <c r="B258" s="34"/>
      <c r="C258" s="33"/>
      <c r="D258" s="182" t="s">
        <v>186</v>
      </c>
      <c r="E258" s="33"/>
      <c r="F258" s="183" t="s">
        <v>328</v>
      </c>
      <c r="G258" s="33"/>
      <c r="H258" s="33"/>
      <c r="I258" s="102"/>
      <c r="J258" s="33"/>
      <c r="K258" s="33"/>
      <c r="L258" s="34"/>
      <c r="M258" s="184"/>
      <c r="N258" s="185"/>
      <c r="O258" s="59"/>
      <c r="P258" s="59"/>
      <c r="Q258" s="59"/>
      <c r="R258" s="59"/>
      <c r="S258" s="59"/>
      <c r="T258" s="60"/>
      <c r="U258" s="33"/>
      <c r="V258" s="33"/>
      <c r="W258" s="33"/>
      <c r="X258" s="33"/>
      <c r="Y258" s="33"/>
      <c r="Z258" s="33"/>
      <c r="AA258" s="33"/>
      <c r="AB258" s="33"/>
      <c r="AC258" s="33"/>
      <c r="AD258" s="33"/>
      <c r="AE258" s="33"/>
      <c r="AT258" s="18" t="s">
        <v>186</v>
      </c>
      <c r="AU258" s="18" t="s">
        <v>21</v>
      </c>
    </row>
    <row r="259" spans="1:65" s="2" customFormat="1" ht="16.5" customHeight="1">
      <c r="A259" s="33"/>
      <c r="B259" s="167"/>
      <c r="C259" s="202" t="s">
        <v>330</v>
      </c>
      <c r="D259" s="202" t="s">
        <v>190</v>
      </c>
      <c r="E259" s="203" t="s">
        <v>331</v>
      </c>
      <c r="F259" s="204" t="s">
        <v>332</v>
      </c>
      <c r="G259" s="205" t="s">
        <v>333</v>
      </c>
      <c r="H259" s="206">
        <v>123.613</v>
      </c>
      <c r="I259" s="207"/>
      <c r="J259" s="208">
        <f>ROUND(I259*H259,2)</f>
        <v>0</v>
      </c>
      <c r="K259" s="209"/>
      <c r="L259" s="210"/>
      <c r="M259" s="211" t="s">
        <v>1</v>
      </c>
      <c r="N259" s="212" t="s">
        <v>45</v>
      </c>
      <c r="O259" s="59"/>
      <c r="P259" s="178">
        <f>O259*H259</f>
        <v>0</v>
      </c>
      <c r="Q259" s="178">
        <v>0</v>
      </c>
      <c r="R259" s="178">
        <f>Q259*H259</f>
        <v>0</v>
      </c>
      <c r="S259" s="178">
        <v>0</v>
      </c>
      <c r="T259" s="179">
        <f>S259*H259</f>
        <v>0</v>
      </c>
      <c r="U259" s="33"/>
      <c r="V259" s="33"/>
      <c r="W259" s="33"/>
      <c r="X259" s="33"/>
      <c r="Y259" s="33"/>
      <c r="Z259" s="33"/>
      <c r="AA259" s="33"/>
      <c r="AB259" s="33"/>
      <c r="AC259" s="33"/>
      <c r="AD259" s="33"/>
      <c r="AE259" s="33"/>
      <c r="AR259" s="180" t="s">
        <v>257</v>
      </c>
      <c r="AT259" s="180" t="s">
        <v>190</v>
      </c>
      <c r="AU259" s="180" t="s">
        <v>21</v>
      </c>
      <c r="AY259" s="18" t="s">
        <v>180</v>
      </c>
      <c r="BE259" s="181">
        <f>IF(N259="základní",J259,0)</f>
        <v>0</v>
      </c>
      <c r="BF259" s="181">
        <f>IF(N259="snížená",J259,0)</f>
        <v>0</v>
      </c>
      <c r="BG259" s="181">
        <f>IF(N259="zákl. přenesená",J259,0)</f>
        <v>0</v>
      </c>
      <c r="BH259" s="181">
        <f>IF(N259="sníž. přenesená",J259,0)</f>
        <v>0</v>
      </c>
      <c r="BI259" s="181">
        <f>IF(N259="nulová",J259,0)</f>
        <v>0</v>
      </c>
      <c r="BJ259" s="18" t="s">
        <v>21</v>
      </c>
      <c r="BK259" s="181">
        <f>ROUND(I259*H259,2)</f>
        <v>0</v>
      </c>
      <c r="BL259" s="18" t="s">
        <v>220</v>
      </c>
      <c r="BM259" s="180" t="s">
        <v>334</v>
      </c>
    </row>
    <row r="260" spans="1:65" s="2" customFormat="1" ht="11.25">
      <c r="A260" s="33"/>
      <c r="B260" s="34"/>
      <c r="C260" s="33"/>
      <c r="D260" s="182" t="s">
        <v>186</v>
      </c>
      <c r="E260" s="33"/>
      <c r="F260" s="183" t="s">
        <v>332</v>
      </c>
      <c r="G260" s="33"/>
      <c r="H260" s="33"/>
      <c r="I260" s="102"/>
      <c r="J260" s="33"/>
      <c r="K260" s="33"/>
      <c r="L260" s="34"/>
      <c r="M260" s="184"/>
      <c r="N260" s="185"/>
      <c r="O260" s="59"/>
      <c r="P260" s="59"/>
      <c r="Q260" s="59"/>
      <c r="R260" s="59"/>
      <c r="S260" s="59"/>
      <c r="T260" s="60"/>
      <c r="U260" s="33"/>
      <c r="V260" s="33"/>
      <c r="W260" s="33"/>
      <c r="X260" s="33"/>
      <c r="Y260" s="33"/>
      <c r="Z260" s="33"/>
      <c r="AA260" s="33"/>
      <c r="AB260" s="33"/>
      <c r="AC260" s="33"/>
      <c r="AD260" s="33"/>
      <c r="AE260" s="33"/>
      <c r="AT260" s="18" t="s">
        <v>186</v>
      </c>
      <c r="AU260" s="18" t="s">
        <v>21</v>
      </c>
    </row>
    <row r="261" spans="1:65" s="2" customFormat="1" ht="24" customHeight="1">
      <c r="A261" s="33"/>
      <c r="B261" s="167"/>
      <c r="C261" s="168" t="s">
        <v>257</v>
      </c>
      <c r="D261" s="168" t="s">
        <v>182</v>
      </c>
      <c r="E261" s="169" t="s">
        <v>335</v>
      </c>
      <c r="F261" s="170" t="s">
        <v>336</v>
      </c>
      <c r="G261" s="171" t="s">
        <v>185</v>
      </c>
      <c r="H261" s="172">
        <v>0.14299999999999999</v>
      </c>
      <c r="I261" s="173"/>
      <c r="J261" s="174">
        <f>ROUND(I261*H261,2)</f>
        <v>0</v>
      </c>
      <c r="K261" s="175"/>
      <c r="L261" s="34"/>
      <c r="M261" s="176" t="s">
        <v>1</v>
      </c>
      <c r="N261" s="177" t="s">
        <v>45</v>
      </c>
      <c r="O261" s="59"/>
      <c r="P261" s="178">
        <f>O261*H261</f>
        <v>0</v>
      </c>
      <c r="Q261" s="178">
        <v>0</v>
      </c>
      <c r="R261" s="178">
        <f>Q261*H261</f>
        <v>0</v>
      </c>
      <c r="S261" s="178">
        <v>0</v>
      </c>
      <c r="T261" s="179">
        <f>S261*H261</f>
        <v>0</v>
      </c>
      <c r="U261" s="33"/>
      <c r="V261" s="33"/>
      <c r="W261" s="33"/>
      <c r="X261" s="33"/>
      <c r="Y261" s="33"/>
      <c r="Z261" s="33"/>
      <c r="AA261" s="33"/>
      <c r="AB261" s="33"/>
      <c r="AC261" s="33"/>
      <c r="AD261" s="33"/>
      <c r="AE261" s="33"/>
      <c r="AR261" s="180" t="s">
        <v>220</v>
      </c>
      <c r="AT261" s="180" t="s">
        <v>182</v>
      </c>
      <c r="AU261" s="180" t="s">
        <v>21</v>
      </c>
      <c r="AY261" s="18" t="s">
        <v>180</v>
      </c>
      <c r="BE261" s="181">
        <f>IF(N261="základní",J261,0)</f>
        <v>0</v>
      </c>
      <c r="BF261" s="181">
        <f>IF(N261="snížená",J261,0)</f>
        <v>0</v>
      </c>
      <c r="BG261" s="181">
        <f>IF(N261="zákl. přenesená",J261,0)</f>
        <v>0</v>
      </c>
      <c r="BH261" s="181">
        <f>IF(N261="sníž. přenesená",J261,0)</f>
        <v>0</v>
      </c>
      <c r="BI261" s="181">
        <f>IF(N261="nulová",J261,0)</f>
        <v>0</v>
      </c>
      <c r="BJ261" s="18" t="s">
        <v>21</v>
      </c>
      <c r="BK261" s="181">
        <f>ROUND(I261*H261,2)</f>
        <v>0</v>
      </c>
      <c r="BL261" s="18" t="s">
        <v>220</v>
      </c>
      <c r="BM261" s="180" t="s">
        <v>337</v>
      </c>
    </row>
    <row r="262" spans="1:65" s="2" customFormat="1" ht="19.5">
      <c r="A262" s="33"/>
      <c r="B262" s="34"/>
      <c r="C262" s="33"/>
      <c r="D262" s="182" t="s">
        <v>186</v>
      </c>
      <c r="E262" s="33"/>
      <c r="F262" s="183" t="s">
        <v>336</v>
      </c>
      <c r="G262" s="33"/>
      <c r="H262" s="33"/>
      <c r="I262" s="102"/>
      <c r="J262" s="33"/>
      <c r="K262" s="33"/>
      <c r="L262" s="34"/>
      <c r="M262" s="184"/>
      <c r="N262" s="185"/>
      <c r="O262" s="59"/>
      <c r="P262" s="59"/>
      <c r="Q262" s="59"/>
      <c r="R262" s="59"/>
      <c r="S262" s="59"/>
      <c r="T262" s="60"/>
      <c r="U262" s="33"/>
      <c r="V262" s="33"/>
      <c r="W262" s="33"/>
      <c r="X262" s="33"/>
      <c r="Y262" s="33"/>
      <c r="Z262" s="33"/>
      <c r="AA262" s="33"/>
      <c r="AB262" s="33"/>
      <c r="AC262" s="33"/>
      <c r="AD262" s="33"/>
      <c r="AE262" s="33"/>
      <c r="AT262" s="18" t="s">
        <v>186</v>
      </c>
      <c r="AU262" s="18" t="s">
        <v>21</v>
      </c>
    </row>
    <row r="263" spans="1:65" s="12" customFormat="1" ht="25.9" customHeight="1">
      <c r="B263" s="154"/>
      <c r="D263" s="155" t="s">
        <v>79</v>
      </c>
      <c r="E263" s="156" t="s">
        <v>338</v>
      </c>
      <c r="F263" s="156" t="s">
        <v>339</v>
      </c>
      <c r="I263" s="157"/>
      <c r="J263" s="158">
        <f>BK263</f>
        <v>0</v>
      </c>
      <c r="L263" s="154"/>
      <c r="M263" s="159"/>
      <c r="N263" s="160"/>
      <c r="O263" s="160"/>
      <c r="P263" s="161">
        <f>P264+P279+P415+P502+P556+P576+P678+P781+P870+P880+P919+P945+P959</f>
        <v>0</v>
      </c>
      <c r="Q263" s="160"/>
      <c r="R263" s="161">
        <f>R264+R279+R415+R502+R556+R576+R678+R781+R870+R880+R919+R945+R959</f>
        <v>0</v>
      </c>
      <c r="S263" s="160"/>
      <c r="T263" s="162">
        <f>T264+T279+T415+T502+T556+T576+T678+T781+T870+T880+T919+T945+T959</f>
        <v>0</v>
      </c>
      <c r="AR263" s="155" t="s">
        <v>91</v>
      </c>
      <c r="AT263" s="163" t="s">
        <v>79</v>
      </c>
      <c r="AU263" s="163" t="s">
        <v>80</v>
      </c>
      <c r="AY263" s="155" t="s">
        <v>180</v>
      </c>
      <c r="BK263" s="164">
        <f>BK264+BK279+BK415+BK502+BK556+BK576+BK678+BK781+BK870+BK880+BK919+BK945+BK959</f>
        <v>0</v>
      </c>
    </row>
    <row r="264" spans="1:65" s="12" customFormat="1" ht="22.9" customHeight="1">
      <c r="B264" s="154"/>
      <c r="D264" s="155" t="s">
        <v>79</v>
      </c>
      <c r="E264" s="165" t="s">
        <v>340</v>
      </c>
      <c r="F264" s="165" t="s">
        <v>341</v>
      </c>
      <c r="I264" s="157"/>
      <c r="J264" s="166">
        <f>BK264</f>
        <v>0</v>
      </c>
      <c r="L264" s="154"/>
      <c r="M264" s="159"/>
      <c r="N264" s="160"/>
      <c r="O264" s="160"/>
      <c r="P264" s="161">
        <f>SUM(P265:P278)</f>
        <v>0</v>
      </c>
      <c r="Q264" s="160"/>
      <c r="R264" s="161">
        <f>SUM(R265:R278)</f>
        <v>0</v>
      </c>
      <c r="S264" s="160"/>
      <c r="T264" s="162">
        <f>SUM(T265:T278)</f>
        <v>0</v>
      </c>
      <c r="AR264" s="155" t="s">
        <v>91</v>
      </c>
      <c r="AT264" s="163" t="s">
        <v>79</v>
      </c>
      <c r="AU264" s="163" t="s">
        <v>21</v>
      </c>
      <c r="AY264" s="155" t="s">
        <v>180</v>
      </c>
      <c r="BK264" s="164">
        <f>SUM(BK265:BK278)</f>
        <v>0</v>
      </c>
    </row>
    <row r="265" spans="1:65" s="2" customFormat="1" ht="36" customHeight="1">
      <c r="A265" s="33"/>
      <c r="B265" s="167"/>
      <c r="C265" s="168" t="s">
        <v>342</v>
      </c>
      <c r="D265" s="168" t="s">
        <v>182</v>
      </c>
      <c r="E265" s="169" t="s">
        <v>343</v>
      </c>
      <c r="F265" s="170" t="s">
        <v>344</v>
      </c>
      <c r="G265" s="171" t="s">
        <v>199</v>
      </c>
      <c r="H265" s="172">
        <v>900</v>
      </c>
      <c r="I265" s="173"/>
      <c r="J265" s="174">
        <f>ROUND(I265*H265,2)</f>
        <v>0</v>
      </c>
      <c r="K265" s="175"/>
      <c r="L265" s="34"/>
      <c r="M265" s="176" t="s">
        <v>1</v>
      </c>
      <c r="N265" s="177" t="s">
        <v>45</v>
      </c>
      <c r="O265" s="59"/>
      <c r="P265" s="178">
        <f>O265*H265</f>
        <v>0</v>
      </c>
      <c r="Q265" s="178">
        <v>0</v>
      </c>
      <c r="R265" s="178">
        <f>Q265*H265</f>
        <v>0</v>
      </c>
      <c r="S265" s="178">
        <v>0</v>
      </c>
      <c r="T265" s="179">
        <f>S265*H265</f>
        <v>0</v>
      </c>
      <c r="U265" s="33"/>
      <c r="V265" s="33"/>
      <c r="W265" s="33"/>
      <c r="X265" s="33"/>
      <c r="Y265" s="33"/>
      <c r="Z265" s="33"/>
      <c r="AA265" s="33"/>
      <c r="AB265" s="33"/>
      <c r="AC265" s="33"/>
      <c r="AD265" s="33"/>
      <c r="AE265" s="33"/>
      <c r="AR265" s="180" t="s">
        <v>220</v>
      </c>
      <c r="AT265" s="180" t="s">
        <v>182</v>
      </c>
      <c r="AU265" s="180" t="s">
        <v>91</v>
      </c>
      <c r="AY265" s="18" t="s">
        <v>180</v>
      </c>
      <c r="BE265" s="181">
        <f>IF(N265="základní",J265,0)</f>
        <v>0</v>
      </c>
      <c r="BF265" s="181">
        <f>IF(N265="snížená",J265,0)</f>
        <v>0</v>
      </c>
      <c r="BG265" s="181">
        <f>IF(N265="zákl. přenesená",J265,0)</f>
        <v>0</v>
      </c>
      <c r="BH265" s="181">
        <f>IF(N265="sníž. přenesená",J265,0)</f>
        <v>0</v>
      </c>
      <c r="BI265" s="181">
        <f>IF(N265="nulová",J265,0)</f>
        <v>0</v>
      </c>
      <c r="BJ265" s="18" t="s">
        <v>21</v>
      </c>
      <c r="BK265" s="181">
        <f>ROUND(I265*H265,2)</f>
        <v>0</v>
      </c>
      <c r="BL265" s="18" t="s">
        <v>220</v>
      </c>
      <c r="BM265" s="180" t="s">
        <v>345</v>
      </c>
    </row>
    <row r="266" spans="1:65" s="2" customFormat="1" ht="19.5">
      <c r="A266" s="33"/>
      <c r="B266" s="34"/>
      <c r="C266" s="33"/>
      <c r="D266" s="182" t="s">
        <v>186</v>
      </c>
      <c r="E266" s="33"/>
      <c r="F266" s="183" t="s">
        <v>344</v>
      </c>
      <c r="G266" s="33"/>
      <c r="H266" s="33"/>
      <c r="I266" s="102"/>
      <c r="J266" s="33"/>
      <c r="K266" s="33"/>
      <c r="L266" s="34"/>
      <c r="M266" s="184"/>
      <c r="N266" s="185"/>
      <c r="O266" s="59"/>
      <c r="P266" s="59"/>
      <c r="Q266" s="59"/>
      <c r="R266" s="59"/>
      <c r="S266" s="59"/>
      <c r="T266" s="60"/>
      <c r="U266" s="33"/>
      <c r="V266" s="33"/>
      <c r="W266" s="33"/>
      <c r="X266" s="33"/>
      <c r="Y266" s="33"/>
      <c r="Z266" s="33"/>
      <c r="AA266" s="33"/>
      <c r="AB266" s="33"/>
      <c r="AC266" s="33"/>
      <c r="AD266" s="33"/>
      <c r="AE266" s="33"/>
      <c r="AT266" s="18" t="s">
        <v>186</v>
      </c>
      <c r="AU266" s="18" t="s">
        <v>91</v>
      </c>
    </row>
    <row r="267" spans="1:65" s="13" customFormat="1" ht="11.25">
      <c r="B267" s="186"/>
      <c r="D267" s="182" t="s">
        <v>187</v>
      </c>
      <c r="E267" s="187" t="s">
        <v>1</v>
      </c>
      <c r="F267" s="188" t="s">
        <v>346</v>
      </c>
      <c r="H267" s="189">
        <v>900</v>
      </c>
      <c r="I267" s="190"/>
      <c r="L267" s="186"/>
      <c r="M267" s="191"/>
      <c r="N267" s="192"/>
      <c r="O267" s="192"/>
      <c r="P267" s="192"/>
      <c r="Q267" s="192"/>
      <c r="R267" s="192"/>
      <c r="S267" s="192"/>
      <c r="T267" s="193"/>
      <c r="AT267" s="187" t="s">
        <v>187</v>
      </c>
      <c r="AU267" s="187" t="s">
        <v>91</v>
      </c>
      <c r="AV267" s="13" t="s">
        <v>91</v>
      </c>
      <c r="AW267" s="13" t="s">
        <v>36</v>
      </c>
      <c r="AX267" s="13" t="s">
        <v>80</v>
      </c>
      <c r="AY267" s="187" t="s">
        <v>180</v>
      </c>
    </row>
    <row r="268" spans="1:65" s="14" customFormat="1" ht="11.25">
      <c r="B268" s="194"/>
      <c r="D268" s="182" t="s">
        <v>187</v>
      </c>
      <c r="E268" s="195" t="s">
        <v>1</v>
      </c>
      <c r="F268" s="196" t="s">
        <v>189</v>
      </c>
      <c r="H268" s="197">
        <v>900</v>
      </c>
      <c r="I268" s="198"/>
      <c r="L268" s="194"/>
      <c r="M268" s="199"/>
      <c r="N268" s="200"/>
      <c r="O268" s="200"/>
      <c r="P268" s="200"/>
      <c r="Q268" s="200"/>
      <c r="R268" s="200"/>
      <c r="S268" s="200"/>
      <c r="T268" s="201"/>
      <c r="AT268" s="195" t="s">
        <v>187</v>
      </c>
      <c r="AU268" s="195" t="s">
        <v>91</v>
      </c>
      <c r="AV268" s="14" t="s">
        <v>128</v>
      </c>
      <c r="AW268" s="14" t="s">
        <v>36</v>
      </c>
      <c r="AX268" s="14" t="s">
        <v>21</v>
      </c>
      <c r="AY268" s="195" t="s">
        <v>180</v>
      </c>
    </row>
    <row r="269" spans="1:65" s="2" customFormat="1" ht="16.5" customHeight="1">
      <c r="A269" s="33"/>
      <c r="B269" s="167"/>
      <c r="C269" s="202" t="s">
        <v>262</v>
      </c>
      <c r="D269" s="202" t="s">
        <v>190</v>
      </c>
      <c r="E269" s="203" t="s">
        <v>347</v>
      </c>
      <c r="F269" s="204" t="s">
        <v>348</v>
      </c>
      <c r="G269" s="205" t="s">
        <v>199</v>
      </c>
      <c r="H269" s="206">
        <v>918</v>
      </c>
      <c r="I269" s="207"/>
      <c r="J269" s="208">
        <f>ROUND(I269*H269,2)</f>
        <v>0</v>
      </c>
      <c r="K269" s="209"/>
      <c r="L269" s="210"/>
      <c r="M269" s="211" t="s">
        <v>1</v>
      </c>
      <c r="N269" s="212" t="s">
        <v>45</v>
      </c>
      <c r="O269" s="59"/>
      <c r="P269" s="178">
        <f>O269*H269</f>
        <v>0</v>
      </c>
      <c r="Q269" s="178">
        <v>0</v>
      </c>
      <c r="R269" s="178">
        <f>Q269*H269</f>
        <v>0</v>
      </c>
      <c r="S269" s="178">
        <v>0</v>
      </c>
      <c r="T269" s="179">
        <f>S269*H269</f>
        <v>0</v>
      </c>
      <c r="U269" s="33"/>
      <c r="V269" s="33"/>
      <c r="W269" s="33"/>
      <c r="X269" s="33"/>
      <c r="Y269" s="33"/>
      <c r="Z269" s="33"/>
      <c r="AA269" s="33"/>
      <c r="AB269" s="33"/>
      <c r="AC269" s="33"/>
      <c r="AD269" s="33"/>
      <c r="AE269" s="33"/>
      <c r="AR269" s="180" t="s">
        <v>257</v>
      </c>
      <c r="AT269" s="180" t="s">
        <v>190</v>
      </c>
      <c r="AU269" s="180" t="s">
        <v>91</v>
      </c>
      <c r="AY269" s="18" t="s">
        <v>180</v>
      </c>
      <c r="BE269" s="181">
        <f>IF(N269="základní",J269,0)</f>
        <v>0</v>
      </c>
      <c r="BF269" s="181">
        <f>IF(N269="snížená",J269,0)</f>
        <v>0</v>
      </c>
      <c r="BG269" s="181">
        <f>IF(N269="zákl. přenesená",J269,0)</f>
        <v>0</v>
      </c>
      <c r="BH269" s="181">
        <f>IF(N269="sníž. přenesená",J269,0)</f>
        <v>0</v>
      </c>
      <c r="BI269" s="181">
        <f>IF(N269="nulová",J269,0)</f>
        <v>0</v>
      </c>
      <c r="BJ269" s="18" t="s">
        <v>21</v>
      </c>
      <c r="BK269" s="181">
        <f>ROUND(I269*H269,2)</f>
        <v>0</v>
      </c>
      <c r="BL269" s="18" t="s">
        <v>220</v>
      </c>
      <c r="BM269" s="180" t="s">
        <v>349</v>
      </c>
    </row>
    <row r="270" spans="1:65" s="2" customFormat="1" ht="11.25">
      <c r="A270" s="33"/>
      <c r="B270" s="34"/>
      <c r="C270" s="33"/>
      <c r="D270" s="182" t="s">
        <v>186</v>
      </c>
      <c r="E270" s="33"/>
      <c r="F270" s="183" t="s">
        <v>348</v>
      </c>
      <c r="G270" s="33"/>
      <c r="H270" s="33"/>
      <c r="I270" s="102"/>
      <c r="J270" s="33"/>
      <c r="K270" s="33"/>
      <c r="L270" s="34"/>
      <c r="M270" s="184"/>
      <c r="N270" s="185"/>
      <c r="O270" s="59"/>
      <c r="P270" s="59"/>
      <c r="Q270" s="59"/>
      <c r="R270" s="59"/>
      <c r="S270" s="59"/>
      <c r="T270" s="60"/>
      <c r="U270" s="33"/>
      <c r="V270" s="33"/>
      <c r="W270" s="33"/>
      <c r="X270" s="33"/>
      <c r="Y270" s="33"/>
      <c r="Z270" s="33"/>
      <c r="AA270" s="33"/>
      <c r="AB270" s="33"/>
      <c r="AC270" s="33"/>
      <c r="AD270" s="33"/>
      <c r="AE270" s="33"/>
      <c r="AT270" s="18" t="s">
        <v>186</v>
      </c>
      <c r="AU270" s="18" t="s">
        <v>91</v>
      </c>
    </row>
    <row r="271" spans="1:65" s="2" customFormat="1" ht="36" customHeight="1">
      <c r="A271" s="33"/>
      <c r="B271" s="167"/>
      <c r="C271" s="168" t="s">
        <v>350</v>
      </c>
      <c r="D271" s="168" t="s">
        <v>182</v>
      </c>
      <c r="E271" s="169" t="s">
        <v>351</v>
      </c>
      <c r="F271" s="170" t="s">
        <v>352</v>
      </c>
      <c r="G271" s="171" t="s">
        <v>199</v>
      </c>
      <c r="H271" s="172">
        <v>900</v>
      </c>
      <c r="I271" s="173"/>
      <c r="J271" s="174">
        <f>ROUND(I271*H271,2)</f>
        <v>0</v>
      </c>
      <c r="K271" s="175"/>
      <c r="L271" s="34"/>
      <c r="M271" s="176" t="s">
        <v>1</v>
      </c>
      <c r="N271" s="177" t="s">
        <v>45</v>
      </c>
      <c r="O271" s="59"/>
      <c r="P271" s="178">
        <f>O271*H271</f>
        <v>0</v>
      </c>
      <c r="Q271" s="178">
        <v>0</v>
      </c>
      <c r="R271" s="178">
        <f>Q271*H271</f>
        <v>0</v>
      </c>
      <c r="S271" s="178">
        <v>0</v>
      </c>
      <c r="T271" s="179">
        <f>S271*H271</f>
        <v>0</v>
      </c>
      <c r="U271" s="33"/>
      <c r="V271" s="33"/>
      <c r="W271" s="33"/>
      <c r="X271" s="33"/>
      <c r="Y271" s="33"/>
      <c r="Z271" s="33"/>
      <c r="AA271" s="33"/>
      <c r="AB271" s="33"/>
      <c r="AC271" s="33"/>
      <c r="AD271" s="33"/>
      <c r="AE271" s="33"/>
      <c r="AR271" s="180" t="s">
        <v>220</v>
      </c>
      <c r="AT271" s="180" t="s">
        <v>182</v>
      </c>
      <c r="AU271" s="180" t="s">
        <v>91</v>
      </c>
      <c r="AY271" s="18" t="s">
        <v>180</v>
      </c>
      <c r="BE271" s="181">
        <f>IF(N271="základní",J271,0)</f>
        <v>0</v>
      </c>
      <c r="BF271" s="181">
        <f>IF(N271="snížená",J271,0)</f>
        <v>0</v>
      </c>
      <c r="BG271" s="181">
        <f>IF(N271="zákl. přenesená",J271,0)</f>
        <v>0</v>
      </c>
      <c r="BH271" s="181">
        <f>IF(N271="sníž. přenesená",J271,0)</f>
        <v>0</v>
      </c>
      <c r="BI271" s="181">
        <f>IF(N271="nulová",J271,0)</f>
        <v>0</v>
      </c>
      <c r="BJ271" s="18" t="s">
        <v>21</v>
      </c>
      <c r="BK271" s="181">
        <f>ROUND(I271*H271,2)</f>
        <v>0</v>
      </c>
      <c r="BL271" s="18" t="s">
        <v>220</v>
      </c>
      <c r="BM271" s="180" t="s">
        <v>353</v>
      </c>
    </row>
    <row r="272" spans="1:65" s="2" customFormat="1" ht="29.25">
      <c r="A272" s="33"/>
      <c r="B272" s="34"/>
      <c r="C272" s="33"/>
      <c r="D272" s="182" t="s">
        <v>186</v>
      </c>
      <c r="E272" s="33"/>
      <c r="F272" s="183" t="s">
        <v>352</v>
      </c>
      <c r="G272" s="33"/>
      <c r="H272" s="33"/>
      <c r="I272" s="102"/>
      <c r="J272" s="33"/>
      <c r="K272" s="33"/>
      <c r="L272" s="34"/>
      <c r="M272" s="184"/>
      <c r="N272" s="185"/>
      <c r="O272" s="59"/>
      <c r="P272" s="59"/>
      <c r="Q272" s="59"/>
      <c r="R272" s="59"/>
      <c r="S272" s="59"/>
      <c r="T272" s="60"/>
      <c r="U272" s="33"/>
      <c r="V272" s="33"/>
      <c r="W272" s="33"/>
      <c r="X272" s="33"/>
      <c r="Y272" s="33"/>
      <c r="Z272" s="33"/>
      <c r="AA272" s="33"/>
      <c r="AB272" s="33"/>
      <c r="AC272" s="33"/>
      <c r="AD272" s="33"/>
      <c r="AE272" s="33"/>
      <c r="AT272" s="18" t="s">
        <v>186</v>
      </c>
      <c r="AU272" s="18" t="s">
        <v>91</v>
      </c>
    </row>
    <row r="273" spans="1:65" s="13" customFormat="1" ht="11.25">
      <c r="B273" s="186"/>
      <c r="D273" s="182" t="s">
        <v>187</v>
      </c>
      <c r="E273" s="187" t="s">
        <v>1</v>
      </c>
      <c r="F273" s="188" t="s">
        <v>346</v>
      </c>
      <c r="H273" s="189">
        <v>900</v>
      </c>
      <c r="I273" s="190"/>
      <c r="L273" s="186"/>
      <c r="M273" s="191"/>
      <c r="N273" s="192"/>
      <c r="O273" s="192"/>
      <c r="P273" s="192"/>
      <c r="Q273" s="192"/>
      <c r="R273" s="192"/>
      <c r="S273" s="192"/>
      <c r="T273" s="193"/>
      <c r="AT273" s="187" t="s">
        <v>187</v>
      </c>
      <c r="AU273" s="187" t="s">
        <v>91</v>
      </c>
      <c r="AV273" s="13" t="s">
        <v>91</v>
      </c>
      <c r="AW273" s="13" t="s">
        <v>36</v>
      </c>
      <c r="AX273" s="13" t="s">
        <v>80</v>
      </c>
      <c r="AY273" s="187" t="s">
        <v>180</v>
      </c>
    </row>
    <row r="274" spans="1:65" s="14" customFormat="1" ht="11.25">
      <c r="B274" s="194"/>
      <c r="D274" s="182" t="s">
        <v>187</v>
      </c>
      <c r="E274" s="195" t="s">
        <v>1</v>
      </c>
      <c r="F274" s="196" t="s">
        <v>189</v>
      </c>
      <c r="H274" s="197">
        <v>900</v>
      </c>
      <c r="I274" s="198"/>
      <c r="L274" s="194"/>
      <c r="M274" s="199"/>
      <c r="N274" s="200"/>
      <c r="O274" s="200"/>
      <c r="P274" s="200"/>
      <c r="Q274" s="200"/>
      <c r="R274" s="200"/>
      <c r="S274" s="200"/>
      <c r="T274" s="201"/>
      <c r="AT274" s="195" t="s">
        <v>187</v>
      </c>
      <c r="AU274" s="195" t="s">
        <v>91</v>
      </c>
      <c r="AV274" s="14" t="s">
        <v>128</v>
      </c>
      <c r="AW274" s="14" t="s">
        <v>36</v>
      </c>
      <c r="AX274" s="14" t="s">
        <v>21</v>
      </c>
      <c r="AY274" s="195" t="s">
        <v>180</v>
      </c>
    </row>
    <row r="275" spans="1:65" s="2" customFormat="1" ht="36" customHeight="1">
      <c r="A275" s="33"/>
      <c r="B275" s="167"/>
      <c r="C275" s="202" t="s">
        <v>265</v>
      </c>
      <c r="D275" s="202" t="s">
        <v>190</v>
      </c>
      <c r="E275" s="203" t="s">
        <v>354</v>
      </c>
      <c r="F275" s="204" t="s">
        <v>355</v>
      </c>
      <c r="G275" s="205" t="s">
        <v>199</v>
      </c>
      <c r="H275" s="206">
        <v>1035</v>
      </c>
      <c r="I275" s="207"/>
      <c r="J275" s="208">
        <f>ROUND(I275*H275,2)</f>
        <v>0</v>
      </c>
      <c r="K275" s="209"/>
      <c r="L275" s="210"/>
      <c r="M275" s="211" t="s">
        <v>1</v>
      </c>
      <c r="N275" s="212" t="s">
        <v>45</v>
      </c>
      <c r="O275" s="59"/>
      <c r="P275" s="178">
        <f>O275*H275</f>
        <v>0</v>
      </c>
      <c r="Q275" s="178">
        <v>0</v>
      </c>
      <c r="R275" s="178">
        <f>Q275*H275</f>
        <v>0</v>
      </c>
      <c r="S275" s="178">
        <v>0</v>
      </c>
      <c r="T275" s="179">
        <f>S275*H275</f>
        <v>0</v>
      </c>
      <c r="U275" s="33"/>
      <c r="V275" s="33"/>
      <c r="W275" s="33"/>
      <c r="X275" s="33"/>
      <c r="Y275" s="33"/>
      <c r="Z275" s="33"/>
      <c r="AA275" s="33"/>
      <c r="AB275" s="33"/>
      <c r="AC275" s="33"/>
      <c r="AD275" s="33"/>
      <c r="AE275" s="33"/>
      <c r="AR275" s="180" t="s">
        <v>257</v>
      </c>
      <c r="AT275" s="180" t="s">
        <v>190</v>
      </c>
      <c r="AU275" s="180" t="s">
        <v>91</v>
      </c>
      <c r="AY275" s="18" t="s">
        <v>180</v>
      </c>
      <c r="BE275" s="181">
        <f>IF(N275="základní",J275,0)</f>
        <v>0</v>
      </c>
      <c r="BF275" s="181">
        <f>IF(N275="snížená",J275,0)</f>
        <v>0</v>
      </c>
      <c r="BG275" s="181">
        <f>IF(N275="zákl. přenesená",J275,0)</f>
        <v>0</v>
      </c>
      <c r="BH275" s="181">
        <f>IF(N275="sníž. přenesená",J275,0)</f>
        <v>0</v>
      </c>
      <c r="BI275" s="181">
        <f>IF(N275="nulová",J275,0)</f>
        <v>0</v>
      </c>
      <c r="BJ275" s="18" t="s">
        <v>21</v>
      </c>
      <c r="BK275" s="181">
        <f>ROUND(I275*H275,2)</f>
        <v>0</v>
      </c>
      <c r="BL275" s="18" t="s">
        <v>220</v>
      </c>
      <c r="BM275" s="180" t="s">
        <v>356</v>
      </c>
    </row>
    <row r="276" spans="1:65" s="2" customFormat="1" ht="19.5">
      <c r="A276" s="33"/>
      <c r="B276" s="34"/>
      <c r="C276" s="33"/>
      <c r="D276" s="182" t="s">
        <v>186</v>
      </c>
      <c r="E276" s="33"/>
      <c r="F276" s="183" t="s">
        <v>355</v>
      </c>
      <c r="G276" s="33"/>
      <c r="H276" s="33"/>
      <c r="I276" s="102"/>
      <c r="J276" s="33"/>
      <c r="K276" s="33"/>
      <c r="L276" s="34"/>
      <c r="M276" s="184"/>
      <c r="N276" s="185"/>
      <c r="O276" s="59"/>
      <c r="P276" s="59"/>
      <c r="Q276" s="59"/>
      <c r="R276" s="59"/>
      <c r="S276" s="59"/>
      <c r="T276" s="60"/>
      <c r="U276" s="33"/>
      <c r="V276" s="33"/>
      <c r="W276" s="33"/>
      <c r="X276" s="33"/>
      <c r="Y276" s="33"/>
      <c r="Z276" s="33"/>
      <c r="AA276" s="33"/>
      <c r="AB276" s="33"/>
      <c r="AC276" s="33"/>
      <c r="AD276" s="33"/>
      <c r="AE276" s="33"/>
      <c r="AT276" s="18" t="s">
        <v>186</v>
      </c>
      <c r="AU276" s="18" t="s">
        <v>91</v>
      </c>
    </row>
    <row r="277" spans="1:65" s="2" customFormat="1" ht="48" customHeight="1">
      <c r="A277" s="33"/>
      <c r="B277" s="167"/>
      <c r="C277" s="168" t="s">
        <v>357</v>
      </c>
      <c r="D277" s="168" t="s">
        <v>182</v>
      </c>
      <c r="E277" s="169" t="s">
        <v>358</v>
      </c>
      <c r="F277" s="170" t="s">
        <v>359</v>
      </c>
      <c r="G277" s="171" t="s">
        <v>185</v>
      </c>
      <c r="H277" s="172">
        <v>2.8679999999999999</v>
      </c>
      <c r="I277" s="173"/>
      <c r="J277" s="174">
        <f>ROUND(I277*H277,2)</f>
        <v>0</v>
      </c>
      <c r="K277" s="175"/>
      <c r="L277" s="34"/>
      <c r="M277" s="176" t="s">
        <v>1</v>
      </c>
      <c r="N277" s="177" t="s">
        <v>45</v>
      </c>
      <c r="O277" s="59"/>
      <c r="P277" s="178">
        <f>O277*H277</f>
        <v>0</v>
      </c>
      <c r="Q277" s="178">
        <v>0</v>
      </c>
      <c r="R277" s="178">
        <f>Q277*H277</f>
        <v>0</v>
      </c>
      <c r="S277" s="178">
        <v>0</v>
      </c>
      <c r="T277" s="179">
        <f>S277*H277</f>
        <v>0</v>
      </c>
      <c r="U277" s="33"/>
      <c r="V277" s="33"/>
      <c r="W277" s="33"/>
      <c r="X277" s="33"/>
      <c r="Y277" s="33"/>
      <c r="Z277" s="33"/>
      <c r="AA277" s="33"/>
      <c r="AB277" s="33"/>
      <c r="AC277" s="33"/>
      <c r="AD277" s="33"/>
      <c r="AE277" s="33"/>
      <c r="AR277" s="180" t="s">
        <v>220</v>
      </c>
      <c r="AT277" s="180" t="s">
        <v>182</v>
      </c>
      <c r="AU277" s="180" t="s">
        <v>91</v>
      </c>
      <c r="AY277" s="18" t="s">
        <v>180</v>
      </c>
      <c r="BE277" s="181">
        <f>IF(N277="základní",J277,0)</f>
        <v>0</v>
      </c>
      <c r="BF277" s="181">
        <f>IF(N277="snížená",J277,0)</f>
        <v>0</v>
      </c>
      <c r="BG277" s="181">
        <f>IF(N277="zákl. přenesená",J277,0)</f>
        <v>0</v>
      </c>
      <c r="BH277" s="181">
        <f>IF(N277="sníž. přenesená",J277,0)</f>
        <v>0</v>
      </c>
      <c r="BI277" s="181">
        <f>IF(N277="nulová",J277,0)</f>
        <v>0</v>
      </c>
      <c r="BJ277" s="18" t="s">
        <v>21</v>
      </c>
      <c r="BK277" s="181">
        <f>ROUND(I277*H277,2)</f>
        <v>0</v>
      </c>
      <c r="BL277" s="18" t="s">
        <v>220</v>
      </c>
      <c r="BM277" s="180" t="s">
        <v>360</v>
      </c>
    </row>
    <row r="278" spans="1:65" s="2" customFormat="1" ht="29.25">
      <c r="A278" s="33"/>
      <c r="B278" s="34"/>
      <c r="C278" s="33"/>
      <c r="D278" s="182" t="s">
        <v>186</v>
      </c>
      <c r="E278" s="33"/>
      <c r="F278" s="183" t="s">
        <v>359</v>
      </c>
      <c r="G278" s="33"/>
      <c r="H278" s="33"/>
      <c r="I278" s="102"/>
      <c r="J278" s="33"/>
      <c r="K278" s="33"/>
      <c r="L278" s="34"/>
      <c r="M278" s="184"/>
      <c r="N278" s="185"/>
      <c r="O278" s="59"/>
      <c r="P278" s="59"/>
      <c r="Q278" s="59"/>
      <c r="R278" s="59"/>
      <c r="S278" s="59"/>
      <c r="T278" s="60"/>
      <c r="U278" s="33"/>
      <c r="V278" s="33"/>
      <c r="W278" s="33"/>
      <c r="X278" s="33"/>
      <c r="Y278" s="33"/>
      <c r="Z278" s="33"/>
      <c r="AA278" s="33"/>
      <c r="AB278" s="33"/>
      <c r="AC278" s="33"/>
      <c r="AD278" s="33"/>
      <c r="AE278" s="33"/>
      <c r="AT278" s="18" t="s">
        <v>186</v>
      </c>
      <c r="AU278" s="18" t="s">
        <v>91</v>
      </c>
    </row>
    <row r="279" spans="1:65" s="12" customFormat="1" ht="22.9" customHeight="1">
      <c r="B279" s="154"/>
      <c r="D279" s="155" t="s">
        <v>79</v>
      </c>
      <c r="E279" s="165" t="s">
        <v>361</v>
      </c>
      <c r="F279" s="165" t="s">
        <v>362</v>
      </c>
      <c r="I279" s="157"/>
      <c r="J279" s="166">
        <f>BK279</f>
        <v>0</v>
      </c>
      <c r="L279" s="154"/>
      <c r="M279" s="159"/>
      <c r="N279" s="160"/>
      <c r="O279" s="160"/>
      <c r="P279" s="161">
        <f>SUM(P280:P414)</f>
        <v>0</v>
      </c>
      <c r="Q279" s="160"/>
      <c r="R279" s="161">
        <f>SUM(R280:R414)</f>
        <v>0</v>
      </c>
      <c r="S279" s="160"/>
      <c r="T279" s="162">
        <f>SUM(T280:T414)</f>
        <v>0</v>
      </c>
      <c r="AR279" s="155" t="s">
        <v>91</v>
      </c>
      <c r="AT279" s="163" t="s">
        <v>79</v>
      </c>
      <c r="AU279" s="163" t="s">
        <v>21</v>
      </c>
      <c r="AY279" s="155" t="s">
        <v>180</v>
      </c>
      <c r="BK279" s="164">
        <f>SUM(BK280:BK414)</f>
        <v>0</v>
      </c>
    </row>
    <row r="280" spans="1:65" s="2" customFormat="1" ht="48" customHeight="1">
      <c r="A280" s="33"/>
      <c r="B280" s="167"/>
      <c r="C280" s="168" t="s">
        <v>270</v>
      </c>
      <c r="D280" s="168" t="s">
        <v>182</v>
      </c>
      <c r="E280" s="169" t="s">
        <v>363</v>
      </c>
      <c r="F280" s="170" t="s">
        <v>364</v>
      </c>
      <c r="G280" s="171" t="s">
        <v>213</v>
      </c>
      <c r="H280" s="172">
        <v>369.5</v>
      </c>
      <c r="I280" s="173"/>
      <c r="J280" s="174">
        <f>ROUND(I280*H280,2)</f>
        <v>0</v>
      </c>
      <c r="K280" s="175"/>
      <c r="L280" s="34"/>
      <c r="M280" s="176" t="s">
        <v>1</v>
      </c>
      <c r="N280" s="177" t="s">
        <v>45</v>
      </c>
      <c r="O280" s="59"/>
      <c r="P280" s="178">
        <f>O280*H280</f>
        <v>0</v>
      </c>
      <c r="Q280" s="178">
        <v>0</v>
      </c>
      <c r="R280" s="178">
        <f>Q280*H280</f>
        <v>0</v>
      </c>
      <c r="S280" s="178">
        <v>0</v>
      </c>
      <c r="T280" s="179">
        <f>S280*H280</f>
        <v>0</v>
      </c>
      <c r="U280" s="33"/>
      <c r="V280" s="33"/>
      <c r="W280" s="33"/>
      <c r="X280" s="33"/>
      <c r="Y280" s="33"/>
      <c r="Z280" s="33"/>
      <c r="AA280" s="33"/>
      <c r="AB280" s="33"/>
      <c r="AC280" s="33"/>
      <c r="AD280" s="33"/>
      <c r="AE280" s="33"/>
      <c r="AR280" s="180" t="s">
        <v>220</v>
      </c>
      <c r="AT280" s="180" t="s">
        <v>182</v>
      </c>
      <c r="AU280" s="180" t="s">
        <v>91</v>
      </c>
      <c r="AY280" s="18" t="s">
        <v>180</v>
      </c>
      <c r="BE280" s="181">
        <f>IF(N280="základní",J280,0)</f>
        <v>0</v>
      </c>
      <c r="BF280" s="181">
        <f>IF(N280="snížená",J280,0)</f>
        <v>0</v>
      </c>
      <c r="BG280" s="181">
        <f>IF(N280="zákl. přenesená",J280,0)</f>
        <v>0</v>
      </c>
      <c r="BH280" s="181">
        <f>IF(N280="sníž. přenesená",J280,0)</f>
        <v>0</v>
      </c>
      <c r="BI280" s="181">
        <f>IF(N280="nulová",J280,0)</f>
        <v>0</v>
      </c>
      <c r="BJ280" s="18" t="s">
        <v>21</v>
      </c>
      <c r="BK280" s="181">
        <f>ROUND(I280*H280,2)</f>
        <v>0</v>
      </c>
      <c r="BL280" s="18" t="s">
        <v>220</v>
      </c>
      <c r="BM280" s="180" t="s">
        <v>365</v>
      </c>
    </row>
    <row r="281" spans="1:65" s="2" customFormat="1" ht="29.25">
      <c r="A281" s="33"/>
      <c r="B281" s="34"/>
      <c r="C281" s="33"/>
      <c r="D281" s="182" t="s">
        <v>186</v>
      </c>
      <c r="E281" s="33"/>
      <c r="F281" s="183" t="s">
        <v>364</v>
      </c>
      <c r="G281" s="33"/>
      <c r="H281" s="33"/>
      <c r="I281" s="102"/>
      <c r="J281" s="33"/>
      <c r="K281" s="33"/>
      <c r="L281" s="34"/>
      <c r="M281" s="184"/>
      <c r="N281" s="185"/>
      <c r="O281" s="59"/>
      <c r="P281" s="59"/>
      <c r="Q281" s="59"/>
      <c r="R281" s="59"/>
      <c r="S281" s="59"/>
      <c r="T281" s="60"/>
      <c r="U281" s="33"/>
      <c r="V281" s="33"/>
      <c r="W281" s="33"/>
      <c r="X281" s="33"/>
      <c r="Y281" s="33"/>
      <c r="Z281" s="33"/>
      <c r="AA281" s="33"/>
      <c r="AB281" s="33"/>
      <c r="AC281" s="33"/>
      <c r="AD281" s="33"/>
      <c r="AE281" s="33"/>
      <c r="AT281" s="18" t="s">
        <v>186</v>
      </c>
      <c r="AU281" s="18" t="s">
        <v>91</v>
      </c>
    </row>
    <row r="282" spans="1:65" s="13" customFormat="1" ht="11.25">
      <c r="B282" s="186"/>
      <c r="D282" s="182" t="s">
        <v>187</v>
      </c>
      <c r="E282" s="187" t="s">
        <v>1</v>
      </c>
      <c r="F282" s="188" t="s">
        <v>366</v>
      </c>
      <c r="H282" s="189">
        <v>369.5</v>
      </c>
      <c r="I282" s="190"/>
      <c r="L282" s="186"/>
      <c r="M282" s="191"/>
      <c r="N282" s="192"/>
      <c r="O282" s="192"/>
      <c r="P282" s="192"/>
      <c r="Q282" s="192"/>
      <c r="R282" s="192"/>
      <c r="S282" s="192"/>
      <c r="T282" s="193"/>
      <c r="AT282" s="187" t="s">
        <v>187</v>
      </c>
      <c r="AU282" s="187" t="s">
        <v>91</v>
      </c>
      <c r="AV282" s="13" t="s">
        <v>91</v>
      </c>
      <c r="AW282" s="13" t="s">
        <v>36</v>
      </c>
      <c r="AX282" s="13" t="s">
        <v>80</v>
      </c>
      <c r="AY282" s="187" t="s">
        <v>180</v>
      </c>
    </row>
    <row r="283" spans="1:65" s="14" customFormat="1" ht="11.25">
      <c r="B283" s="194"/>
      <c r="D283" s="182" t="s">
        <v>187</v>
      </c>
      <c r="E283" s="195" t="s">
        <v>1</v>
      </c>
      <c r="F283" s="196" t="s">
        <v>189</v>
      </c>
      <c r="H283" s="197">
        <v>369.5</v>
      </c>
      <c r="I283" s="198"/>
      <c r="L283" s="194"/>
      <c r="M283" s="199"/>
      <c r="N283" s="200"/>
      <c r="O283" s="200"/>
      <c r="P283" s="200"/>
      <c r="Q283" s="200"/>
      <c r="R283" s="200"/>
      <c r="S283" s="200"/>
      <c r="T283" s="201"/>
      <c r="AT283" s="195" t="s">
        <v>187</v>
      </c>
      <c r="AU283" s="195" t="s">
        <v>91</v>
      </c>
      <c r="AV283" s="14" t="s">
        <v>128</v>
      </c>
      <c r="AW283" s="14" t="s">
        <v>36</v>
      </c>
      <c r="AX283" s="14" t="s">
        <v>21</v>
      </c>
      <c r="AY283" s="195" t="s">
        <v>180</v>
      </c>
    </row>
    <row r="284" spans="1:65" s="2" customFormat="1" ht="16.5" customHeight="1">
      <c r="A284" s="33"/>
      <c r="B284" s="167"/>
      <c r="C284" s="168" t="s">
        <v>367</v>
      </c>
      <c r="D284" s="168" t="s">
        <v>182</v>
      </c>
      <c r="E284" s="169" t="s">
        <v>368</v>
      </c>
      <c r="F284" s="170" t="s">
        <v>369</v>
      </c>
      <c r="G284" s="171" t="s">
        <v>199</v>
      </c>
      <c r="H284" s="172">
        <v>66</v>
      </c>
      <c r="I284" s="173"/>
      <c r="J284" s="174">
        <f>ROUND(I284*H284,2)</f>
        <v>0</v>
      </c>
      <c r="K284" s="175"/>
      <c r="L284" s="34"/>
      <c r="M284" s="176" t="s">
        <v>1</v>
      </c>
      <c r="N284" s="177" t="s">
        <v>45</v>
      </c>
      <c r="O284" s="59"/>
      <c r="P284" s="178">
        <f>O284*H284</f>
        <v>0</v>
      </c>
      <c r="Q284" s="178">
        <v>0</v>
      </c>
      <c r="R284" s="178">
        <f>Q284*H284</f>
        <v>0</v>
      </c>
      <c r="S284" s="178">
        <v>0</v>
      </c>
      <c r="T284" s="179">
        <f>S284*H284</f>
        <v>0</v>
      </c>
      <c r="U284" s="33"/>
      <c r="V284" s="33"/>
      <c r="W284" s="33"/>
      <c r="X284" s="33"/>
      <c r="Y284" s="33"/>
      <c r="Z284" s="33"/>
      <c r="AA284" s="33"/>
      <c r="AB284" s="33"/>
      <c r="AC284" s="33"/>
      <c r="AD284" s="33"/>
      <c r="AE284" s="33"/>
      <c r="AR284" s="180" t="s">
        <v>220</v>
      </c>
      <c r="AT284" s="180" t="s">
        <v>182</v>
      </c>
      <c r="AU284" s="180" t="s">
        <v>91</v>
      </c>
      <c r="AY284" s="18" t="s">
        <v>180</v>
      </c>
      <c r="BE284" s="181">
        <f>IF(N284="základní",J284,0)</f>
        <v>0</v>
      </c>
      <c r="BF284" s="181">
        <f>IF(N284="snížená",J284,0)</f>
        <v>0</v>
      </c>
      <c r="BG284" s="181">
        <f>IF(N284="zákl. přenesená",J284,0)</f>
        <v>0</v>
      </c>
      <c r="BH284" s="181">
        <f>IF(N284="sníž. přenesená",J284,0)</f>
        <v>0</v>
      </c>
      <c r="BI284" s="181">
        <f>IF(N284="nulová",J284,0)</f>
        <v>0</v>
      </c>
      <c r="BJ284" s="18" t="s">
        <v>21</v>
      </c>
      <c r="BK284" s="181">
        <f>ROUND(I284*H284,2)</f>
        <v>0</v>
      </c>
      <c r="BL284" s="18" t="s">
        <v>220</v>
      </c>
      <c r="BM284" s="180" t="s">
        <v>370</v>
      </c>
    </row>
    <row r="285" spans="1:65" s="2" customFormat="1" ht="11.25">
      <c r="A285" s="33"/>
      <c r="B285" s="34"/>
      <c r="C285" s="33"/>
      <c r="D285" s="182" t="s">
        <v>186</v>
      </c>
      <c r="E285" s="33"/>
      <c r="F285" s="183" t="s">
        <v>369</v>
      </c>
      <c r="G285" s="33"/>
      <c r="H285" s="33"/>
      <c r="I285" s="102"/>
      <c r="J285" s="33"/>
      <c r="K285" s="33"/>
      <c r="L285" s="34"/>
      <c r="M285" s="184"/>
      <c r="N285" s="185"/>
      <c r="O285" s="59"/>
      <c r="P285" s="59"/>
      <c r="Q285" s="59"/>
      <c r="R285" s="59"/>
      <c r="S285" s="59"/>
      <c r="T285" s="60"/>
      <c r="U285" s="33"/>
      <c r="V285" s="33"/>
      <c r="W285" s="33"/>
      <c r="X285" s="33"/>
      <c r="Y285" s="33"/>
      <c r="Z285" s="33"/>
      <c r="AA285" s="33"/>
      <c r="AB285" s="33"/>
      <c r="AC285" s="33"/>
      <c r="AD285" s="33"/>
      <c r="AE285" s="33"/>
      <c r="AT285" s="18" t="s">
        <v>186</v>
      </c>
      <c r="AU285" s="18" t="s">
        <v>91</v>
      </c>
    </row>
    <row r="286" spans="1:65" s="15" customFormat="1" ht="11.25">
      <c r="B286" s="213"/>
      <c r="D286" s="182" t="s">
        <v>187</v>
      </c>
      <c r="E286" s="214" t="s">
        <v>1</v>
      </c>
      <c r="F286" s="215" t="s">
        <v>371</v>
      </c>
      <c r="H286" s="214" t="s">
        <v>1</v>
      </c>
      <c r="I286" s="216"/>
      <c r="L286" s="213"/>
      <c r="M286" s="217"/>
      <c r="N286" s="218"/>
      <c r="O286" s="218"/>
      <c r="P286" s="218"/>
      <c r="Q286" s="218"/>
      <c r="R286" s="218"/>
      <c r="S286" s="218"/>
      <c r="T286" s="219"/>
      <c r="AT286" s="214" t="s">
        <v>187</v>
      </c>
      <c r="AU286" s="214" t="s">
        <v>91</v>
      </c>
      <c r="AV286" s="15" t="s">
        <v>21</v>
      </c>
      <c r="AW286" s="15" t="s">
        <v>36</v>
      </c>
      <c r="AX286" s="15" t="s">
        <v>80</v>
      </c>
      <c r="AY286" s="214" t="s">
        <v>180</v>
      </c>
    </row>
    <row r="287" spans="1:65" s="13" customFormat="1" ht="11.25">
      <c r="B287" s="186"/>
      <c r="D287" s="182" t="s">
        <v>187</v>
      </c>
      <c r="E287" s="187" t="s">
        <v>1</v>
      </c>
      <c r="F287" s="188" t="s">
        <v>372</v>
      </c>
      <c r="H287" s="189">
        <v>66</v>
      </c>
      <c r="I287" s="190"/>
      <c r="L287" s="186"/>
      <c r="M287" s="191"/>
      <c r="N287" s="192"/>
      <c r="O287" s="192"/>
      <c r="P287" s="192"/>
      <c r="Q287" s="192"/>
      <c r="R287" s="192"/>
      <c r="S287" s="192"/>
      <c r="T287" s="193"/>
      <c r="AT287" s="187" t="s">
        <v>187</v>
      </c>
      <c r="AU287" s="187" t="s">
        <v>91</v>
      </c>
      <c r="AV287" s="13" t="s">
        <v>91</v>
      </c>
      <c r="AW287" s="13" t="s">
        <v>36</v>
      </c>
      <c r="AX287" s="13" t="s">
        <v>80</v>
      </c>
      <c r="AY287" s="187" t="s">
        <v>180</v>
      </c>
    </row>
    <row r="288" spans="1:65" s="14" customFormat="1" ht="11.25">
      <c r="B288" s="194"/>
      <c r="D288" s="182" t="s">
        <v>187</v>
      </c>
      <c r="E288" s="195" t="s">
        <v>1</v>
      </c>
      <c r="F288" s="196" t="s">
        <v>189</v>
      </c>
      <c r="H288" s="197">
        <v>66</v>
      </c>
      <c r="I288" s="198"/>
      <c r="L288" s="194"/>
      <c r="M288" s="199"/>
      <c r="N288" s="200"/>
      <c r="O288" s="200"/>
      <c r="P288" s="200"/>
      <c r="Q288" s="200"/>
      <c r="R288" s="200"/>
      <c r="S288" s="200"/>
      <c r="T288" s="201"/>
      <c r="AT288" s="195" t="s">
        <v>187</v>
      </c>
      <c r="AU288" s="195" t="s">
        <v>91</v>
      </c>
      <c r="AV288" s="14" t="s">
        <v>128</v>
      </c>
      <c r="AW288" s="14" t="s">
        <v>36</v>
      </c>
      <c r="AX288" s="14" t="s">
        <v>21</v>
      </c>
      <c r="AY288" s="195" t="s">
        <v>180</v>
      </c>
    </row>
    <row r="289" spans="1:65" s="2" customFormat="1" ht="24" customHeight="1">
      <c r="A289" s="33"/>
      <c r="B289" s="167"/>
      <c r="C289" s="168" t="s">
        <v>274</v>
      </c>
      <c r="D289" s="168" t="s">
        <v>182</v>
      </c>
      <c r="E289" s="169" t="s">
        <v>373</v>
      </c>
      <c r="F289" s="170" t="s">
        <v>374</v>
      </c>
      <c r="G289" s="171" t="s">
        <v>213</v>
      </c>
      <c r="H289" s="172">
        <v>29.7</v>
      </c>
      <c r="I289" s="173"/>
      <c r="J289" s="174">
        <f>ROUND(I289*H289,2)</f>
        <v>0</v>
      </c>
      <c r="K289" s="175"/>
      <c r="L289" s="34"/>
      <c r="M289" s="176" t="s">
        <v>1</v>
      </c>
      <c r="N289" s="177" t="s">
        <v>45</v>
      </c>
      <c r="O289" s="59"/>
      <c r="P289" s="178">
        <f>O289*H289</f>
        <v>0</v>
      </c>
      <c r="Q289" s="178">
        <v>0</v>
      </c>
      <c r="R289" s="178">
        <f>Q289*H289</f>
        <v>0</v>
      </c>
      <c r="S289" s="178">
        <v>0</v>
      </c>
      <c r="T289" s="179">
        <f>S289*H289</f>
        <v>0</v>
      </c>
      <c r="U289" s="33"/>
      <c r="V289" s="33"/>
      <c r="W289" s="33"/>
      <c r="X289" s="33"/>
      <c r="Y289" s="33"/>
      <c r="Z289" s="33"/>
      <c r="AA289" s="33"/>
      <c r="AB289" s="33"/>
      <c r="AC289" s="33"/>
      <c r="AD289" s="33"/>
      <c r="AE289" s="33"/>
      <c r="AR289" s="180" t="s">
        <v>220</v>
      </c>
      <c r="AT289" s="180" t="s">
        <v>182</v>
      </c>
      <c r="AU289" s="180" t="s">
        <v>91</v>
      </c>
      <c r="AY289" s="18" t="s">
        <v>180</v>
      </c>
      <c r="BE289" s="181">
        <f>IF(N289="základní",J289,0)</f>
        <v>0</v>
      </c>
      <c r="BF289" s="181">
        <f>IF(N289="snížená",J289,0)</f>
        <v>0</v>
      </c>
      <c r="BG289" s="181">
        <f>IF(N289="zákl. přenesená",J289,0)</f>
        <v>0</v>
      </c>
      <c r="BH289" s="181">
        <f>IF(N289="sníž. přenesená",J289,0)</f>
        <v>0</v>
      </c>
      <c r="BI289" s="181">
        <f>IF(N289="nulová",J289,0)</f>
        <v>0</v>
      </c>
      <c r="BJ289" s="18" t="s">
        <v>21</v>
      </c>
      <c r="BK289" s="181">
        <f>ROUND(I289*H289,2)</f>
        <v>0</v>
      </c>
      <c r="BL289" s="18" t="s">
        <v>220</v>
      </c>
      <c r="BM289" s="180" t="s">
        <v>375</v>
      </c>
    </row>
    <row r="290" spans="1:65" s="2" customFormat="1" ht="19.5">
      <c r="A290" s="33"/>
      <c r="B290" s="34"/>
      <c r="C290" s="33"/>
      <c r="D290" s="182" t="s">
        <v>186</v>
      </c>
      <c r="E290" s="33"/>
      <c r="F290" s="183" t="s">
        <v>374</v>
      </c>
      <c r="G290" s="33"/>
      <c r="H290" s="33"/>
      <c r="I290" s="102"/>
      <c r="J290" s="33"/>
      <c r="K290" s="33"/>
      <c r="L290" s="34"/>
      <c r="M290" s="184"/>
      <c r="N290" s="185"/>
      <c r="O290" s="59"/>
      <c r="P290" s="59"/>
      <c r="Q290" s="59"/>
      <c r="R290" s="59"/>
      <c r="S290" s="59"/>
      <c r="T290" s="60"/>
      <c r="U290" s="33"/>
      <c r="V290" s="33"/>
      <c r="W290" s="33"/>
      <c r="X290" s="33"/>
      <c r="Y290" s="33"/>
      <c r="Z290" s="33"/>
      <c r="AA290" s="33"/>
      <c r="AB290" s="33"/>
      <c r="AC290" s="33"/>
      <c r="AD290" s="33"/>
      <c r="AE290" s="33"/>
      <c r="AT290" s="18" t="s">
        <v>186</v>
      </c>
      <c r="AU290" s="18" t="s">
        <v>91</v>
      </c>
    </row>
    <row r="291" spans="1:65" s="15" customFormat="1" ht="11.25">
      <c r="B291" s="213"/>
      <c r="D291" s="182" t="s">
        <v>187</v>
      </c>
      <c r="E291" s="214" t="s">
        <v>1</v>
      </c>
      <c r="F291" s="215" t="s">
        <v>376</v>
      </c>
      <c r="H291" s="214" t="s">
        <v>1</v>
      </c>
      <c r="I291" s="216"/>
      <c r="L291" s="213"/>
      <c r="M291" s="217"/>
      <c r="N291" s="218"/>
      <c r="O291" s="218"/>
      <c r="P291" s="218"/>
      <c r="Q291" s="218"/>
      <c r="R291" s="218"/>
      <c r="S291" s="218"/>
      <c r="T291" s="219"/>
      <c r="AT291" s="214" t="s">
        <v>187</v>
      </c>
      <c r="AU291" s="214" t="s">
        <v>91</v>
      </c>
      <c r="AV291" s="15" t="s">
        <v>21</v>
      </c>
      <c r="AW291" s="15" t="s">
        <v>36</v>
      </c>
      <c r="AX291" s="15" t="s">
        <v>80</v>
      </c>
      <c r="AY291" s="214" t="s">
        <v>180</v>
      </c>
    </row>
    <row r="292" spans="1:65" s="13" customFormat="1" ht="11.25">
      <c r="B292" s="186"/>
      <c r="D292" s="182" t="s">
        <v>187</v>
      </c>
      <c r="E292" s="187" t="s">
        <v>1</v>
      </c>
      <c r="F292" s="188" t="s">
        <v>377</v>
      </c>
      <c r="H292" s="189">
        <v>5</v>
      </c>
      <c r="I292" s="190"/>
      <c r="L292" s="186"/>
      <c r="M292" s="191"/>
      <c r="N292" s="192"/>
      <c r="O292" s="192"/>
      <c r="P292" s="192"/>
      <c r="Q292" s="192"/>
      <c r="R292" s="192"/>
      <c r="S292" s="192"/>
      <c r="T292" s="193"/>
      <c r="AT292" s="187" t="s">
        <v>187</v>
      </c>
      <c r="AU292" s="187" t="s">
        <v>91</v>
      </c>
      <c r="AV292" s="13" t="s">
        <v>91</v>
      </c>
      <c r="AW292" s="13" t="s">
        <v>36</v>
      </c>
      <c r="AX292" s="13" t="s">
        <v>80</v>
      </c>
      <c r="AY292" s="187" t="s">
        <v>180</v>
      </c>
    </row>
    <row r="293" spans="1:65" s="15" customFormat="1" ht="11.25">
      <c r="B293" s="213"/>
      <c r="D293" s="182" t="s">
        <v>187</v>
      </c>
      <c r="E293" s="214" t="s">
        <v>1</v>
      </c>
      <c r="F293" s="215" t="s">
        <v>378</v>
      </c>
      <c r="H293" s="214" t="s">
        <v>1</v>
      </c>
      <c r="I293" s="216"/>
      <c r="L293" s="213"/>
      <c r="M293" s="217"/>
      <c r="N293" s="218"/>
      <c r="O293" s="218"/>
      <c r="P293" s="218"/>
      <c r="Q293" s="218"/>
      <c r="R293" s="218"/>
      <c r="S293" s="218"/>
      <c r="T293" s="219"/>
      <c r="AT293" s="214" t="s">
        <v>187</v>
      </c>
      <c r="AU293" s="214" t="s">
        <v>91</v>
      </c>
      <c r="AV293" s="15" t="s">
        <v>21</v>
      </c>
      <c r="AW293" s="15" t="s">
        <v>36</v>
      </c>
      <c r="AX293" s="15" t="s">
        <v>80</v>
      </c>
      <c r="AY293" s="214" t="s">
        <v>180</v>
      </c>
    </row>
    <row r="294" spans="1:65" s="13" customFormat="1" ht="11.25">
      <c r="B294" s="186"/>
      <c r="D294" s="182" t="s">
        <v>187</v>
      </c>
      <c r="E294" s="187" t="s">
        <v>1</v>
      </c>
      <c r="F294" s="188" t="s">
        <v>379</v>
      </c>
      <c r="H294" s="189">
        <v>24.7</v>
      </c>
      <c r="I294" s="190"/>
      <c r="L294" s="186"/>
      <c r="M294" s="191"/>
      <c r="N294" s="192"/>
      <c r="O294" s="192"/>
      <c r="P294" s="192"/>
      <c r="Q294" s="192"/>
      <c r="R294" s="192"/>
      <c r="S294" s="192"/>
      <c r="T294" s="193"/>
      <c r="AT294" s="187" t="s">
        <v>187</v>
      </c>
      <c r="AU294" s="187" t="s">
        <v>91</v>
      </c>
      <c r="AV294" s="13" t="s">
        <v>91</v>
      </c>
      <c r="AW294" s="13" t="s">
        <v>36</v>
      </c>
      <c r="AX294" s="13" t="s">
        <v>80</v>
      </c>
      <c r="AY294" s="187" t="s">
        <v>180</v>
      </c>
    </row>
    <row r="295" spans="1:65" s="14" customFormat="1" ht="11.25">
      <c r="B295" s="194"/>
      <c r="D295" s="182" t="s">
        <v>187</v>
      </c>
      <c r="E295" s="195" t="s">
        <v>1</v>
      </c>
      <c r="F295" s="196" t="s">
        <v>189</v>
      </c>
      <c r="H295" s="197">
        <v>29.7</v>
      </c>
      <c r="I295" s="198"/>
      <c r="L295" s="194"/>
      <c r="M295" s="199"/>
      <c r="N295" s="200"/>
      <c r="O295" s="200"/>
      <c r="P295" s="200"/>
      <c r="Q295" s="200"/>
      <c r="R295" s="200"/>
      <c r="S295" s="200"/>
      <c r="T295" s="201"/>
      <c r="AT295" s="195" t="s">
        <v>187</v>
      </c>
      <c r="AU295" s="195" t="s">
        <v>91</v>
      </c>
      <c r="AV295" s="14" t="s">
        <v>128</v>
      </c>
      <c r="AW295" s="14" t="s">
        <v>36</v>
      </c>
      <c r="AX295" s="14" t="s">
        <v>21</v>
      </c>
      <c r="AY295" s="195" t="s">
        <v>180</v>
      </c>
    </row>
    <row r="296" spans="1:65" s="2" customFormat="1" ht="16.5" customHeight="1">
      <c r="A296" s="33"/>
      <c r="B296" s="167"/>
      <c r="C296" s="202" t="s">
        <v>380</v>
      </c>
      <c r="D296" s="202" t="s">
        <v>190</v>
      </c>
      <c r="E296" s="203" t="s">
        <v>381</v>
      </c>
      <c r="F296" s="204" t="s">
        <v>382</v>
      </c>
      <c r="G296" s="205" t="s">
        <v>383</v>
      </c>
      <c r="H296" s="206">
        <v>0.316</v>
      </c>
      <c r="I296" s="207"/>
      <c r="J296" s="208">
        <f>ROUND(I296*H296,2)</f>
        <v>0</v>
      </c>
      <c r="K296" s="209"/>
      <c r="L296" s="210"/>
      <c r="M296" s="211" t="s">
        <v>1</v>
      </c>
      <c r="N296" s="212" t="s">
        <v>45</v>
      </c>
      <c r="O296" s="59"/>
      <c r="P296" s="178">
        <f>O296*H296</f>
        <v>0</v>
      </c>
      <c r="Q296" s="178">
        <v>0</v>
      </c>
      <c r="R296" s="178">
        <f>Q296*H296</f>
        <v>0</v>
      </c>
      <c r="S296" s="178">
        <v>0</v>
      </c>
      <c r="T296" s="179">
        <f>S296*H296</f>
        <v>0</v>
      </c>
      <c r="U296" s="33"/>
      <c r="V296" s="33"/>
      <c r="W296" s="33"/>
      <c r="X296" s="33"/>
      <c r="Y296" s="33"/>
      <c r="Z296" s="33"/>
      <c r="AA296" s="33"/>
      <c r="AB296" s="33"/>
      <c r="AC296" s="33"/>
      <c r="AD296" s="33"/>
      <c r="AE296" s="33"/>
      <c r="AR296" s="180" t="s">
        <v>257</v>
      </c>
      <c r="AT296" s="180" t="s">
        <v>190</v>
      </c>
      <c r="AU296" s="180" t="s">
        <v>91</v>
      </c>
      <c r="AY296" s="18" t="s">
        <v>180</v>
      </c>
      <c r="BE296" s="181">
        <f>IF(N296="základní",J296,0)</f>
        <v>0</v>
      </c>
      <c r="BF296" s="181">
        <f>IF(N296="snížená",J296,0)</f>
        <v>0</v>
      </c>
      <c r="BG296" s="181">
        <f>IF(N296="zákl. přenesená",J296,0)</f>
        <v>0</v>
      </c>
      <c r="BH296" s="181">
        <f>IF(N296="sníž. přenesená",J296,0)</f>
        <v>0</v>
      </c>
      <c r="BI296" s="181">
        <f>IF(N296="nulová",J296,0)</f>
        <v>0</v>
      </c>
      <c r="BJ296" s="18" t="s">
        <v>21</v>
      </c>
      <c r="BK296" s="181">
        <f>ROUND(I296*H296,2)</f>
        <v>0</v>
      </c>
      <c r="BL296" s="18" t="s">
        <v>220</v>
      </c>
      <c r="BM296" s="180" t="s">
        <v>384</v>
      </c>
    </row>
    <row r="297" spans="1:65" s="2" customFormat="1" ht="11.25">
      <c r="A297" s="33"/>
      <c r="B297" s="34"/>
      <c r="C297" s="33"/>
      <c r="D297" s="182" t="s">
        <v>186</v>
      </c>
      <c r="E297" s="33"/>
      <c r="F297" s="183" t="s">
        <v>382</v>
      </c>
      <c r="G297" s="33"/>
      <c r="H297" s="33"/>
      <c r="I297" s="102"/>
      <c r="J297" s="33"/>
      <c r="K297" s="33"/>
      <c r="L297" s="34"/>
      <c r="M297" s="184"/>
      <c r="N297" s="185"/>
      <c r="O297" s="59"/>
      <c r="P297" s="59"/>
      <c r="Q297" s="59"/>
      <c r="R297" s="59"/>
      <c r="S297" s="59"/>
      <c r="T297" s="60"/>
      <c r="U297" s="33"/>
      <c r="V297" s="33"/>
      <c r="W297" s="33"/>
      <c r="X297" s="33"/>
      <c r="Y297" s="33"/>
      <c r="Z297" s="33"/>
      <c r="AA297" s="33"/>
      <c r="AB297" s="33"/>
      <c r="AC297" s="33"/>
      <c r="AD297" s="33"/>
      <c r="AE297" s="33"/>
      <c r="AT297" s="18" t="s">
        <v>186</v>
      </c>
      <c r="AU297" s="18" t="s">
        <v>91</v>
      </c>
    </row>
    <row r="298" spans="1:65" s="13" customFormat="1" ht="11.25">
      <c r="B298" s="186"/>
      <c r="D298" s="182" t="s">
        <v>187</v>
      </c>
      <c r="E298" s="187" t="s">
        <v>1</v>
      </c>
      <c r="F298" s="188" t="s">
        <v>385</v>
      </c>
      <c r="H298" s="189">
        <v>5.2999999999999999E-2</v>
      </c>
      <c r="I298" s="190"/>
      <c r="L298" s="186"/>
      <c r="M298" s="191"/>
      <c r="N298" s="192"/>
      <c r="O298" s="192"/>
      <c r="P298" s="192"/>
      <c r="Q298" s="192"/>
      <c r="R298" s="192"/>
      <c r="S298" s="192"/>
      <c r="T298" s="193"/>
      <c r="AT298" s="187" t="s">
        <v>187</v>
      </c>
      <c r="AU298" s="187" t="s">
        <v>91</v>
      </c>
      <c r="AV298" s="13" t="s">
        <v>91</v>
      </c>
      <c r="AW298" s="13" t="s">
        <v>36</v>
      </c>
      <c r="AX298" s="13" t="s">
        <v>80</v>
      </c>
      <c r="AY298" s="187" t="s">
        <v>180</v>
      </c>
    </row>
    <row r="299" spans="1:65" s="13" customFormat="1" ht="11.25">
      <c r="B299" s="186"/>
      <c r="D299" s="182" t="s">
        <v>187</v>
      </c>
      <c r="E299" s="187" t="s">
        <v>1</v>
      </c>
      <c r="F299" s="188" t="s">
        <v>386</v>
      </c>
      <c r="H299" s="189">
        <v>0.26300000000000001</v>
      </c>
      <c r="I299" s="190"/>
      <c r="L299" s="186"/>
      <c r="M299" s="191"/>
      <c r="N299" s="192"/>
      <c r="O299" s="192"/>
      <c r="P299" s="192"/>
      <c r="Q299" s="192"/>
      <c r="R299" s="192"/>
      <c r="S299" s="192"/>
      <c r="T299" s="193"/>
      <c r="AT299" s="187" t="s">
        <v>187</v>
      </c>
      <c r="AU299" s="187" t="s">
        <v>91</v>
      </c>
      <c r="AV299" s="13" t="s">
        <v>91</v>
      </c>
      <c r="AW299" s="13" t="s">
        <v>36</v>
      </c>
      <c r="AX299" s="13" t="s">
        <v>80</v>
      </c>
      <c r="AY299" s="187" t="s">
        <v>180</v>
      </c>
    </row>
    <row r="300" spans="1:65" s="14" customFormat="1" ht="11.25">
      <c r="B300" s="194"/>
      <c r="D300" s="182" t="s">
        <v>187</v>
      </c>
      <c r="E300" s="195" t="s">
        <v>1</v>
      </c>
      <c r="F300" s="196" t="s">
        <v>189</v>
      </c>
      <c r="H300" s="197">
        <v>0.316</v>
      </c>
      <c r="I300" s="198"/>
      <c r="L300" s="194"/>
      <c r="M300" s="199"/>
      <c r="N300" s="200"/>
      <c r="O300" s="200"/>
      <c r="P300" s="200"/>
      <c r="Q300" s="200"/>
      <c r="R300" s="200"/>
      <c r="S300" s="200"/>
      <c r="T300" s="201"/>
      <c r="AT300" s="195" t="s">
        <v>187</v>
      </c>
      <c r="AU300" s="195" t="s">
        <v>91</v>
      </c>
      <c r="AV300" s="14" t="s">
        <v>128</v>
      </c>
      <c r="AW300" s="14" t="s">
        <v>36</v>
      </c>
      <c r="AX300" s="14" t="s">
        <v>21</v>
      </c>
      <c r="AY300" s="195" t="s">
        <v>180</v>
      </c>
    </row>
    <row r="301" spans="1:65" s="2" customFormat="1" ht="16.5" customHeight="1">
      <c r="A301" s="33"/>
      <c r="B301" s="167"/>
      <c r="C301" s="168" t="s">
        <v>277</v>
      </c>
      <c r="D301" s="168" t="s">
        <v>182</v>
      </c>
      <c r="E301" s="169" t="s">
        <v>387</v>
      </c>
      <c r="F301" s="170" t="s">
        <v>388</v>
      </c>
      <c r="G301" s="171" t="s">
        <v>199</v>
      </c>
      <c r="H301" s="172">
        <v>5</v>
      </c>
      <c r="I301" s="173"/>
      <c r="J301" s="174">
        <f>ROUND(I301*H301,2)</f>
        <v>0</v>
      </c>
      <c r="K301" s="175"/>
      <c r="L301" s="34"/>
      <c r="M301" s="176" t="s">
        <v>1</v>
      </c>
      <c r="N301" s="177" t="s">
        <v>45</v>
      </c>
      <c r="O301" s="59"/>
      <c r="P301" s="178">
        <f>O301*H301</f>
        <v>0</v>
      </c>
      <c r="Q301" s="178">
        <v>0</v>
      </c>
      <c r="R301" s="178">
        <f>Q301*H301</f>
        <v>0</v>
      </c>
      <c r="S301" s="178">
        <v>0</v>
      </c>
      <c r="T301" s="179">
        <f>S301*H301</f>
        <v>0</v>
      </c>
      <c r="U301" s="33"/>
      <c r="V301" s="33"/>
      <c r="W301" s="33"/>
      <c r="X301" s="33"/>
      <c r="Y301" s="33"/>
      <c r="Z301" s="33"/>
      <c r="AA301" s="33"/>
      <c r="AB301" s="33"/>
      <c r="AC301" s="33"/>
      <c r="AD301" s="33"/>
      <c r="AE301" s="33"/>
      <c r="AR301" s="180" t="s">
        <v>220</v>
      </c>
      <c r="AT301" s="180" t="s">
        <v>182</v>
      </c>
      <c r="AU301" s="180" t="s">
        <v>91</v>
      </c>
      <c r="AY301" s="18" t="s">
        <v>180</v>
      </c>
      <c r="BE301" s="181">
        <f>IF(N301="základní",J301,0)</f>
        <v>0</v>
      </c>
      <c r="BF301" s="181">
        <f>IF(N301="snížená",J301,0)</f>
        <v>0</v>
      </c>
      <c r="BG301" s="181">
        <f>IF(N301="zákl. přenesená",J301,0)</f>
        <v>0</v>
      </c>
      <c r="BH301" s="181">
        <f>IF(N301="sníž. přenesená",J301,0)</f>
        <v>0</v>
      </c>
      <c r="BI301" s="181">
        <f>IF(N301="nulová",J301,0)</f>
        <v>0</v>
      </c>
      <c r="BJ301" s="18" t="s">
        <v>21</v>
      </c>
      <c r="BK301" s="181">
        <f>ROUND(I301*H301,2)</f>
        <v>0</v>
      </c>
      <c r="BL301" s="18" t="s">
        <v>220</v>
      </c>
      <c r="BM301" s="180" t="s">
        <v>389</v>
      </c>
    </row>
    <row r="302" spans="1:65" s="2" customFormat="1" ht="11.25">
      <c r="A302" s="33"/>
      <c r="B302" s="34"/>
      <c r="C302" s="33"/>
      <c r="D302" s="182" t="s">
        <v>186</v>
      </c>
      <c r="E302" s="33"/>
      <c r="F302" s="183" t="s">
        <v>388</v>
      </c>
      <c r="G302" s="33"/>
      <c r="H302" s="33"/>
      <c r="I302" s="102"/>
      <c r="J302" s="33"/>
      <c r="K302" s="33"/>
      <c r="L302" s="34"/>
      <c r="M302" s="184"/>
      <c r="N302" s="185"/>
      <c r="O302" s="59"/>
      <c r="P302" s="59"/>
      <c r="Q302" s="59"/>
      <c r="R302" s="59"/>
      <c r="S302" s="59"/>
      <c r="T302" s="60"/>
      <c r="U302" s="33"/>
      <c r="V302" s="33"/>
      <c r="W302" s="33"/>
      <c r="X302" s="33"/>
      <c r="Y302" s="33"/>
      <c r="Z302" s="33"/>
      <c r="AA302" s="33"/>
      <c r="AB302" s="33"/>
      <c r="AC302" s="33"/>
      <c r="AD302" s="33"/>
      <c r="AE302" s="33"/>
      <c r="AT302" s="18" t="s">
        <v>186</v>
      </c>
      <c r="AU302" s="18" t="s">
        <v>91</v>
      </c>
    </row>
    <row r="303" spans="1:65" s="15" customFormat="1" ht="11.25">
      <c r="B303" s="213"/>
      <c r="D303" s="182" t="s">
        <v>187</v>
      </c>
      <c r="E303" s="214" t="s">
        <v>1</v>
      </c>
      <c r="F303" s="215" t="s">
        <v>376</v>
      </c>
      <c r="H303" s="214" t="s">
        <v>1</v>
      </c>
      <c r="I303" s="216"/>
      <c r="L303" s="213"/>
      <c r="M303" s="217"/>
      <c r="N303" s="218"/>
      <c r="O303" s="218"/>
      <c r="P303" s="218"/>
      <c r="Q303" s="218"/>
      <c r="R303" s="218"/>
      <c r="S303" s="218"/>
      <c r="T303" s="219"/>
      <c r="AT303" s="214" t="s">
        <v>187</v>
      </c>
      <c r="AU303" s="214" t="s">
        <v>91</v>
      </c>
      <c r="AV303" s="15" t="s">
        <v>21</v>
      </c>
      <c r="AW303" s="15" t="s">
        <v>36</v>
      </c>
      <c r="AX303" s="15" t="s">
        <v>80</v>
      </c>
      <c r="AY303" s="214" t="s">
        <v>180</v>
      </c>
    </row>
    <row r="304" spans="1:65" s="13" customFormat="1" ht="11.25">
      <c r="B304" s="186"/>
      <c r="D304" s="182" t="s">
        <v>187</v>
      </c>
      <c r="E304" s="187" t="s">
        <v>1</v>
      </c>
      <c r="F304" s="188" t="s">
        <v>203</v>
      </c>
      <c r="H304" s="189">
        <v>5</v>
      </c>
      <c r="I304" s="190"/>
      <c r="L304" s="186"/>
      <c r="M304" s="191"/>
      <c r="N304" s="192"/>
      <c r="O304" s="192"/>
      <c r="P304" s="192"/>
      <c r="Q304" s="192"/>
      <c r="R304" s="192"/>
      <c r="S304" s="192"/>
      <c r="T304" s="193"/>
      <c r="AT304" s="187" t="s">
        <v>187</v>
      </c>
      <c r="AU304" s="187" t="s">
        <v>91</v>
      </c>
      <c r="AV304" s="13" t="s">
        <v>91</v>
      </c>
      <c r="AW304" s="13" t="s">
        <v>36</v>
      </c>
      <c r="AX304" s="13" t="s">
        <v>80</v>
      </c>
      <c r="AY304" s="187" t="s">
        <v>180</v>
      </c>
    </row>
    <row r="305" spans="1:65" s="14" customFormat="1" ht="11.25">
      <c r="B305" s="194"/>
      <c r="D305" s="182" t="s">
        <v>187</v>
      </c>
      <c r="E305" s="195" t="s">
        <v>1</v>
      </c>
      <c r="F305" s="196" t="s">
        <v>189</v>
      </c>
      <c r="H305" s="197">
        <v>5</v>
      </c>
      <c r="I305" s="198"/>
      <c r="L305" s="194"/>
      <c r="M305" s="199"/>
      <c r="N305" s="200"/>
      <c r="O305" s="200"/>
      <c r="P305" s="200"/>
      <c r="Q305" s="200"/>
      <c r="R305" s="200"/>
      <c r="S305" s="200"/>
      <c r="T305" s="201"/>
      <c r="AT305" s="195" t="s">
        <v>187</v>
      </c>
      <c r="AU305" s="195" t="s">
        <v>91</v>
      </c>
      <c r="AV305" s="14" t="s">
        <v>128</v>
      </c>
      <c r="AW305" s="14" t="s">
        <v>36</v>
      </c>
      <c r="AX305" s="14" t="s">
        <v>21</v>
      </c>
      <c r="AY305" s="195" t="s">
        <v>180</v>
      </c>
    </row>
    <row r="306" spans="1:65" s="2" customFormat="1" ht="16.5" customHeight="1">
      <c r="A306" s="33"/>
      <c r="B306" s="167"/>
      <c r="C306" s="202" t="s">
        <v>390</v>
      </c>
      <c r="D306" s="202" t="s">
        <v>190</v>
      </c>
      <c r="E306" s="203" t="s">
        <v>391</v>
      </c>
      <c r="F306" s="204" t="s">
        <v>392</v>
      </c>
      <c r="G306" s="205" t="s">
        <v>383</v>
      </c>
      <c r="H306" s="206">
        <v>0.126</v>
      </c>
      <c r="I306" s="207"/>
      <c r="J306" s="208">
        <f>ROUND(I306*H306,2)</f>
        <v>0</v>
      </c>
      <c r="K306" s="209"/>
      <c r="L306" s="210"/>
      <c r="M306" s="211" t="s">
        <v>1</v>
      </c>
      <c r="N306" s="212" t="s">
        <v>45</v>
      </c>
      <c r="O306" s="59"/>
      <c r="P306" s="178">
        <f>O306*H306</f>
        <v>0</v>
      </c>
      <c r="Q306" s="178">
        <v>0</v>
      </c>
      <c r="R306" s="178">
        <f>Q306*H306</f>
        <v>0</v>
      </c>
      <c r="S306" s="178">
        <v>0</v>
      </c>
      <c r="T306" s="179">
        <f>S306*H306</f>
        <v>0</v>
      </c>
      <c r="U306" s="33"/>
      <c r="V306" s="33"/>
      <c r="W306" s="33"/>
      <c r="X306" s="33"/>
      <c r="Y306" s="33"/>
      <c r="Z306" s="33"/>
      <c r="AA306" s="33"/>
      <c r="AB306" s="33"/>
      <c r="AC306" s="33"/>
      <c r="AD306" s="33"/>
      <c r="AE306" s="33"/>
      <c r="AR306" s="180" t="s">
        <v>257</v>
      </c>
      <c r="AT306" s="180" t="s">
        <v>190</v>
      </c>
      <c r="AU306" s="180" t="s">
        <v>91</v>
      </c>
      <c r="AY306" s="18" t="s">
        <v>180</v>
      </c>
      <c r="BE306" s="181">
        <f>IF(N306="základní",J306,0)</f>
        <v>0</v>
      </c>
      <c r="BF306" s="181">
        <f>IF(N306="snížená",J306,0)</f>
        <v>0</v>
      </c>
      <c r="BG306" s="181">
        <f>IF(N306="zákl. přenesená",J306,0)</f>
        <v>0</v>
      </c>
      <c r="BH306" s="181">
        <f>IF(N306="sníž. přenesená",J306,0)</f>
        <v>0</v>
      </c>
      <c r="BI306" s="181">
        <f>IF(N306="nulová",J306,0)</f>
        <v>0</v>
      </c>
      <c r="BJ306" s="18" t="s">
        <v>21</v>
      </c>
      <c r="BK306" s="181">
        <f>ROUND(I306*H306,2)</f>
        <v>0</v>
      </c>
      <c r="BL306" s="18" t="s">
        <v>220</v>
      </c>
      <c r="BM306" s="180" t="s">
        <v>393</v>
      </c>
    </row>
    <row r="307" spans="1:65" s="2" customFormat="1" ht="11.25">
      <c r="A307" s="33"/>
      <c r="B307" s="34"/>
      <c r="C307" s="33"/>
      <c r="D307" s="182" t="s">
        <v>186</v>
      </c>
      <c r="E307" s="33"/>
      <c r="F307" s="183" t="s">
        <v>392</v>
      </c>
      <c r="G307" s="33"/>
      <c r="H307" s="33"/>
      <c r="I307" s="102"/>
      <c r="J307" s="33"/>
      <c r="K307" s="33"/>
      <c r="L307" s="34"/>
      <c r="M307" s="184"/>
      <c r="N307" s="185"/>
      <c r="O307" s="59"/>
      <c r="P307" s="59"/>
      <c r="Q307" s="59"/>
      <c r="R307" s="59"/>
      <c r="S307" s="59"/>
      <c r="T307" s="60"/>
      <c r="U307" s="33"/>
      <c r="V307" s="33"/>
      <c r="W307" s="33"/>
      <c r="X307" s="33"/>
      <c r="Y307" s="33"/>
      <c r="Z307" s="33"/>
      <c r="AA307" s="33"/>
      <c r="AB307" s="33"/>
      <c r="AC307" s="33"/>
      <c r="AD307" s="33"/>
      <c r="AE307" s="33"/>
      <c r="AT307" s="18" t="s">
        <v>186</v>
      </c>
      <c r="AU307" s="18" t="s">
        <v>91</v>
      </c>
    </row>
    <row r="308" spans="1:65" s="13" customFormat="1" ht="11.25">
      <c r="B308" s="186"/>
      <c r="D308" s="182" t="s">
        <v>187</v>
      </c>
      <c r="E308" s="187" t="s">
        <v>1</v>
      </c>
      <c r="F308" s="188" t="s">
        <v>394</v>
      </c>
      <c r="H308" s="189">
        <v>0.126</v>
      </c>
      <c r="I308" s="190"/>
      <c r="L308" s="186"/>
      <c r="M308" s="191"/>
      <c r="N308" s="192"/>
      <c r="O308" s="192"/>
      <c r="P308" s="192"/>
      <c r="Q308" s="192"/>
      <c r="R308" s="192"/>
      <c r="S308" s="192"/>
      <c r="T308" s="193"/>
      <c r="AT308" s="187" t="s">
        <v>187</v>
      </c>
      <c r="AU308" s="187" t="s">
        <v>91</v>
      </c>
      <c r="AV308" s="13" t="s">
        <v>91</v>
      </c>
      <c r="AW308" s="13" t="s">
        <v>36</v>
      </c>
      <c r="AX308" s="13" t="s">
        <v>80</v>
      </c>
      <c r="AY308" s="187" t="s">
        <v>180</v>
      </c>
    </row>
    <row r="309" spans="1:65" s="14" customFormat="1" ht="11.25">
      <c r="B309" s="194"/>
      <c r="D309" s="182" t="s">
        <v>187</v>
      </c>
      <c r="E309" s="195" t="s">
        <v>1</v>
      </c>
      <c r="F309" s="196" t="s">
        <v>189</v>
      </c>
      <c r="H309" s="197">
        <v>0.126</v>
      </c>
      <c r="I309" s="198"/>
      <c r="L309" s="194"/>
      <c r="M309" s="199"/>
      <c r="N309" s="200"/>
      <c r="O309" s="200"/>
      <c r="P309" s="200"/>
      <c r="Q309" s="200"/>
      <c r="R309" s="200"/>
      <c r="S309" s="200"/>
      <c r="T309" s="201"/>
      <c r="AT309" s="195" t="s">
        <v>187</v>
      </c>
      <c r="AU309" s="195" t="s">
        <v>91</v>
      </c>
      <c r="AV309" s="14" t="s">
        <v>128</v>
      </c>
      <c r="AW309" s="14" t="s">
        <v>36</v>
      </c>
      <c r="AX309" s="14" t="s">
        <v>21</v>
      </c>
      <c r="AY309" s="195" t="s">
        <v>180</v>
      </c>
    </row>
    <row r="310" spans="1:65" s="2" customFormat="1" ht="24" customHeight="1">
      <c r="A310" s="33"/>
      <c r="B310" s="167"/>
      <c r="C310" s="168" t="s">
        <v>281</v>
      </c>
      <c r="D310" s="168" t="s">
        <v>182</v>
      </c>
      <c r="E310" s="169" t="s">
        <v>395</v>
      </c>
      <c r="F310" s="170" t="s">
        <v>396</v>
      </c>
      <c r="G310" s="171" t="s">
        <v>383</v>
      </c>
      <c r="H310" s="172">
        <v>0.442</v>
      </c>
      <c r="I310" s="173"/>
      <c r="J310" s="174">
        <f>ROUND(I310*H310,2)</f>
        <v>0</v>
      </c>
      <c r="K310" s="175"/>
      <c r="L310" s="34"/>
      <c r="M310" s="176" t="s">
        <v>1</v>
      </c>
      <c r="N310" s="177" t="s">
        <v>45</v>
      </c>
      <c r="O310" s="59"/>
      <c r="P310" s="178">
        <f>O310*H310</f>
        <v>0</v>
      </c>
      <c r="Q310" s="178">
        <v>0</v>
      </c>
      <c r="R310" s="178">
        <f>Q310*H310</f>
        <v>0</v>
      </c>
      <c r="S310" s="178">
        <v>0</v>
      </c>
      <c r="T310" s="179">
        <f>S310*H310</f>
        <v>0</v>
      </c>
      <c r="U310" s="33"/>
      <c r="V310" s="33"/>
      <c r="W310" s="33"/>
      <c r="X310" s="33"/>
      <c r="Y310" s="33"/>
      <c r="Z310" s="33"/>
      <c r="AA310" s="33"/>
      <c r="AB310" s="33"/>
      <c r="AC310" s="33"/>
      <c r="AD310" s="33"/>
      <c r="AE310" s="33"/>
      <c r="AR310" s="180" t="s">
        <v>220</v>
      </c>
      <c r="AT310" s="180" t="s">
        <v>182</v>
      </c>
      <c r="AU310" s="180" t="s">
        <v>91</v>
      </c>
      <c r="AY310" s="18" t="s">
        <v>180</v>
      </c>
      <c r="BE310" s="181">
        <f>IF(N310="základní",J310,0)</f>
        <v>0</v>
      </c>
      <c r="BF310" s="181">
        <f>IF(N310="snížená",J310,0)</f>
        <v>0</v>
      </c>
      <c r="BG310" s="181">
        <f>IF(N310="zákl. přenesená",J310,0)</f>
        <v>0</v>
      </c>
      <c r="BH310" s="181">
        <f>IF(N310="sníž. přenesená",J310,0)</f>
        <v>0</v>
      </c>
      <c r="BI310" s="181">
        <f>IF(N310="nulová",J310,0)</f>
        <v>0</v>
      </c>
      <c r="BJ310" s="18" t="s">
        <v>21</v>
      </c>
      <c r="BK310" s="181">
        <f>ROUND(I310*H310,2)</f>
        <v>0</v>
      </c>
      <c r="BL310" s="18" t="s">
        <v>220</v>
      </c>
      <c r="BM310" s="180" t="s">
        <v>397</v>
      </c>
    </row>
    <row r="311" spans="1:65" s="2" customFormat="1" ht="11.25">
      <c r="A311" s="33"/>
      <c r="B311" s="34"/>
      <c r="C311" s="33"/>
      <c r="D311" s="182" t="s">
        <v>186</v>
      </c>
      <c r="E311" s="33"/>
      <c r="F311" s="183" t="s">
        <v>396</v>
      </c>
      <c r="G311" s="33"/>
      <c r="H311" s="33"/>
      <c r="I311" s="102"/>
      <c r="J311" s="33"/>
      <c r="K311" s="33"/>
      <c r="L311" s="34"/>
      <c r="M311" s="184"/>
      <c r="N311" s="185"/>
      <c r="O311" s="59"/>
      <c r="P311" s="59"/>
      <c r="Q311" s="59"/>
      <c r="R311" s="59"/>
      <c r="S311" s="59"/>
      <c r="T311" s="60"/>
      <c r="U311" s="33"/>
      <c r="V311" s="33"/>
      <c r="W311" s="33"/>
      <c r="X311" s="33"/>
      <c r="Y311" s="33"/>
      <c r="Z311" s="33"/>
      <c r="AA311" s="33"/>
      <c r="AB311" s="33"/>
      <c r="AC311" s="33"/>
      <c r="AD311" s="33"/>
      <c r="AE311" s="33"/>
      <c r="AT311" s="18" t="s">
        <v>186</v>
      </c>
      <c r="AU311" s="18" t="s">
        <v>91</v>
      </c>
    </row>
    <row r="312" spans="1:65" s="13" customFormat="1" ht="11.25">
      <c r="B312" s="186"/>
      <c r="D312" s="182" t="s">
        <v>187</v>
      </c>
      <c r="E312" s="187" t="s">
        <v>1</v>
      </c>
      <c r="F312" s="188" t="s">
        <v>398</v>
      </c>
      <c r="H312" s="189">
        <v>0.442</v>
      </c>
      <c r="I312" s="190"/>
      <c r="L312" s="186"/>
      <c r="M312" s="191"/>
      <c r="N312" s="192"/>
      <c r="O312" s="192"/>
      <c r="P312" s="192"/>
      <c r="Q312" s="192"/>
      <c r="R312" s="192"/>
      <c r="S312" s="192"/>
      <c r="T312" s="193"/>
      <c r="AT312" s="187" t="s">
        <v>187</v>
      </c>
      <c r="AU312" s="187" t="s">
        <v>91</v>
      </c>
      <c r="AV312" s="13" t="s">
        <v>91</v>
      </c>
      <c r="AW312" s="13" t="s">
        <v>36</v>
      </c>
      <c r="AX312" s="13" t="s">
        <v>80</v>
      </c>
      <c r="AY312" s="187" t="s">
        <v>180</v>
      </c>
    </row>
    <row r="313" spans="1:65" s="14" customFormat="1" ht="11.25">
      <c r="B313" s="194"/>
      <c r="D313" s="182" t="s">
        <v>187</v>
      </c>
      <c r="E313" s="195" t="s">
        <v>1</v>
      </c>
      <c r="F313" s="196" t="s">
        <v>189</v>
      </c>
      <c r="H313" s="197">
        <v>0.442</v>
      </c>
      <c r="I313" s="198"/>
      <c r="L313" s="194"/>
      <c r="M313" s="199"/>
      <c r="N313" s="200"/>
      <c r="O313" s="200"/>
      <c r="P313" s="200"/>
      <c r="Q313" s="200"/>
      <c r="R313" s="200"/>
      <c r="S313" s="200"/>
      <c r="T313" s="201"/>
      <c r="AT313" s="195" t="s">
        <v>187</v>
      </c>
      <c r="AU313" s="195" t="s">
        <v>91</v>
      </c>
      <c r="AV313" s="14" t="s">
        <v>128</v>
      </c>
      <c r="AW313" s="14" t="s">
        <v>36</v>
      </c>
      <c r="AX313" s="14" t="s">
        <v>21</v>
      </c>
      <c r="AY313" s="195" t="s">
        <v>180</v>
      </c>
    </row>
    <row r="314" spans="1:65" s="2" customFormat="1" ht="36" customHeight="1">
      <c r="A314" s="33"/>
      <c r="B314" s="167"/>
      <c r="C314" s="168" t="s">
        <v>399</v>
      </c>
      <c r="D314" s="168" t="s">
        <v>182</v>
      </c>
      <c r="E314" s="169" t="s">
        <v>400</v>
      </c>
      <c r="F314" s="170" t="s">
        <v>401</v>
      </c>
      <c r="G314" s="171" t="s">
        <v>213</v>
      </c>
      <c r="H314" s="172">
        <v>60</v>
      </c>
      <c r="I314" s="173"/>
      <c r="J314" s="174">
        <f>ROUND(I314*H314,2)</f>
        <v>0</v>
      </c>
      <c r="K314" s="175"/>
      <c r="L314" s="34"/>
      <c r="M314" s="176" t="s">
        <v>1</v>
      </c>
      <c r="N314" s="177" t="s">
        <v>45</v>
      </c>
      <c r="O314" s="59"/>
      <c r="P314" s="178">
        <f>O314*H314</f>
        <v>0</v>
      </c>
      <c r="Q314" s="178">
        <v>0</v>
      </c>
      <c r="R314" s="178">
        <f>Q314*H314</f>
        <v>0</v>
      </c>
      <c r="S314" s="178">
        <v>0</v>
      </c>
      <c r="T314" s="179">
        <f>S314*H314</f>
        <v>0</v>
      </c>
      <c r="U314" s="33"/>
      <c r="V314" s="33"/>
      <c r="W314" s="33"/>
      <c r="X314" s="33"/>
      <c r="Y314" s="33"/>
      <c r="Z314" s="33"/>
      <c r="AA314" s="33"/>
      <c r="AB314" s="33"/>
      <c r="AC314" s="33"/>
      <c r="AD314" s="33"/>
      <c r="AE314" s="33"/>
      <c r="AR314" s="180" t="s">
        <v>220</v>
      </c>
      <c r="AT314" s="180" t="s">
        <v>182</v>
      </c>
      <c r="AU314" s="180" t="s">
        <v>91</v>
      </c>
      <c r="AY314" s="18" t="s">
        <v>180</v>
      </c>
      <c r="BE314" s="181">
        <f>IF(N314="základní",J314,0)</f>
        <v>0</v>
      </c>
      <c r="BF314" s="181">
        <f>IF(N314="snížená",J314,0)</f>
        <v>0</v>
      </c>
      <c r="BG314" s="181">
        <f>IF(N314="zákl. přenesená",J314,0)</f>
        <v>0</v>
      </c>
      <c r="BH314" s="181">
        <f>IF(N314="sníž. přenesená",J314,0)</f>
        <v>0</v>
      </c>
      <c r="BI314" s="181">
        <f>IF(N314="nulová",J314,0)</f>
        <v>0</v>
      </c>
      <c r="BJ314" s="18" t="s">
        <v>21</v>
      </c>
      <c r="BK314" s="181">
        <f>ROUND(I314*H314,2)</f>
        <v>0</v>
      </c>
      <c r="BL314" s="18" t="s">
        <v>220</v>
      </c>
      <c r="BM314" s="180" t="s">
        <v>402</v>
      </c>
    </row>
    <row r="315" spans="1:65" s="2" customFormat="1" ht="19.5">
      <c r="A315" s="33"/>
      <c r="B315" s="34"/>
      <c r="C315" s="33"/>
      <c r="D315" s="182" t="s">
        <v>186</v>
      </c>
      <c r="E315" s="33"/>
      <c r="F315" s="183" t="s">
        <v>401</v>
      </c>
      <c r="G315" s="33"/>
      <c r="H315" s="33"/>
      <c r="I315" s="102"/>
      <c r="J315" s="33"/>
      <c r="K315" s="33"/>
      <c r="L315" s="34"/>
      <c r="M315" s="184"/>
      <c r="N315" s="185"/>
      <c r="O315" s="59"/>
      <c r="P315" s="59"/>
      <c r="Q315" s="59"/>
      <c r="R315" s="59"/>
      <c r="S315" s="59"/>
      <c r="T315" s="60"/>
      <c r="U315" s="33"/>
      <c r="V315" s="33"/>
      <c r="W315" s="33"/>
      <c r="X315" s="33"/>
      <c r="Y315" s="33"/>
      <c r="Z315" s="33"/>
      <c r="AA315" s="33"/>
      <c r="AB315" s="33"/>
      <c r="AC315" s="33"/>
      <c r="AD315" s="33"/>
      <c r="AE315" s="33"/>
      <c r="AT315" s="18" t="s">
        <v>186</v>
      </c>
      <c r="AU315" s="18" t="s">
        <v>91</v>
      </c>
    </row>
    <row r="316" spans="1:65" s="13" customFormat="1" ht="11.25">
      <c r="B316" s="186"/>
      <c r="D316" s="182" t="s">
        <v>187</v>
      </c>
      <c r="E316" s="187" t="s">
        <v>1</v>
      </c>
      <c r="F316" s="188" t="s">
        <v>403</v>
      </c>
      <c r="H316" s="189">
        <v>60</v>
      </c>
      <c r="I316" s="190"/>
      <c r="L316" s="186"/>
      <c r="M316" s="191"/>
      <c r="N316" s="192"/>
      <c r="O316" s="192"/>
      <c r="P316" s="192"/>
      <c r="Q316" s="192"/>
      <c r="R316" s="192"/>
      <c r="S316" s="192"/>
      <c r="T316" s="193"/>
      <c r="AT316" s="187" t="s">
        <v>187</v>
      </c>
      <c r="AU316" s="187" t="s">
        <v>91</v>
      </c>
      <c r="AV316" s="13" t="s">
        <v>91</v>
      </c>
      <c r="AW316" s="13" t="s">
        <v>36</v>
      </c>
      <c r="AX316" s="13" t="s">
        <v>80</v>
      </c>
      <c r="AY316" s="187" t="s">
        <v>180</v>
      </c>
    </row>
    <row r="317" spans="1:65" s="14" customFormat="1" ht="11.25">
      <c r="B317" s="194"/>
      <c r="D317" s="182" t="s">
        <v>187</v>
      </c>
      <c r="E317" s="195" t="s">
        <v>1</v>
      </c>
      <c r="F317" s="196" t="s">
        <v>189</v>
      </c>
      <c r="H317" s="197">
        <v>60</v>
      </c>
      <c r="I317" s="198"/>
      <c r="L317" s="194"/>
      <c r="M317" s="199"/>
      <c r="N317" s="200"/>
      <c r="O317" s="200"/>
      <c r="P317" s="200"/>
      <c r="Q317" s="200"/>
      <c r="R317" s="200"/>
      <c r="S317" s="200"/>
      <c r="T317" s="201"/>
      <c r="AT317" s="195" t="s">
        <v>187</v>
      </c>
      <c r="AU317" s="195" t="s">
        <v>91</v>
      </c>
      <c r="AV317" s="14" t="s">
        <v>128</v>
      </c>
      <c r="AW317" s="14" t="s">
        <v>36</v>
      </c>
      <c r="AX317" s="14" t="s">
        <v>21</v>
      </c>
      <c r="AY317" s="195" t="s">
        <v>180</v>
      </c>
    </row>
    <row r="318" spans="1:65" s="2" customFormat="1" ht="24" customHeight="1">
      <c r="A318" s="33"/>
      <c r="B318" s="167"/>
      <c r="C318" s="168" t="s">
        <v>285</v>
      </c>
      <c r="D318" s="168" t="s">
        <v>182</v>
      </c>
      <c r="E318" s="169" t="s">
        <v>404</v>
      </c>
      <c r="F318" s="170" t="s">
        <v>405</v>
      </c>
      <c r="G318" s="171" t="s">
        <v>213</v>
      </c>
      <c r="H318" s="172">
        <v>25.6</v>
      </c>
      <c r="I318" s="173"/>
      <c r="J318" s="174">
        <f>ROUND(I318*H318,2)</f>
        <v>0</v>
      </c>
      <c r="K318" s="175"/>
      <c r="L318" s="34"/>
      <c r="M318" s="176" t="s">
        <v>1</v>
      </c>
      <c r="N318" s="177" t="s">
        <v>45</v>
      </c>
      <c r="O318" s="59"/>
      <c r="P318" s="178">
        <f>O318*H318</f>
        <v>0</v>
      </c>
      <c r="Q318" s="178">
        <v>0</v>
      </c>
      <c r="R318" s="178">
        <f>Q318*H318</f>
        <v>0</v>
      </c>
      <c r="S318" s="178">
        <v>0</v>
      </c>
      <c r="T318" s="179">
        <f>S318*H318</f>
        <v>0</v>
      </c>
      <c r="U318" s="33"/>
      <c r="V318" s="33"/>
      <c r="W318" s="33"/>
      <c r="X318" s="33"/>
      <c r="Y318" s="33"/>
      <c r="Z318" s="33"/>
      <c r="AA318" s="33"/>
      <c r="AB318" s="33"/>
      <c r="AC318" s="33"/>
      <c r="AD318" s="33"/>
      <c r="AE318" s="33"/>
      <c r="AR318" s="180" t="s">
        <v>220</v>
      </c>
      <c r="AT318" s="180" t="s">
        <v>182</v>
      </c>
      <c r="AU318" s="180" t="s">
        <v>91</v>
      </c>
      <c r="AY318" s="18" t="s">
        <v>180</v>
      </c>
      <c r="BE318" s="181">
        <f>IF(N318="základní",J318,0)</f>
        <v>0</v>
      </c>
      <c r="BF318" s="181">
        <f>IF(N318="snížená",J318,0)</f>
        <v>0</v>
      </c>
      <c r="BG318" s="181">
        <f>IF(N318="zákl. přenesená",J318,0)</f>
        <v>0</v>
      </c>
      <c r="BH318" s="181">
        <f>IF(N318="sníž. přenesená",J318,0)</f>
        <v>0</v>
      </c>
      <c r="BI318" s="181">
        <f>IF(N318="nulová",J318,0)</f>
        <v>0</v>
      </c>
      <c r="BJ318" s="18" t="s">
        <v>21</v>
      </c>
      <c r="BK318" s="181">
        <f>ROUND(I318*H318,2)</f>
        <v>0</v>
      </c>
      <c r="BL318" s="18" t="s">
        <v>220</v>
      </c>
      <c r="BM318" s="180" t="s">
        <v>406</v>
      </c>
    </row>
    <row r="319" spans="1:65" s="2" customFormat="1" ht="19.5">
      <c r="A319" s="33"/>
      <c r="B319" s="34"/>
      <c r="C319" s="33"/>
      <c r="D319" s="182" t="s">
        <v>186</v>
      </c>
      <c r="E319" s="33"/>
      <c r="F319" s="183" t="s">
        <v>405</v>
      </c>
      <c r="G319" s="33"/>
      <c r="H319" s="33"/>
      <c r="I319" s="102"/>
      <c r="J319" s="33"/>
      <c r="K319" s="33"/>
      <c r="L319" s="34"/>
      <c r="M319" s="184"/>
      <c r="N319" s="185"/>
      <c r="O319" s="59"/>
      <c r="P319" s="59"/>
      <c r="Q319" s="59"/>
      <c r="R319" s="59"/>
      <c r="S319" s="59"/>
      <c r="T319" s="60"/>
      <c r="U319" s="33"/>
      <c r="V319" s="33"/>
      <c r="W319" s="33"/>
      <c r="X319" s="33"/>
      <c r="Y319" s="33"/>
      <c r="Z319" s="33"/>
      <c r="AA319" s="33"/>
      <c r="AB319" s="33"/>
      <c r="AC319" s="33"/>
      <c r="AD319" s="33"/>
      <c r="AE319" s="33"/>
      <c r="AT319" s="18" t="s">
        <v>186</v>
      </c>
      <c r="AU319" s="18" t="s">
        <v>91</v>
      </c>
    </row>
    <row r="320" spans="1:65" s="15" customFormat="1" ht="11.25">
      <c r="B320" s="213"/>
      <c r="D320" s="182" t="s">
        <v>187</v>
      </c>
      <c r="E320" s="214" t="s">
        <v>1</v>
      </c>
      <c r="F320" s="215" t="s">
        <v>407</v>
      </c>
      <c r="H320" s="214" t="s">
        <v>1</v>
      </c>
      <c r="I320" s="216"/>
      <c r="L320" s="213"/>
      <c r="M320" s="217"/>
      <c r="N320" s="218"/>
      <c r="O320" s="218"/>
      <c r="P320" s="218"/>
      <c r="Q320" s="218"/>
      <c r="R320" s="218"/>
      <c r="S320" s="218"/>
      <c r="T320" s="219"/>
      <c r="AT320" s="214" t="s">
        <v>187</v>
      </c>
      <c r="AU320" s="214" t="s">
        <v>91</v>
      </c>
      <c r="AV320" s="15" t="s">
        <v>21</v>
      </c>
      <c r="AW320" s="15" t="s">
        <v>36</v>
      </c>
      <c r="AX320" s="15" t="s">
        <v>80</v>
      </c>
      <c r="AY320" s="214" t="s">
        <v>180</v>
      </c>
    </row>
    <row r="321" spans="1:65" s="13" customFormat="1" ht="11.25">
      <c r="B321" s="186"/>
      <c r="D321" s="182" t="s">
        <v>187</v>
      </c>
      <c r="E321" s="187" t="s">
        <v>1</v>
      </c>
      <c r="F321" s="188" t="s">
        <v>408</v>
      </c>
      <c r="H321" s="189">
        <v>25.6</v>
      </c>
      <c r="I321" s="190"/>
      <c r="L321" s="186"/>
      <c r="M321" s="191"/>
      <c r="N321" s="192"/>
      <c r="O321" s="192"/>
      <c r="P321" s="192"/>
      <c r="Q321" s="192"/>
      <c r="R321" s="192"/>
      <c r="S321" s="192"/>
      <c r="T321" s="193"/>
      <c r="AT321" s="187" t="s">
        <v>187</v>
      </c>
      <c r="AU321" s="187" t="s">
        <v>91</v>
      </c>
      <c r="AV321" s="13" t="s">
        <v>91</v>
      </c>
      <c r="AW321" s="13" t="s">
        <v>36</v>
      </c>
      <c r="AX321" s="13" t="s">
        <v>80</v>
      </c>
      <c r="AY321" s="187" t="s">
        <v>180</v>
      </c>
    </row>
    <row r="322" spans="1:65" s="14" customFormat="1" ht="11.25">
      <c r="B322" s="194"/>
      <c r="D322" s="182" t="s">
        <v>187</v>
      </c>
      <c r="E322" s="195" t="s">
        <v>1</v>
      </c>
      <c r="F322" s="196" t="s">
        <v>189</v>
      </c>
      <c r="H322" s="197">
        <v>25.6</v>
      </c>
      <c r="I322" s="198"/>
      <c r="L322" s="194"/>
      <c r="M322" s="199"/>
      <c r="N322" s="200"/>
      <c r="O322" s="200"/>
      <c r="P322" s="200"/>
      <c r="Q322" s="200"/>
      <c r="R322" s="200"/>
      <c r="S322" s="200"/>
      <c r="T322" s="201"/>
      <c r="AT322" s="195" t="s">
        <v>187</v>
      </c>
      <c r="AU322" s="195" t="s">
        <v>91</v>
      </c>
      <c r="AV322" s="14" t="s">
        <v>128</v>
      </c>
      <c r="AW322" s="14" t="s">
        <v>36</v>
      </c>
      <c r="AX322" s="14" t="s">
        <v>21</v>
      </c>
      <c r="AY322" s="195" t="s">
        <v>180</v>
      </c>
    </row>
    <row r="323" spans="1:65" s="2" customFormat="1" ht="16.5" customHeight="1">
      <c r="A323" s="33"/>
      <c r="B323" s="167"/>
      <c r="C323" s="202" t="s">
        <v>409</v>
      </c>
      <c r="D323" s="202" t="s">
        <v>190</v>
      </c>
      <c r="E323" s="203" t="s">
        <v>410</v>
      </c>
      <c r="F323" s="204" t="s">
        <v>411</v>
      </c>
      <c r="G323" s="205" t="s">
        <v>383</v>
      </c>
      <c r="H323" s="206">
        <v>0.33600000000000002</v>
      </c>
      <c r="I323" s="207"/>
      <c r="J323" s="208">
        <f>ROUND(I323*H323,2)</f>
        <v>0</v>
      </c>
      <c r="K323" s="209"/>
      <c r="L323" s="210"/>
      <c r="M323" s="211" t="s">
        <v>1</v>
      </c>
      <c r="N323" s="212" t="s">
        <v>45</v>
      </c>
      <c r="O323" s="59"/>
      <c r="P323" s="178">
        <f>O323*H323</f>
        <v>0</v>
      </c>
      <c r="Q323" s="178">
        <v>0</v>
      </c>
      <c r="R323" s="178">
        <f>Q323*H323</f>
        <v>0</v>
      </c>
      <c r="S323" s="178">
        <v>0</v>
      </c>
      <c r="T323" s="179">
        <f>S323*H323</f>
        <v>0</v>
      </c>
      <c r="U323" s="33"/>
      <c r="V323" s="33"/>
      <c r="W323" s="33"/>
      <c r="X323" s="33"/>
      <c r="Y323" s="33"/>
      <c r="Z323" s="33"/>
      <c r="AA323" s="33"/>
      <c r="AB323" s="33"/>
      <c r="AC323" s="33"/>
      <c r="AD323" s="33"/>
      <c r="AE323" s="33"/>
      <c r="AR323" s="180" t="s">
        <v>257</v>
      </c>
      <c r="AT323" s="180" t="s">
        <v>190</v>
      </c>
      <c r="AU323" s="180" t="s">
        <v>91</v>
      </c>
      <c r="AY323" s="18" t="s">
        <v>180</v>
      </c>
      <c r="BE323" s="181">
        <f>IF(N323="základní",J323,0)</f>
        <v>0</v>
      </c>
      <c r="BF323" s="181">
        <f>IF(N323="snížená",J323,0)</f>
        <v>0</v>
      </c>
      <c r="BG323" s="181">
        <f>IF(N323="zákl. přenesená",J323,0)</f>
        <v>0</v>
      </c>
      <c r="BH323" s="181">
        <f>IF(N323="sníž. přenesená",J323,0)</f>
        <v>0</v>
      </c>
      <c r="BI323" s="181">
        <f>IF(N323="nulová",J323,0)</f>
        <v>0</v>
      </c>
      <c r="BJ323" s="18" t="s">
        <v>21</v>
      </c>
      <c r="BK323" s="181">
        <f>ROUND(I323*H323,2)</f>
        <v>0</v>
      </c>
      <c r="BL323" s="18" t="s">
        <v>220</v>
      </c>
      <c r="BM323" s="180" t="s">
        <v>27</v>
      </c>
    </row>
    <row r="324" spans="1:65" s="2" customFormat="1" ht="11.25">
      <c r="A324" s="33"/>
      <c r="B324" s="34"/>
      <c r="C324" s="33"/>
      <c r="D324" s="182" t="s">
        <v>186</v>
      </c>
      <c r="E324" s="33"/>
      <c r="F324" s="183" t="s">
        <v>411</v>
      </c>
      <c r="G324" s="33"/>
      <c r="H324" s="33"/>
      <c r="I324" s="102"/>
      <c r="J324" s="33"/>
      <c r="K324" s="33"/>
      <c r="L324" s="34"/>
      <c r="M324" s="184"/>
      <c r="N324" s="185"/>
      <c r="O324" s="59"/>
      <c r="P324" s="59"/>
      <c r="Q324" s="59"/>
      <c r="R324" s="59"/>
      <c r="S324" s="59"/>
      <c r="T324" s="60"/>
      <c r="U324" s="33"/>
      <c r="V324" s="33"/>
      <c r="W324" s="33"/>
      <c r="X324" s="33"/>
      <c r="Y324" s="33"/>
      <c r="Z324" s="33"/>
      <c r="AA324" s="33"/>
      <c r="AB324" s="33"/>
      <c r="AC324" s="33"/>
      <c r="AD324" s="33"/>
      <c r="AE324" s="33"/>
      <c r="AT324" s="18" t="s">
        <v>186</v>
      </c>
      <c r="AU324" s="18" t="s">
        <v>91</v>
      </c>
    </row>
    <row r="325" spans="1:65" s="15" customFormat="1" ht="11.25">
      <c r="B325" s="213"/>
      <c r="D325" s="182" t="s">
        <v>187</v>
      </c>
      <c r="E325" s="214" t="s">
        <v>1</v>
      </c>
      <c r="F325" s="215" t="s">
        <v>407</v>
      </c>
      <c r="H325" s="214" t="s">
        <v>1</v>
      </c>
      <c r="I325" s="216"/>
      <c r="L325" s="213"/>
      <c r="M325" s="217"/>
      <c r="N325" s="218"/>
      <c r="O325" s="218"/>
      <c r="P325" s="218"/>
      <c r="Q325" s="218"/>
      <c r="R325" s="218"/>
      <c r="S325" s="218"/>
      <c r="T325" s="219"/>
      <c r="AT325" s="214" t="s">
        <v>187</v>
      </c>
      <c r="AU325" s="214" t="s">
        <v>91</v>
      </c>
      <c r="AV325" s="15" t="s">
        <v>21</v>
      </c>
      <c r="AW325" s="15" t="s">
        <v>36</v>
      </c>
      <c r="AX325" s="15" t="s">
        <v>80</v>
      </c>
      <c r="AY325" s="214" t="s">
        <v>180</v>
      </c>
    </row>
    <row r="326" spans="1:65" s="13" customFormat="1" ht="11.25">
      <c r="B326" s="186"/>
      <c r="D326" s="182" t="s">
        <v>187</v>
      </c>
      <c r="E326" s="187" t="s">
        <v>1</v>
      </c>
      <c r="F326" s="188" t="s">
        <v>412</v>
      </c>
      <c r="H326" s="189">
        <v>4.8000000000000001E-2</v>
      </c>
      <c r="I326" s="190"/>
      <c r="L326" s="186"/>
      <c r="M326" s="191"/>
      <c r="N326" s="192"/>
      <c r="O326" s="192"/>
      <c r="P326" s="192"/>
      <c r="Q326" s="192"/>
      <c r="R326" s="192"/>
      <c r="S326" s="192"/>
      <c r="T326" s="193"/>
      <c r="AT326" s="187" t="s">
        <v>187</v>
      </c>
      <c r="AU326" s="187" t="s">
        <v>91</v>
      </c>
      <c r="AV326" s="13" t="s">
        <v>91</v>
      </c>
      <c r="AW326" s="13" t="s">
        <v>36</v>
      </c>
      <c r="AX326" s="13" t="s">
        <v>80</v>
      </c>
      <c r="AY326" s="187" t="s">
        <v>180</v>
      </c>
    </row>
    <row r="327" spans="1:65" s="13" customFormat="1" ht="11.25">
      <c r="B327" s="186"/>
      <c r="D327" s="182" t="s">
        <v>187</v>
      </c>
      <c r="E327" s="187" t="s">
        <v>1</v>
      </c>
      <c r="F327" s="188" t="s">
        <v>413</v>
      </c>
      <c r="H327" s="189">
        <v>0.28799999999999998</v>
      </c>
      <c r="I327" s="190"/>
      <c r="L327" s="186"/>
      <c r="M327" s="191"/>
      <c r="N327" s="192"/>
      <c r="O327" s="192"/>
      <c r="P327" s="192"/>
      <c r="Q327" s="192"/>
      <c r="R327" s="192"/>
      <c r="S327" s="192"/>
      <c r="T327" s="193"/>
      <c r="AT327" s="187" t="s">
        <v>187</v>
      </c>
      <c r="AU327" s="187" t="s">
        <v>91</v>
      </c>
      <c r="AV327" s="13" t="s">
        <v>91</v>
      </c>
      <c r="AW327" s="13" t="s">
        <v>36</v>
      </c>
      <c r="AX327" s="13" t="s">
        <v>80</v>
      </c>
      <c r="AY327" s="187" t="s">
        <v>180</v>
      </c>
    </row>
    <row r="328" spans="1:65" s="14" customFormat="1" ht="11.25">
      <c r="B328" s="194"/>
      <c r="D328" s="182" t="s">
        <v>187</v>
      </c>
      <c r="E328" s="195" t="s">
        <v>1</v>
      </c>
      <c r="F328" s="196" t="s">
        <v>189</v>
      </c>
      <c r="H328" s="197">
        <v>0.33599999999999997</v>
      </c>
      <c r="I328" s="198"/>
      <c r="L328" s="194"/>
      <c r="M328" s="199"/>
      <c r="N328" s="200"/>
      <c r="O328" s="200"/>
      <c r="P328" s="200"/>
      <c r="Q328" s="200"/>
      <c r="R328" s="200"/>
      <c r="S328" s="200"/>
      <c r="T328" s="201"/>
      <c r="AT328" s="195" t="s">
        <v>187</v>
      </c>
      <c r="AU328" s="195" t="s">
        <v>91</v>
      </c>
      <c r="AV328" s="14" t="s">
        <v>128</v>
      </c>
      <c r="AW328" s="14" t="s">
        <v>36</v>
      </c>
      <c r="AX328" s="14" t="s">
        <v>21</v>
      </c>
      <c r="AY328" s="195" t="s">
        <v>180</v>
      </c>
    </row>
    <row r="329" spans="1:65" s="2" customFormat="1" ht="24" customHeight="1">
      <c r="A329" s="33"/>
      <c r="B329" s="167"/>
      <c r="C329" s="168" t="s">
        <v>290</v>
      </c>
      <c r="D329" s="168" t="s">
        <v>182</v>
      </c>
      <c r="E329" s="169" t="s">
        <v>414</v>
      </c>
      <c r="F329" s="170" t="s">
        <v>415</v>
      </c>
      <c r="G329" s="171" t="s">
        <v>213</v>
      </c>
      <c r="H329" s="172">
        <v>13.2</v>
      </c>
      <c r="I329" s="173"/>
      <c r="J329" s="174">
        <f>ROUND(I329*H329,2)</f>
        <v>0</v>
      </c>
      <c r="K329" s="175"/>
      <c r="L329" s="34"/>
      <c r="M329" s="176" t="s">
        <v>1</v>
      </c>
      <c r="N329" s="177" t="s">
        <v>45</v>
      </c>
      <c r="O329" s="59"/>
      <c r="P329" s="178">
        <f>O329*H329</f>
        <v>0</v>
      </c>
      <c r="Q329" s="178">
        <v>0</v>
      </c>
      <c r="R329" s="178">
        <f>Q329*H329</f>
        <v>0</v>
      </c>
      <c r="S329" s="178">
        <v>0</v>
      </c>
      <c r="T329" s="179">
        <f>S329*H329</f>
        <v>0</v>
      </c>
      <c r="U329" s="33"/>
      <c r="V329" s="33"/>
      <c r="W329" s="33"/>
      <c r="X329" s="33"/>
      <c r="Y329" s="33"/>
      <c r="Z329" s="33"/>
      <c r="AA329" s="33"/>
      <c r="AB329" s="33"/>
      <c r="AC329" s="33"/>
      <c r="AD329" s="33"/>
      <c r="AE329" s="33"/>
      <c r="AR329" s="180" t="s">
        <v>220</v>
      </c>
      <c r="AT329" s="180" t="s">
        <v>182</v>
      </c>
      <c r="AU329" s="180" t="s">
        <v>91</v>
      </c>
      <c r="AY329" s="18" t="s">
        <v>180</v>
      </c>
      <c r="BE329" s="181">
        <f>IF(N329="základní",J329,0)</f>
        <v>0</v>
      </c>
      <c r="BF329" s="181">
        <f>IF(N329="snížená",J329,0)</f>
        <v>0</v>
      </c>
      <c r="BG329" s="181">
        <f>IF(N329="zákl. přenesená",J329,0)</f>
        <v>0</v>
      </c>
      <c r="BH329" s="181">
        <f>IF(N329="sníž. přenesená",J329,0)</f>
        <v>0</v>
      </c>
      <c r="BI329" s="181">
        <f>IF(N329="nulová",J329,0)</f>
        <v>0</v>
      </c>
      <c r="BJ329" s="18" t="s">
        <v>21</v>
      </c>
      <c r="BK329" s="181">
        <f>ROUND(I329*H329,2)</f>
        <v>0</v>
      </c>
      <c r="BL329" s="18" t="s">
        <v>220</v>
      </c>
      <c r="BM329" s="180" t="s">
        <v>416</v>
      </c>
    </row>
    <row r="330" spans="1:65" s="2" customFormat="1" ht="19.5">
      <c r="A330" s="33"/>
      <c r="B330" s="34"/>
      <c r="C330" s="33"/>
      <c r="D330" s="182" t="s">
        <v>186</v>
      </c>
      <c r="E330" s="33"/>
      <c r="F330" s="183" t="s">
        <v>415</v>
      </c>
      <c r="G330" s="33"/>
      <c r="H330" s="33"/>
      <c r="I330" s="102"/>
      <c r="J330" s="33"/>
      <c r="K330" s="33"/>
      <c r="L330" s="34"/>
      <c r="M330" s="184"/>
      <c r="N330" s="185"/>
      <c r="O330" s="59"/>
      <c r="P330" s="59"/>
      <c r="Q330" s="59"/>
      <c r="R330" s="59"/>
      <c r="S330" s="59"/>
      <c r="T330" s="60"/>
      <c r="U330" s="33"/>
      <c r="V330" s="33"/>
      <c r="W330" s="33"/>
      <c r="X330" s="33"/>
      <c r="Y330" s="33"/>
      <c r="Z330" s="33"/>
      <c r="AA330" s="33"/>
      <c r="AB330" s="33"/>
      <c r="AC330" s="33"/>
      <c r="AD330" s="33"/>
      <c r="AE330" s="33"/>
      <c r="AT330" s="18" t="s">
        <v>186</v>
      </c>
      <c r="AU330" s="18" t="s">
        <v>91</v>
      </c>
    </row>
    <row r="331" spans="1:65" s="15" customFormat="1" ht="11.25">
      <c r="B331" s="213"/>
      <c r="D331" s="182" t="s">
        <v>187</v>
      </c>
      <c r="E331" s="214" t="s">
        <v>1</v>
      </c>
      <c r="F331" s="215" t="s">
        <v>417</v>
      </c>
      <c r="H331" s="214" t="s">
        <v>1</v>
      </c>
      <c r="I331" s="216"/>
      <c r="L331" s="213"/>
      <c r="M331" s="217"/>
      <c r="N331" s="218"/>
      <c r="O331" s="218"/>
      <c r="P331" s="218"/>
      <c r="Q331" s="218"/>
      <c r="R331" s="218"/>
      <c r="S331" s="218"/>
      <c r="T331" s="219"/>
      <c r="AT331" s="214" t="s">
        <v>187</v>
      </c>
      <c r="AU331" s="214" t="s">
        <v>91</v>
      </c>
      <c r="AV331" s="15" t="s">
        <v>21</v>
      </c>
      <c r="AW331" s="15" t="s">
        <v>36</v>
      </c>
      <c r="AX331" s="15" t="s">
        <v>80</v>
      </c>
      <c r="AY331" s="214" t="s">
        <v>180</v>
      </c>
    </row>
    <row r="332" spans="1:65" s="13" customFormat="1" ht="11.25">
      <c r="B332" s="186"/>
      <c r="D332" s="182" t="s">
        <v>187</v>
      </c>
      <c r="E332" s="187" t="s">
        <v>1</v>
      </c>
      <c r="F332" s="188" t="s">
        <v>418</v>
      </c>
      <c r="H332" s="189">
        <v>13.2</v>
      </c>
      <c r="I332" s="190"/>
      <c r="L332" s="186"/>
      <c r="M332" s="191"/>
      <c r="N332" s="192"/>
      <c r="O332" s="192"/>
      <c r="P332" s="192"/>
      <c r="Q332" s="192"/>
      <c r="R332" s="192"/>
      <c r="S332" s="192"/>
      <c r="T332" s="193"/>
      <c r="AT332" s="187" t="s">
        <v>187</v>
      </c>
      <c r="AU332" s="187" t="s">
        <v>91</v>
      </c>
      <c r="AV332" s="13" t="s">
        <v>91</v>
      </c>
      <c r="AW332" s="13" t="s">
        <v>36</v>
      </c>
      <c r="AX332" s="13" t="s">
        <v>80</v>
      </c>
      <c r="AY332" s="187" t="s">
        <v>180</v>
      </c>
    </row>
    <row r="333" spans="1:65" s="14" customFormat="1" ht="11.25">
      <c r="B333" s="194"/>
      <c r="D333" s="182" t="s">
        <v>187</v>
      </c>
      <c r="E333" s="195" t="s">
        <v>1</v>
      </c>
      <c r="F333" s="196" t="s">
        <v>189</v>
      </c>
      <c r="H333" s="197">
        <v>13.2</v>
      </c>
      <c r="I333" s="198"/>
      <c r="L333" s="194"/>
      <c r="M333" s="199"/>
      <c r="N333" s="200"/>
      <c r="O333" s="200"/>
      <c r="P333" s="200"/>
      <c r="Q333" s="200"/>
      <c r="R333" s="200"/>
      <c r="S333" s="200"/>
      <c r="T333" s="201"/>
      <c r="AT333" s="195" t="s">
        <v>187</v>
      </c>
      <c r="AU333" s="195" t="s">
        <v>91</v>
      </c>
      <c r="AV333" s="14" t="s">
        <v>128</v>
      </c>
      <c r="AW333" s="14" t="s">
        <v>36</v>
      </c>
      <c r="AX333" s="14" t="s">
        <v>21</v>
      </c>
      <c r="AY333" s="195" t="s">
        <v>180</v>
      </c>
    </row>
    <row r="334" spans="1:65" s="2" customFormat="1" ht="36" customHeight="1">
      <c r="A334" s="33"/>
      <c r="B334" s="167"/>
      <c r="C334" s="168" t="s">
        <v>419</v>
      </c>
      <c r="D334" s="168" t="s">
        <v>182</v>
      </c>
      <c r="E334" s="169" t="s">
        <v>420</v>
      </c>
      <c r="F334" s="170" t="s">
        <v>421</v>
      </c>
      <c r="G334" s="171" t="s">
        <v>199</v>
      </c>
      <c r="H334" s="172">
        <v>15</v>
      </c>
      <c r="I334" s="173"/>
      <c r="J334" s="174">
        <f>ROUND(I334*H334,2)</f>
        <v>0</v>
      </c>
      <c r="K334" s="175"/>
      <c r="L334" s="34"/>
      <c r="M334" s="176" t="s">
        <v>1</v>
      </c>
      <c r="N334" s="177" t="s">
        <v>45</v>
      </c>
      <c r="O334" s="59"/>
      <c r="P334" s="178">
        <f>O334*H334</f>
        <v>0</v>
      </c>
      <c r="Q334" s="178">
        <v>0</v>
      </c>
      <c r="R334" s="178">
        <f>Q334*H334</f>
        <v>0</v>
      </c>
      <c r="S334" s="178">
        <v>0</v>
      </c>
      <c r="T334" s="179">
        <f>S334*H334</f>
        <v>0</v>
      </c>
      <c r="U334" s="33"/>
      <c r="V334" s="33"/>
      <c r="W334" s="33"/>
      <c r="X334" s="33"/>
      <c r="Y334" s="33"/>
      <c r="Z334" s="33"/>
      <c r="AA334" s="33"/>
      <c r="AB334" s="33"/>
      <c r="AC334" s="33"/>
      <c r="AD334" s="33"/>
      <c r="AE334" s="33"/>
      <c r="AR334" s="180" t="s">
        <v>220</v>
      </c>
      <c r="AT334" s="180" t="s">
        <v>182</v>
      </c>
      <c r="AU334" s="180" t="s">
        <v>91</v>
      </c>
      <c r="AY334" s="18" t="s">
        <v>180</v>
      </c>
      <c r="BE334" s="181">
        <f>IF(N334="základní",J334,0)</f>
        <v>0</v>
      </c>
      <c r="BF334" s="181">
        <f>IF(N334="snížená",J334,0)</f>
        <v>0</v>
      </c>
      <c r="BG334" s="181">
        <f>IF(N334="zákl. přenesená",J334,0)</f>
        <v>0</v>
      </c>
      <c r="BH334" s="181">
        <f>IF(N334="sníž. přenesená",J334,0)</f>
        <v>0</v>
      </c>
      <c r="BI334" s="181">
        <f>IF(N334="nulová",J334,0)</f>
        <v>0</v>
      </c>
      <c r="BJ334" s="18" t="s">
        <v>21</v>
      </c>
      <c r="BK334" s="181">
        <f>ROUND(I334*H334,2)</f>
        <v>0</v>
      </c>
      <c r="BL334" s="18" t="s">
        <v>220</v>
      </c>
      <c r="BM334" s="180" t="s">
        <v>422</v>
      </c>
    </row>
    <row r="335" spans="1:65" s="2" customFormat="1" ht="29.25">
      <c r="A335" s="33"/>
      <c r="B335" s="34"/>
      <c r="C335" s="33"/>
      <c r="D335" s="182" t="s">
        <v>186</v>
      </c>
      <c r="E335" s="33"/>
      <c r="F335" s="183" t="s">
        <v>421</v>
      </c>
      <c r="G335" s="33"/>
      <c r="H335" s="33"/>
      <c r="I335" s="102"/>
      <c r="J335" s="33"/>
      <c r="K335" s="33"/>
      <c r="L335" s="34"/>
      <c r="M335" s="184"/>
      <c r="N335" s="185"/>
      <c r="O335" s="59"/>
      <c r="P335" s="59"/>
      <c r="Q335" s="59"/>
      <c r="R335" s="59"/>
      <c r="S335" s="59"/>
      <c r="T335" s="60"/>
      <c r="U335" s="33"/>
      <c r="V335" s="33"/>
      <c r="W335" s="33"/>
      <c r="X335" s="33"/>
      <c r="Y335" s="33"/>
      <c r="Z335" s="33"/>
      <c r="AA335" s="33"/>
      <c r="AB335" s="33"/>
      <c r="AC335" s="33"/>
      <c r="AD335" s="33"/>
      <c r="AE335" s="33"/>
      <c r="AT335" s="18" t="s">
        <v>186</v>
      </c>
      <c r="AU335" s="18" t="s">
        <v>91</v>
      </c>
    </row>
    <row r="336" spans="1:65" s="13" customFormat="1" ht="11.25">
      <c r="B336" s="186"/>
      <c r="D336" s="182" t="s">
        <v>187</v>
      </c>
      <c r="E336" s="187" t="s">
        <v>1</v>
      </c>
      <c r="F336" s="188" t="s">
        <v>8</v>
      </c>
      <c r="H336" s="189">
        <v>15</v>
      </c>
      <c r="I336" s="190"/>
      <c r="L336" s="186"/>
      <c r="M336" s="191"/>
      <c r="N336" s="192"/>
      <c r="O336" s="192"/>
      <c r="P336" s="192"/>
      <c r="Q336" s="192"/>
      <c r="R336" s="192"/>
      <c r="S336" s="192"/>
      <c r="T336" s="193"/>
      <c r="AT336" s="187" t="s">
        <v>187</v>
      </c>
      <c r="AU336" s="187" t="s">
        <v>91</v>
      </c>
      <c r="AV336" s="13" t="s">
        <v>91</v>
      </c>
      <c r="AW336" s="13" t="s">
        <v>36</v>
      </c>
      <c r="AX336" s="13" t="s">
        <v>80</v>
      </c>
      <c r="AY336" s="187" t="s">
        <v>180</v>
      </c>
    </row>
    <row r="337" spans="1:65" s="14" customFormat="1" ht="11.25">
      <c r="B337" s="194"/>
      <c r="D337" s="182" t="s">
        <v>187</v>
      </c>
      <c r="E337" s="195" t="s">
        <v>1</v>
      </c>
      <c r="F337" s="196" t="s">
        <v>189</v>
      </c>
      <c r="H337" s="197">
        <v>15</v>
      </c>
      <c r="I337" s="198"/>
      <c r="L337" s="194"/>
      <c r="M337" s="199"/>
      <c r="N337" s="200"/>
      <c r="O337" s="200"/>
      <c r="P337" s="200"/>
      <c r="Q337" s="200"/>
      <c r="R337" s="200"/>
      <c r="S337" s="200"/>
      <c r="T337" s="201"/>
      <c r="AT337" s="195" t="s">
        <v>187</v>
      </c>
      <c r="AU337" s="195" t="s">
        <v>91</v>
      </c>
      <c r="AV337" s="14" t="s">
        <v>128</v>
      </c>
      <c r="AW337" s="14" t="s">
        <v>36</v>
      </c>
      <c r="AX337" s="14" t="s">
        <v>21</v>
      </c>
      <c r="AY337" s="195" t="s">
        <v>180</v>
      </c>
    </row>
    <row r="338" spans="1:65" s="2" customFormat="1" ht="24" customHeight="1">
      <c r="A338" s="33"/>
      <c r="B338" s="167"/>
      <c r="C338" s="168" t="s">
        <v>294</v>
      </c>
      <c r="D338" s="168" t="s">
        <v>182</v>
      </c>
      <c r="E338" s="169" t="s">
        <v>423</v>
      </c>
      <c r="F338" s="170" t="s">
        <v>424</v>
      </c>
      <c r="G338" s="171" t="s">
        <v>199</v>
      </c>
      <c r="H338" s="172">
        <v>15</v>
      </c>
      <c r="I338" s="173"/>
      <c r="J338" s="174">
        <f>ROUND(I338*H338,2)</f>
        <v>0</v>
      </c>
      <c r="K338" s="175"/>
      <c r="L338" s="34"/>
      <c r="M338" s="176" t="s">
        <v>1</v>
      </c>
      <c r="N338" s="177" t="s">
        <v>45</v>
      </c>
      <c r="O338" s="59"/>
      <c r="P338" s="178">
        <f>O338*H338</f>
        <v>0</v>
      </c>
      <c r="Q338" s="178">
        <v>0</v>
      </c>
      <c r="R338" s="178">
        <f>Q338*H338</f>
        <v>0</v>
      </c>
      <c r="S338" s="178">
        <v>0</v>
      </c>
      <c r="T338" s="179">
        <f>S338*H338</f>
        <v>0</v>
      </c>
      <c r="U338" s="33"/>
      <c r="V338" s="33"/>
      <c r="W338" s="33"/>
      <c r="X338" s="33"/>
      <c r="Y338" s="33"/>
      <c r="Z338" s="33"/>
      <c r="AA338" s="33"/>
      <c r="AB338" s="33"/>
      <c r="AC338" s="33"/>
      <c r="AD338" s="33"/>
      <c r="AE338" s="33"/>
      <c r="AR338" s="180" t="s">
        <v>220</v>
      </c>
      <c r="AT338" s="180" t="s">
        <v>182</v>
      </c>
      <c r="AU338" s="180" t="s">
        <v>91</v>
      </c>
      <c r="AY338" s="18" t="s">
        <v>180</v>
      </c>
      <c r="BE338" s="181">
        <f>IF(N338="základní",J338,0)</f>
        <v>0</v>
      </c>
      <c r="BF338" s="181">
        <f>IF(N338="snížená",J338,0)</f>
        <v>0</v>
      </c>
      <c r="BG338" s="181">
        <f>IF(N338="zákl. přenesená",J338,0)</f>
        <v>0</v>
      </c>
      <c r="BH338" s="181">
        <f>IF(N338="sníž. přenesená",J338,0)</f>
        <v>0</v>
      </c>
      <c r="BI338" s="181">
        <f>IF(N338="nulová",J338,0)</f>
        <v>0</v>
      </c>
      <c r="BJ338" s="18" t="s">
        <v>21</v>
      </c>
      <c r="BK338" s="181">
        <f>ROUND(I338*H338,2)</f>
        <v>0</v>
      </c>
      <c r="BL338" s="18" t="s">
        <v>220</v>
      </c>
      <c r="BM338" s="180" t="s">
        <v>425</v>
      </c>
    </row>
    <row r="339" spans="1:65" s="2" customFormat="1" ht="19.5">
      <c r="A339" s="33"/>
      <c r="B339" s="34"/>
      <c r="C339" s="33"/>
      <c r="D339" s="182" t="s">
        <v>186</v>
      </c>
      <c r="E339" s="33"/>
      <c r="F339" s="183" t="s">
        <v>424</v>
      </c>
      <c r="G339" s="33"/>
      <c r="H339" s="33"/>
      <c r="I339" s="102"/>
      <c r="J339" s="33"/>
      <c r="K339" s="33"/>
      <c r="L339" s="34"/>
      <c r="M339" s="184"/>
      <c r="N339" s="185"/>
      <c r="O339" s="59"/>
      <c r="P339" s="59"/>
      <c r="Q339" s="59"/>
      <c r="R339" s="59"/>
      <c r="S339" s="59"/>
      <c r="T339" s="60"/>
      <c r="U339" s="33"/>
      <c r="V339" s="33"/>
      <c r="W339" s="33"/>
      <c r="X339" s="33"/>
      <c r="Y339" s="33"/>
      <c r="Z339" s="33"/>
      <c r="AA339" s="33"/>
      <c r="AB339" s="33"/>
      <c r="AC339" s="33"/>
      <c r="AD339" s="33"/>
      <c r="AE339" s="33"/>
      <c r="AT339" s="18" t="s">
        <v>186</v>
      </c>
      <c r="AU339" s="18" t="s">
        <v>91</v>
      </c>
    </row>
    <row r="340" spans="1:65" s="13" customFormat="1" ht="11.25">
      <c r="B340" s="186"/>
      <c r="D340" s="182" t="s">
        <v>187</v>
      </c>
      <c r="E340" s="187" t="s">
        <v>1</v>
      </c>
      <c r="F340" s="188" t="s">
        <v>8</v>
      </c>
      <c r="H340" s="189">
        <v>15</v>
      </c>
      <c r="I340" s="190"/>
      <c r="L340" s="186"/>
      <c r="M340" s="191"/>
      <c r="N340" s="192"/>
      <c r="O340" s="192"/>
      <c r="P340" s="192"/>
      <c r="Q340" s="192"/>
      <c r="R340" s="192"/>
      <c r="S340" s="192"/>
      <c r="T340" s="193"/>
      <c r="AT340" s="187" t="s">
        <v>187</v>
      </c>
      <c r="AU340" s="187" t="s">
        <v>91</v>
      </c>
      <c r="AV340" s="13" t="s">
        <v>91</v>
      </c>
      <c r="AW340" s="13" t="s">
        <v>36</v>
      </c>
      <c r="AX340" s="13" t="s">
        <v>80</v>
      </c>
      <c r="AY340" s="187" t="s">
        <v>180</v>
      </c>
    </row>
    <row r="341" spans="1:65" s="14" customFormat="1" ht="11.25">
      <c r="B341" s="194"/>
      <c r="D341" s="182" t="s">
        <v>187</v>
      </c>
      <c r="E341" s="195" t="s">
        <v>1</v>
      </c>
      <c r="F341" s="196" t="s">
        <v>189</v>
      </c>
      <c r="H341" s="197">
        <v>15</v>
      </c>
      <c r="I341" s="198"/>
      <c r="L341" s="194"/>
      <c r="M341" s="199"/>
      <c r="N341" s="200"/>
      <c r="O341" s="200"/>
      <c r="P341" s="200"/>
      <c r="Q341" s="200"/>
      <c r="R341" s="200"/>
      <c r="S341" s="200"/>
      <c r="T341" s="201"/>
      <c r="AT341" s="195" t="s">
        <v>187</v>
      </c>
      <c r="AU341" s="195" t="s">
        <v>91</v>
      </c>
      <c r="AV341" s="14" t="s">
        <v>128</v>
      </c>
      <c r="AW341" s="14" t="s">
        <v>36</v>
      </c>
      <c r="AX341" s="14" t="s">
        <v>21</v>
      </c>
      <c r="AY341" s="195" t="s">
        <v>180</v>
      </c>
    </row>
    <row r="342" spans="1:65" s="2" customFormat="1" ht="16.5" customHeight="1">
      <c r="A342" s="33"/>
      <c r="B342" s="167"/>
      <c r="C342" s="202" t="s">
        <v>426</v>
      </c>
      <c r="D342" s="202" t="s">
        <v>190</v>
      </c>
      <c r="E342" s="203" t="s">
        <v>427</v>
      </c>
      <c r="F342" s="204" t="s">
        <v>428</v>
      </c>
      <c r="G342" s="205" t="s">
        <v>199</v>
      </c>
      <c r="H342" s="206">
        <v>15</v>
      </c>
      <c r="I342" s="207"/>
      <c r="J342" s="208">
        <f>ROUND(I342*H342,2)</f>
        <v>0</v>
      </c>
      <c r="K342" s="209"/>
      <c r="L342" s="210"/>
      <c r="M342" s="211" t="s">
        <v>1</v>
      </c>
      <c r="N342" s="212" t="s">
        <v>45</v>
      </c>
      <c r="O342" s="59"/>
      <c r="P342" s="178">
        <f>O342*H342</f>
        <v>0</v>
      </c>
      <c r="Q342" s="178">
        <v>0</v>
      </c>
      <c r="R342" s="178">
        <f>Q342*H342</f>
        <v>0</v>
      </c>
      <c r="S342" s="178">
        <v>0</v>
      </c>
      <c r="T342" s="179">
        <f>S342*H342</f>
        <v>0</v>
      </c>
      <c r="U342" s="33"/>
      <c r="V342" s="33"/>
      <c r="W342" s="33"/>
      <c r="X342" s="33"/>
      <c r="Y342" s="33"/>
      <c r="Z342" s="33"/>
      <c r="AA342" s="33"/>
      <c r="AB342" s="33"/>
      <c r="AC342" s="33"/>
      <c r="AD342" s="33"/>
      <c r="AE342" s="33"/>
      <c r="AR342" s="180" t="s">
        <v>257</v>
      </c>
      <c r="AT342" s="180" t="s">
        <v>190</v>
      </c>
      <c r="AU342" s="180" t="s">
        <v>91</v>
      </c>
      <c r="AY342" s="18" t="s">
        <v>180</v>
      </c>
      <c r="BE342" s="181">
        <f>IF(N342="základní",J342,0)</f>
        <v>0</v>
      </c>
      <c r="BF342" s="181">
        <f>IF(N342="snížená",J342,0)</f>
        <v>0</v>
      </c>
      <c r="BG342" s="181">
        <f>IF(N342="zákl. přenesená",J342,0)</f>
        <v>0</v>
      </c>
      <c r="BH342" s="181">
        <f>IF(N342="sníž. přenesená",J342,0)</f>
        <v>0</v>
      </c>
      <c r="BI342" s="181">
        <f>IF(N342="nulová",J342,0)</f>
        <v>0</v>
      </c>
      <c r="BJ342" s="18" t="s">
        <v>21</v>
      </c>
      <c r="BK342" s="181">
        <f>ROUND(I342*H342,2)</f>
        <v>0</v>
      </c>
      <c r="BL342" s="18" t="s">
        <v>220</v>
      </c>
      <c r="BM342" s="180" t="s">
        <v>429</v>
      </c>
    </row>
    <row r="343" spans="1:65" s="2" customFormat="1" ht="11.25">
      <c r="A343" s="33"/>
      <c r="B343" s="34"/>
      <c r="C343" s="33"/>
      <c r="D343" s="182" t="s">
        <v>186</v>
      </c>
      <c r="E343" s="33"/>
      <c r="F343" s="183" t="s">
        <v>428</v>
      </c>
      <c r="G343" s="33"/>
      <c r="H343" s="33"/>
      <c r="I343" s="102"/>
      <c r="J343" s="33"/>
      <c r="K343" s="33"/>
      <c r="L343" s="34"/>
      <c r="M343" s="184"/>
      <c r="N343" s="185"/>
      <c r="O343" s="59"/>
      <c r="P343" s="59"/>
      <c r="Q343" s="59"/>
      <c r="R343" s="59"/>
      <c r="S343" s="59"/>
      <c r="T343" s="60"/>
      <c r="U343" s="33"/>
      <c r="V343" s="33"/>
      <c r="W343" s="33"/>
      <c r="X343" s="33"/>
      <c r="Y343" s="33"/>
      <c r="Z343" s="33"/>
      <c r="AA343" s="33"/>
      <c r="AB343" s="33"/>
      <c r="AC343" s="33"/>
      <c r="AD343" s="33"/>
      <c r="AE343" s="33"/>
      <c r="AT343" s="18" t="s">
        <v>186</v>
      </c>
      <c r="AU343" s="18" t="s">
        <v>91</v>
      </c>
    </row>
    <row r="344" spans="1:65" s="2" customFormat="1" ht="16.5" customHeight="1">
      <c r="A344" s="33"/>
      <c r="B344" s="167"/>
      <c r="C344" s="168" t="s">
        <v>299</v>
      </c>
      <c r="D344" s="168" t="s">
        <v>182</v>
      </c>
      <c r="E344" s="169" t="s">
        <v>430</v>
      </c>
      <c r="F344" s="170" t="s">
        <v>431</v>
      </c>
      <c r="G344" s="171" t="s">
        <v>199</v>
      </c>
      <c r="H344" s="172">
        <v>10</v>
      </c>
      <c r="I344" s="173"/>
      <c r="J344" s="174">
        <f>ROUND(I344*H344,2)</f>
        <v>0</v>
      </c>
      <c r="K344" s="175"/>
      <c r="L344" s="34"/>
      <c r="M344" s="176" t="s">
        <v>1</v>
      </c>
      <c r="N344" s="177" t="s">
        <v>45</v>
      </c>
      <c r="O344" s="59"/>
      <c r="P344" s="178">
        <f>O344*H344</f>
        <v>0</v>
      </c>
      <c r="Q344" s="178">
        <v>0</v>
      </c>
      <c r="R344" s="178">
        <f>Q344*H344</f>
        <v>0</v>
      </c>
      <c r="S344" s="178">
        <v>0</v>
      </c>
      <c r="T344" s="179">
        <f>S344*H344</f>
        <v>0</v>
      </c>
      <c r="U344" s="33"/>
      <c r="V344" s="33"/>
      <c r="W344" s="33"/>
      <c r="X344" s="33"/>
      <c r="Y344" s="33"/>
      <c r="Z344" s="33"/>
      <c r="AA344" s="33"/>
      <c r="AB344" s="33"/>
      <c r="AC344" s="33"/>
      <c r="AD344" s="33"/>
      <c r="AE344" s="33"/>
      <c r="AR344" s="180" t="s">
        <v>220</v>
      </c>
      <c r="AT344" s="180" t="s">
        <v>182</v>
      </c>
      <c r="AU344" s="180" t="s">
        <v>91</v>
      </c>
      <c r="AY344" s="18" t="s">
        <v>180</v>
      </c>
      <c r="BE344" s="181">
        <f>IF(N344="základní",J344,0)</f>
        <v>0</v>
      </c>
      <c r="BF344" s="181">
        <f>IF(N344="snížená",J344,0)</f>
        <v>0</v>
      </c>
      <c r="BG344" s="181">
        <f>IF(N344="zákl. přenesená",J344,0)</f>
        <v>0</v>
      </c>
      <c r="BH344" s="181">
        <f>IF(N344="sníž. přenesená",J344,0)</f>
        <v>0</v>
      </c>
      <c r="BI344" s="181">
        <f>IF(N344="nulová",J344,0)</f>
        <v>0</v>
      </c>
      <c r="BJ344" s="18" t="s">
        <v>21</v>
      </c>
      <c r="BK344" s="181">
        <f>ROUND(I344*H344,2)</f>
        <v>0</v>
      </c>
      <c r="BL344" s="18" t="s">
        <v>220</v>
      </c>
      <c r="BM344" s="180" t="s">
        <v>432</v>
      </c>
    </row>
    <row r="345" spans="1:65" s="2" customFormat="1" ht="11.25">
      <c r="A345" s="33"/>
      <c r="B345" s="34"/>
      <c r="C345" s="33"/>
      <c r="D345" s="182" t="s">
        <v>186</v>
      </c>
      <c r="E345" s="33"/>
      <c r="F345" s="183" t="s">
        <v>431</v>
      </c>
      <c r="G345" s="33"/>
      <c r="H345" s="33"/>
      <c r="I345" s="102"/>
      <c r="J345" s="33"/>
      <c r="K345" s="33"/>
      <c r="L345" s="34"/>
      <c r="M345" s="184"/>
      <c r="N345" s="185"/>
      <c r="O345" s="59"/>
      <c r="P345" s="59"/>
      <c r="Q345" s="59"/>
      <c r="R345" s="59"/>
      <c r="S345" s="59"/>
      <c r="T345" s="60"/>
      <c r="U345" s="33"/>
      <c r="V345" s="33"/>
      <c r="W345" s="33"/>
      <c r="X345" s="33"/>
      <c r="Y345" s="33"/>
      <c r="Z345" s="33"/>
      <c r="AA345" s="33"/>
      <c r="AB345" s="33"/>
      <c r="AC345" s="33"/>
      <c r="AD345" s="33"/>
      <c r="AE345" s="33"/>
      <c r="AT345" s="18" t="s">
        <v>186</v>
      </c>
      <c r="AU345" s="18" t="s">
        <v>91</v>
      </c>
    </row>
    <row r="346" spans="1:65" s="15" customFormat="1" ht="11.25">
      <c r="B346" s="213"/>
      <c r="D346" s="182" t="s">
        <v>187</v>
      </c>
      <c r="E346" s="214" t="s">
        <v>1</v>
      </c>
      <c r="F346" s="215" t="s">
        <v>407</v>
      </c>
      <c r="H346" s="214" t="s">
        <v>1</v>
      </c>
      <c r="I346" s="216"/>
      <c r="L346" s="213"/>
      <c r="M346" s="217"/>
      <c r="N346" s="218"/>
      <c r="O346" s="218"/>
      <c r="P346" s="218"/>
      <c r="Q346" s="218"/>
      <c r="R346" s="218"/>
      <c r="S346" s="218"/>
      <c r="T346" s="219"/>
      <c r="AT346" s="214" t="s">
        <v>187</v>
      </c>
      <c r="AU346" s="214" t="s">
        <v>91</v>
      </c>
      <c r="AV346" s="15" t="s">
        <v>21</v>
      </c>
      <c r="AW346" s="15" t="s">
        <v>36</v>
      </c>
      <c r="AX346" s="15" t="s">
        <v>80</v>
      </c>
      <c r="AY346" s="214" t="s">
        <v>180</v>
      </c>
    </row>
    <row r="347" spans="1:65" s="13" customFormat="1" ht="11.25">
      <c r="B347" s="186"/>
      <c r="D347" s="182" t="s">
        <v>187</v>
      </c>
      <c r="E347" s="187" t="s">
        <v>1</v>
      </c>
      <c r="F347" s="188" t="s">
        <v>26</v>
      </c>
      <c r="H347" s="189">
        <v>10</v>
      </c>
      <c r="I347" s="190"/>
      <c r="L347" s="186"/>
      <c r="M347" s="191"/>
      <c r="N347" s="192"/>
      <c r="O347" s="192"/>
      <c r="P347" s="192"/>
      <c r="Q347" s="192"/>
      <c r="R347" s="192"/>
      <c r="S347" s="192"/>
      <c r="T347" s="193"/>
      <c r="AT347" s="187" t="s">
        <v>187</v>
      </c>
      <c r="AU347" s="187" t="s">
        <v>91</v>
      </c>
      <c r="AV347" s="13" t="s">
        <v>91</v>
      </c>
      <c r="AW347" s="13" t="s">
        <v>36</v>
      </c>
      <c r="AX347" s="13" t="s">
        <v>80</v>
      </c>
      <c r="AY347" s="187" t="s">
        <v>180</v>
      </c>
    </row>
    <row r="348" spans="1:65" s="14" customFormat="1" ht="11.25">
      <c r="B348" s="194"/>
      <c r="D348" s="182" t="s">
        <v>187</v>
      </c>
      <c r="E348" s="195" t="s">
        <v>1</v>
      </c>
      <c r="F348" s="196" t="s">
        <v>189</v>
      </c>
      <c r="H348" s="197">
        <v>10</v>
      </c>
      <c r="I348" s="198"/>
      <c r="L348" s="194"/>
      <c r="M348" s="199"/>
      <c r="N348" s="200"/>
      <c r="O348" s="200"/>
      <c r="P348" s="200"/>
      <c r="Q348" s="200"/>
      <c r="R348" s="200"/>
      <c r="S348" s="200"/>
      <c r="T348" s="201"/>
      <c r="AT348" s="195" t="s">
        <v>187</v>
      </c>
      <c r="AU348" s="195" t="s">
        <v>91</v>
      </c>
      <c r="AV348" s="14" t="s">
        <v>128</v>
      </c>
      <c r="AW348" s="14" t="s">
        <v>36</v>
      </c>
      <c r="AX348" s="14" t="s">
        <v>21</v>
      </c>
      <c r="AY348" s="195" t="s">
        <v>180</v>
      </c>
    </row>
    <row r="349" spans="1:65" s="2" customFormat="1" ht="24" customHeight="1">
      <c r="A349" s="33"/>
      <c r="B349" s="167"/>
      <c r="C349" s="168" t="s">
        <v>433</v>
      </c>
      <c r="D349" s="168" t="s">
        <v>182</v>
      </c>
      <c r="E349" s="169" t="s">
        <v>434</v>
      </c>
      <c r="F349" s="170" t="s">
        <v>435</v>
      </c>
      <c r="G349" s="171" t="s">
        <v>213</v>
      </c>
      <c r="H349" s="172">
        <v>3</v>
      </c>
      <c r="I349" s="173"/>
      <c r="J349" s="174">
        <f>ROUND(I349*H349,2)</f>
        <v>0</v>
      </c>
      <c r="K349" s="175"/>
      <c r="L349" s="34"/>
      <c r="M349" s="176" t="s">
        <v>1</v>
      </c>
      <c r="N349" s="177" t="s">
        <v>45</v>
      </c>
      <c r="O349" s="59"/>
      <c r="P349" s="178">
        <f>O349*H349</f>
        <v>0</v>
      </c>
      <c r="Q349" s="178">
        <v>0</v>
      </c>
      <c r="R349" s="178">
        <f>Q349*H349</f>
        <v>0</v>
      </c>
      <c r="S349" s="178">
        <v>0</v>
      </c>
      <c r="T349" s="179">
        <f>S349*H349</f>
        <v>0</v>
      </c>
      <c r="U349" s="33"/>
      <c r="V349" s="33"/>
      <c r="W349" s="33"/>
      <c r="X349" s="33"/>
      <c r="Y349" s="33"/>
      <c r="Z349" s="33"/>
      <c r="AA349" s="33"/>
      <c r="AB349" s="33"/>
      <c r="AC349" s="33"/>
      <c r="AD349" s="33"/>
      <c r="AE349" s="33"/>
      <c r="AR349" s="180" t="s">
        <v>220</v>
      </c>
      <c r="AT349" s="180" t="s">
        <v>182</v>
      </c>
      <c r="AU349" s="180" t="s">
        <v>91</v>
      </c>
      <c r="AY349" s="18" t="s">
        <v>180</v>
      </c>
      <c r="BE349" s="181">
        <f>IF(N349="základní",J349,0)</f>
        <v>0</v>
      </c>
      <c r="BF349" s="181">
        <f>IF(N349="snížená",J349,0)</f>
        <v>0</v>
      </c>
      <c r="BG349" s="181">
        <f>IF(N349="zákl. přenesená",J349,0)</f>
        <v>0</v>
      </c>
      <c r="BH349" s="181">
        <f>IF(N349="sníž. přenesená",J349,0)</f>
        <v>0</v>
      </c>
      <c r="BI349" s="181">
        <f>IF(N349="nulová",J349,0)</f>
        <v>0</v>
      </c>
      <c r="BJ349" s="18" t="s">
        <v>21</v>
      </c>
      <c r="BK349" s="181">
        <f>ROUND(I349*H349,2)</f>
        <v>0</v>
      </c>
      <c r="BL349" s="18" t="s">
        <v>220</v>
      </c>
      <c r="BM349" s="180" t="s">
        <v>436</v>
      </c>
    </row>
    <row r="350" spans="1:65" s="2" customFormat="1" ht="19.5">
      <c r="A350" s="33"/>
      <c r="B350" s="34"/>
      <c r="C350" s="33"/>
      <c r="D350" s="182" t="s">
        <v>186</v>
      </c>
      <c r="E350" s="33"/>
      <c r="F350" s="183" t="s">
        <v>435</v>
      </c>
      <c r="G350" s="33"/>
      <c r="H350" s="33"/>
      <c r="I350" s="102"/>
      <c r="J350" s="33"/>
      <c r="K350" s="33"/>
      <c r="L350" s="34"/>
      <c r="M350" s="184"/>
      <c r="N350" s="185"/>
      <c r="O350" s="59"/>
      <c r="P350" s="59"/>
      <c r="Q350" s="59"/>
      <c r="R350" s="59"/>
      <c r="S350" s="59"/>
      <c r="T350" s="60"/>
      <c r="U350" s="33"/>
      <c r="V350" s="33"/>
      <c r="W350" s="33"/>
      <c r="X350" s="33"/>
      <c r="Y350" s="33"/>
      <c r="Z350" s="33"/>
      <c r="AA350" s="33"/>
      <c r="AB350" s="33"/>
      <c r="AC350" s="33"/>
      <c r="AD350" s="33"/>
      <c r="AE350" s="33"/>
      <c r="AT350" s="18" t="s">
        <v>186</v>
      </c>
      <c r="AU350" s="18" t="s">
        <v>91</v>
      </c>
    </row>
    <row r="351" spans="1:65" s="15" customFormat="1" ht="11.25">
      <c r="B351" s="213"/>
      <c r="D351" s="182" t="s">
        <v>187</v>
      </c>
      <c r="E351" s="214" t="s">
        <v>1</v>
      </c>
      <c r="F351" s="215" t="s">
        <v>417</v>
      </c>
      <c r="H351" s="214" t="s">
        <v>1</v>
      </c>
      <c r="I351" s="216"/>
      <c r="L351" s="213"/>
      <c r="M351" s="217"/>
      <c r="N351" s="218"/>
      <c r="O351" s="218"/>
      <c r="P351" s="218"/>
      <c r="Q351" s="218"/>
      <c r="R351" s="218"/>
      <c r="S351" s="218"/>
      <c r="T351" s="219"/>
      <c r="AT351" s="214" t="s">
        <v>187</v>
      </c>
      <c r="AU351" s="214" t="s">
        <v>91</v>
      </c>
      <c r="AV351" s="15" t="s">
        <v>21</v>
      </c>
      <c r="AW351" s="15" t="s">
        <v>36</v>
      </c>
      <c r="AX351" s="15" t="s">
        <v>80</v>
      </c>
      <c r="AY351" s="214" t="s">
        <v>180</v>
      </c>
    </row>
    <row r="352" spans="1:65" s="13" customFormat="1" ht="11.25">
      <c r="B352" s="186"/>
      <c r="D352" s="182" t="s">
        <v>187</v>
      </c>
      <c r="E352" s="187" t="s">
        <v>1</v>
      </c>
      <c r="F352" s="188" t="s">
        <v>118</v>
      </c>
      <c r="H352" s="189">
        <v>3</v>
      </c>
      <c r="I352" s="190"/>
      <c r="L352" s="186"/>
      <c r="M352" s="191"/>
      <c r="N352" s="192"/>
      <c r="O352" s="192"/>
      <c r="P352" s="192"/>
      <c r="Q352" s="192"/>
      <c r="R352" s="192"/>
      <c r="S352" s="192"/>
      <c r="T352" s="193"/>
      <c r="AT352" s="187" t="s">
        <v>187</v>
      </c>
      <c r="AU352" s="187" t="s">
        <v>91</v>
      </c>
      <c r="AV352" s="13" t="s">
        <v>91</v>
      </c>
      <c r="AW352" s="13" t="s">
        <v>36</v>
      </c>
      <c r="AX352" s="13" t="s">
        <v>80</v>
      </c>
      <c r="AY352" s="187" t="s">
        <v>180</v>
      </c>
    </row>
    <row r="353" spans="1:65" s="14" customFormat="1" ht="11.25">
      <c r="B353" s="194"/>
      <c r="D353" s="182" t="s">
        <v>187</v>
      </c>
      <c r="E353" s="195" t="s">
        <v>1</v>
      </c>
      <c r="F353" s="196" t="s">
        <v>189</v>
      </c>
      <c r="H353" s="197">
        <v>3</v>
      </c>
      <c r="I353" s="198"/>
      <c r="L353" s="194"/>
      <c r="M353" s="199"/>
      <c r="N353" s="200"/>
      <c r="O353" s="200"/>
      <c r="P353" s="200"/>
      <c r="Q353" s="200"/>
      <c r="R353" s="200"/>
      <c r="S353" s="200"/>
      <c r="T353" s="201"/>
      <c r="AT353" s="195" t="s">
        <v>187</v>
      </c>
      <c r="AU353" s="195" t="s">
        <v>91</v>
      </c>
      <c r="AV353" s="14" t="s">
        <v>128</v>
      </c>
      <c r="AW353" s="14" t="s">
        <v>36</v>
      </c>
      <c r="AX353" s="14" t="s">
        <v>21</v>
      </c>
      <c r="AY353" s="195" t="s">
        <v>180</v>
      </c>
    </row>
    <row r="354" spans="1:65" s="2" customFormat="1" ht="36" customHeight="1">
      <c r="A354" s="33"/>
      <c r="B354" s="167"/>
      <c r="C354" s="168" t="s">
        <v>303</v>
      </c>
      <c r="D354" s="168" t="s">
        <v>182</v>
      </c>
      <c r="E354" s="169" t="s">
        <v>437</v>
      </c>
      <c r="F354" s="170" t="s">
        <v>438</v>
      </c>
      <c r="G354" s="171" t="s">
        <v>199</v>
      </c>
      <c r="H354" s="172">
        <v>15</v>
      </c>
      <c r="I354" s="173"/>
      <c r="J354" s="174">
        <f>ROUND(I354*H354,2)</f>
        <v>0</v>
      </c>
      <c r="K354" s="175"/>
      <c r="L354" s="34"/>
      <c r="M354" s="176" t="s">
        <v>1</v>
      </c>
      <c r="N354" s="177" t="s">
        <v>45</v>
      </c>
      <c r="O354" s="59"/>
      <c r="P354" s="178">
        <f>O354*H354</f>
        <v>0</v>
      </c>
      <c r="Q354" s="178">
        <v>0</v>
      </c>
      <c r="R354" s="178">
        <f>Q354*H354</f>
        <v>0</v>
      </c>
      <c r="S354" s="178">
        <v>0</v>
      </c>
      <c r="T354" s="179">
        <f>S354*H354</f>
        <v>0</v>
      </c>
      <c r="U354" s="33"/>
      <c r="V354" s="33"/>
      <c r="W354" s="33"/>
      <c r="X354" s="33"/>
      <c r="Y354" s="33"/>
      <c r="Z354" s="33"/>
      <c r="AA354" s="33"/>
      <c r="AB354" s="33"/>
      <c r="AC354" s="33"/>
      <c r="AD354" s="33"/>
      <c r="AE354" s="33"/>
      <c r="AR354" s="180" t="s">
        <v>220</v>
      </c>
      <c r="AT354" s="180" t="s">
        <v>182</v>
      </c>
      <c r="AU354" s="180" t="s">
        <v>91</v>
      </c>
      <c r="AY354" s="18" t="s">
        <v>180</v>
      </c>
      <c r="BE354" s="181">
        <f>IF(N354="základní",J354,0)</f>
        <v>0</v>
      </c>
      <c r="BF354" s="181">
        <f>IF(N354="snížená",J354,0)</f>
        <v>0</v>
      </c>
      <c r="BG354" s="181">
        <f>IF(N354="zákl. přenesená",J354,0)</f>
        <v>0</v>
      </c>
      <c r="BH354" s="181">
        <f>IF(N354="sníž. přenesená",J354,0)</f>
        <v>0</v>
      </c>
      <c r="BI354" s="181">
        <f>IF(N354="nulová",J354,0)</f>
        <v>0</v>
      </c>
      <c r="BJ354" s="18" t="s">
        <v>21</v>
      </c>
      <c r="BK354" s="181">
        <f>ROUND(I354*H354,2)</f>
        <v>0</v>
      </c>
      <c r="BL354" s="18" t="s">
        <v>220</v>
      </c>
      <c r="BM354" s="180" t="s">
        <v>439</v>
      </c>
    </row>
    <row r="355" spans="1:65" s="2" customFormat="1" ht="19.5">
      <c r="A355" s="33"/>
      <c r="B355" s="34"/>
      <c r="C355" s="33"/>
      <c r="D355" s="182" t="s">
        <v>186</v>
      </c>
      <c r="E355" s="33"/>
      <c r="F355" s="183" t="s">
        <v>438</v>
      </c>
      <c r="G355" s="33"/>
      <c r="H355" s="33"/>
      <c r="I355" s="102"/>
      <c r="J355" s="33"/>
      <c r="K355" s="33"/>
      <c r="L355" s="34"/>
      <c r="M355" s="184"/>
      <c r="N355" s="185"/>
      <c r="O355" s="59"/>
      <c r="P355" s="59"/>
      <c r="Q355" s="59"/>
      <c r="R355" s="59"/>
      <c r="S355" s="59"/>
      <c r="T355" s="60"/>
      <c r="U355" s="33"/>
      <c r="V355" s="33"/>
      <c r="W355" s="33"/>
      <c r="X355" s="33"/>
      <c r="Y355" s="33"/>
      <c r="Z355" s="33"/>
      <c r="AA355" s="33"/>
      <c r="AB355" s="33"/>
      <c r="AC355" s="33"/>
      <c r="AD355" s="33"/>
      <c r="AE355" s="33"/>
      <c r="AT355" s="18" t="s">
        <v>186</v>
      </c>
      <c r="AU355" s="18" t="s">
        <v>91</v>
      </c>
    </row>
    <row r="356" spans="1:65" s="13" customFormat="1" ht="11.25">
      <c r="B356" s="186"/>
      <c r="D356" s="182" t="s">
        <v>187</v>
      </c>
      <c r="E356" s="187" t="s">
        <v>1</v>
      </c>
      <c r="F356" s="188" t="s">
        <v>440</v>
      </c>
      <c r="H356" s="189">
        <v>15</v>
      </c>
      <c r="I356" s="190"/>
      <c r="L356" s="186"/>
      <c r="M356" s="191"/>
      <c r="N356" s="192"/>
      <c r="O356" s="192"/>
      <c r="P356" s="192"/>
      <c r="Q356" s="192"/>
      <c r="R356" s="192"/>
      <c r="S356" s="192"/>
      <c r="T356" s="193"/>
      <c r="AT356" s="187" t="s">
        <v>187</v>
      </c>
      <c r="AU356" s="187" t="s">
        <v>91</v>
      </c>
      <c r="AV356" s="13" t="s">
        <v>91</v>
      </c>
      <c r="AW356" s="13" t="s">
        <v>36</v>
      </c>
      <c r="AX356" s="13" t="s">
        <v>80</v>
      </c>
      <c r="AY356" s="187" t="s">
        <v>180</v>
      </c>
    </row>
    <row r="357" spans="1:65" s="14" customFormat="1" ht="11.25">
      <c r="B357" s="194"/>
      <c r="D357" s="182" t="s">
        <v>187</v>
      </c>
      <c r="E357" s="195" t="s">
        <v>1</v>
      </c>
      <c r="F357" s="196" t="s">
        <v>189</v>
      </c>
      <c r="H357" s="197">
        <v>15</v>
      </c>
      <c r="I357" s="198"/>
      <c r="L357" s="194"/>
      <c r="M357" s="199"/>
      <c r="N357" s="200"/>
      <c r="O357" s="200"/>
      <c r="P357" s="200"/>
      <c r="Q357" s="200"/>
      <c r="R357" s="200"/>
      <c r="S357" s="200"/>
      <c r="T357" s="201"/>
      <c r="AT357" s="195" t="s">
        <v>187</v>
      </c>
      <c r="AU357" s="195" t="s">
        <v>91</v>
      </c>
      <c r="AV357" s="14" t="s">
        <v>128</v>
      </c>
      <c r="AW357" s="14" t="s">
        <v>36</v>
      </c>
      <c r="AX357" s="14" t="s">
        <v>21</v>
      </c>
      <c r="AY357" s="195" t="s">
        <v>180</v>
      </c>
    </row>
    <row r="358" spans="1:65" s="2" customFormat="1" ht="36" customHeight="1">
      <c r="A358" s="33"/>
      <c r="B358" s="167"/>
      <c r="C358" s="202" t="s">
        <v>441</v>
      </c>
      <c r="D358" s="202" t="s">
        <v>190</v>
      </c>
      <c r="E358" s="203" t="s">
        <v>442</v>
      </c>
      <c r="F358" s="204" t="s">
        <v>443</v>
      </c>
      <c r="G358" s="205" t="s">
        <v>383</v>
      </c>
      <c r="H358" s="206">
        <v>0.63</v>
      </c>
      <c r="I358" s="207"/>
      <c r="J358" s="208">
        <f>ROUND(I358*H358,2)</f>
        <v>0</v>
      </c>
      <c r="K358" s="209"/>
      <c r="L358" s="210"/>
      <c r="M358" s="211" t="s">
        <v>1</v>
      </c>
      <c r="N358" s="212" t="s">
        <v>45</v>
      </c>
      <c r="O358" s="59"/>
      <c r="P358" s="178">
        <f>O358*H358</f>
        <v>0</v>
      </c>
      <c r="Q358" s="178">
        <v>0</v>
      </c>
      <c r="R358" s="178">
        <f>Q358*H358</f>
        <v>0</v>
      </c>
      <c r="S358" s="178">
        <v>0</v>
      </c>
      <c r="T358" s="179">
        <f>S358*H358</f>
        <v>0</v>
      </c>
      <c r="U358" s="33"/>
      <c r="V358" s="33"/>
      <c r="W358" s="33"/>
      <c r="X358" s="33"/>
      <c r="Y358" s="33"/>
      <c r="Z358" s="33"/>
      <c r="AA358" s="33"/>
      <c r="AB358" s="33"/>
      <c r="AC358" s="33"/>
      <c r="AD358" s="33"/>
      <c r="AE358" s="33"/>
      <c r="AR358" s="180" t="s">
        <v>257</v>
      </c>
      <c r="AT358" s="180" t="s">
        <v>190</v>
      </c>
      <c r="AU358" s="180" t="s">
        <v>91</v>
      </c>
      <c r="AY358" s="18" t="s">
        <v>180</v>
      </c>
      <c r="BE358" s="181">
        <f>IF(N358="základní",J358,0)</f>
        <v>0</v>
      </c>
      <c r="BF358" s="181">
        <f>IF(N358="snížená",J358,0)</f>
        <v>0</v>
      </c>
      <c r="BG358" s="181">
        <f>IF(N358="zákl. přenesená",J358,0)</f>
        <v>0</v>
      </c>
      <c r="BH358" s="181">
        <f>IF(N358="sníž. přenesená",J358,0)</f>
        <v>0</v>
      </c>
      <c r="BI358" s="181">
        <f>IF(N358="nulová",J358,0)</f>
        <v>0</v>
      </c>
      <c r="BJ358" s="18" t="s">
        <v>21</v>
      </c>
      <c r="BK358" s="181">
        <f>ROUND(I358*H358,2)</f>
        <v>0</v>
      </c>
      <c r="BL358" s="18" t="s">
        <v>220</v>
      </c>
      <c r="BM358" s="180" t="s">
        <v>444</v>
      </c>
    </row>
    <row r="359" spans="1:65" s="2" customFormat="1" ht="29.25">
      <c r="A359" s="33"/>
      <c r="B359" s="34"/>
      <c r="C359" s="33"/>
      <c r="D359" s="182" t="s">
        <v>186</v>
      </c>
      <c r="E359" s="33"/>
      <c r="F359" s="183" t="s">
        <v>443</v>
      </c>
      <c r="G359" s="33"/>
      <c r="H359" s="33"/>
      <c r="I359" s="102"/>
      <c r="J359" s="33"/>
      <c r="K359" s="33"/>
      <c r="L359" s="34"/>
      <c r="M359" s="184"/>
      <c r="N359" s="185"/>
      <c r="O359" s="59"/>
      <c r="P359" s="59"/>
      <c r="Q359" s="59"/>
      <c r="R359" s="59"/>
      <c r="S359" s="59"/>
      <c r="T359" s="60"/>
      <c r="U359" s="33"/>
      <c r="V359" s="33"/>
      <c r="W359" s="33"/>
      <c r="X359" s="33"/>
      <c r="Y359" s="33"/>
      <c r="Z359" s="33"/>
      <c r="AA359" s="33"/>
      <c r="AB359" s="33"/>
      <c r="AC359" s="33"/>
      <c r="AD359" s="33"/>
      <c r="AE359" s="33"/>
      <c r="AT359" s="18" t="s">
        <v>186</v>
      </c>
      <c r="AU359" s="18" t="s">
        <v>91</v>
      </c>
    </row>
    <row r="360" spans="1:65" s="13" customFormat="1" ht="11.25">
      <c r="B360" s="186"/>
      <c r="D360" s="182" t="s">
        <v>187</v>
      </c>
      <c r="E360" s="187" t="s">
        <v>1</v>
      </c>
      <c r="F360" s="188" t="s">
        <v>445</v>
      </c>
      <c r="H360" s="189">
        <v>0.63</v>
      </c>
      <c r="I360" s="190"/>
      <c r="L360" s="186"/>
      <c r="M360" s="191"/>
      <c r="N360" s="192"/>
      <c r="O360" s="192"/>
      <c r="P360" s="192"/>
      <c r="Q360" s="192"/>
      <c r="R360" s="192"/>
      <c r="S360" s="192"/>
      <c r="T360" s="193"/>
      <c r="AT360" s="187" t="s">
        <v>187</v>
      </c>
      <c r="AU360" s="187" t="s">
        <v>91</v>
      </c>
      <c r="AV360" s="13" t="s">
        <v>91</v>
      </c>
      <c r="AW360" s="13" t="s">
        <v>36</v>
      </c>
      <c r="AX360" s="13" t="s">
        <v>80</v>
      </c>
      <c r="AY360" s="187" t="s">
        <v>180</v>
      </c>
    </row>
    <row r="361" spans="1:65" s="14" customFormat="1" ht="11.25">
      <c r="B361" s="194"/>
      <c r="D361" s="182" t="s">
        <v>187</v>
      </c>
      <c r="E361" s="195" t="s">
        <v>1</v>
      </c>
      <c r="F361" s="196" t="s">
        <v>189</v>
      </c>
      <c r="H361" s="197">
        <v>0.63</v>
      </c>
      <c r="I361" s="198"/>
      <c r="L361" s="194"/>
      <c r="M361" s="199"/>
      <c r="N361" s="200"/>
      <c r="O361" s="200"/>
      <c r="P361" s="200"/>
      <c r="Q361" s="200"/>
      <c r="R361" s="200"/>
      <c r="S361" s="200"/>
      <c r="T361" s="201"/>
      <c r="AT361" s="195" t="s">
        <v>187</v>
      </c>
      <c r="AU361" s="195" t="s">
        <v>91</v>
      </c>
      <c r="AV361" s="14" t="s">
        <v>128</v>
      </c>
      <c r="AW361" s="14" t="s">
        <v>36</v>
      </c>
      <c r="AX361" s="14" t="s">
        <v>21</v>
      </c>
      <c r="AY361" s="195" t="s">
        <v>180</v>
      </c>
    </row>
    <row r="362" spans="1:65" s="2" customFormat="1" ht="16.5" customHeight="1">
      <c r="A362" s="33"/>
      <c r="B362" s="167"/>
      <c r="C362" s="202" t="s">
        <v>309</v>
      </c>
      <c r="D362" s="202" t="s">
        <v>190</v>
      </c>
      <c r="E362" s="203" t="s">
        <v>391</v>
      </c>
      <c r="F362" s="204" t="s">
        <v>392</v>
      </c>
      <c r="G362" s="205" t="s">
        <v>383</v>
      </c>
      <c r="H362" s="206">
        <v>0.375</v>
      </c>
      <c r="I362" s="207"/>
      <c r="J362" s="208">
        <f>ROUND(I362*H362,2)</f>
        <v>0</v>
      </c>
      <c r="K362" s="209"/>
      <c r="L362" s="210"/>
      <c r="M362" s="211" t="s">
        <v>1</v>
      </c>
      <c r="N362" s="212" t="s">
        <v>45</v>
      </c>
      <c r="O362" s="59"/>
      <c r="P362" s="178">
        <f>O362*H362</f>
        <v>0</v>
      </c>
      <c r="Q362" s="178">
        <v>0</v>
      </c>
      <c r="R362" s="178">
        <f>Q362*H362</f>
        <v>0</v>
      </c>
      <c r="S362" s="178">
        <v>0</v>
      </c>
      <c r="T362" s="179">
        <f>S362*H362</f>
        <v>0</v>
      </c>
      <c r="U362" s="33"/>
      <c r="V362" s="33"/>
      <c r="W362" s="33"/>
      <c r="X362" s="33"/>
      <c r="Y362" s="33"/>
      <c r="Z362" s="33"/>
      <c r="AA362" s="33"/>
      <c r="AB362" s="33"/>
      <c r="AC362" s="33"/>
      <c r="AD362" s="33"/>
      <c r="AE362" s="33"/>
      <c r="AR362" s="180" t="s">
        <v>257</v>
      </c>
      <c r="AT362" s="180" t="s">
        <v>190</v>
      </c>
      <c r="AU362" s="180" t="s">
        <v>91</v>
      </c>
      <c r="AY362" s="18" t="s">
        <v>180</v>
      </c>
      <c r="BE362" s="181">
        <f>IF(N362="základní",J362,0)</f>
        <v>0</v>
      </c>
      <c r="BF362" s="181">
        <f>IF(N362="snížená",J362,0)</f>
        <v>0</v>
      </c>
      <c r="BG362" s="181">
        <f>IF(N362="zákl. přenesená",J362,0)</f>
        <v>0</v>
      </c>
      <c r="BH362" s="181">
        <f>IF(N362="sníž. přenesená",J362,0)</f>
        <v>0</v>
      </c>
      <c r="BI362" s="181">
        <f>IF(N362="nulová",J362,0)</f>
        <v>0</v>
      </c>
      <c r="BJ362" s="18" t="s">
        <v>21</v>
      </c>
      <c r="BK362" s="181">
        <f>ROUND(I362*H362,2)</f>
        <v>0</v>
      </c>
      <c r="BL362" s="18" t="s">
        <v>220</v>
      </c>
      <c r="BM362" s="180" t="s">
        <v>446</v>
      </c>
    </row>
    <row r="363" spans="1:65" s="2" customFormat="1" ht="11.25">
      <c r="A363" s="33"/>
      <c r="B363" s="34"/>
      <c r="C363" s="33"/>
      <c r="D363" s="182" t="s">
        <v>186</v>
      </c>
      <c r="E363" s="33"/>
      <c r="F363" s="183" t="s">
        <v>392</v>
      </c>
      <c r="G363" s="33"/>
      <c r="H363" s="33"/>
      <c r="I363" s="102"/>
      <c r="J363" s="33"/>
      <c r="K363" s="33"/>
      <c r="L363" s="34"/>
      <c r="M363" s="184"/>
      <c r="N363" s="185"/>
      <c r="O363" s="59"/>
      <c r="P363" s="59"/>
      <c r="Q363" s="59"/>
      <c r="R363" s="59"/>
      <c r="S363" s="59"/>
      <c r="T363" s="60"/>
      <c r="U363" s="33"/>
      <c r="V363" s="33"/>
      <c r="W363" s="33"/>
      <c r="X363" s="33"/>
      <c r="Y363" s="33"/>
      <c r="Z363" s="33"/>
      <c r="AA363" s="33"/>
      <c r="AB363" s="33"/>
      <c r="AC363" s="33"/>
      <c r="AD363" s="33"/>
      <c r="AE363" s="33"/>
      <c r="AT363" s="18" t="s">
        <v>186</v>
      </c>
      <c r="AU363" s="18" t="s">
        <v>91</v>
      </c>
    </row>
    <row r="364" spans="1:65" s="13" customFormat="1" ht="11.25">
      <c r="B364" s="186"/>
      <c r="D364" s="182" t="s">
        <v>187</v>
      </c>
      <c r="E364" s="187" t="s">
        <v>1</v>
      </c>
      <c r="F364" s="188" t="s">
        <v>447</v>
      </c>
      <c r="H364" s="189">
        <v>0.375</v>
      </c>
      <c r="I364" s="190"/>
      <c r="L364" s="186"/>
      <c r="M364" s="191"/>
      <c r="N364" s="192"/>
      <c r="O364" s="192"/>
      <c r="P364" s="192"/>
      <c r="Q364" s="192"/>
      <c r="R364" s="192"/>
      <c r="S364" s="192"/>
      <c r="T364" s="193"/>
      <c r="AT364" s="187" t="s">
        <v>187</v>
      </c>
      <c r="AU364" s="187" t="s">
        <v>91</v>
      </c>
      <c r="AV364" s="13" t="s">
        <v>91</v>
      </c>
      <c r="AW364" s="13" t="s">
        <v>36</v>
      </c>
      <c r="AX364" s="13" t="s">
        <v>80</v>
      </c>
      <c r="AY364" s="187" t="s">
        <v>180</v>
      </c>
    </row>
    <row r="365" spans="1:65" s="14" customFormat="1" ht="11.25">
      <c r="B365" s="194"/>
      <c r="D365" s="182" t="s">
        <v>187</v>
      </c>
      <c r="E365" s="195" t="s">
        <v>1</v>
      </c>
      <c r="F365" s="196" t="s">
        <v>189</v>
      </c>
      <c r="H365" s="197">
        <v>0.375</v>
      </c>
      <c r="I365" s="198"/>
      <c r="L365" s="194"/>
      <c r="M365" s="199"/>
      <c r="N365" s="200"/>
      <c r="O365" s="200"/>
      <c r="P365" s="200"/>
      <c r="Q365" s="200"/>
      <c r="R365" s="200"/>
      <c r="S365" s="200"/>
      <c r="T365" s="201"/>
      <c r="AT365" s="195" t="s">
        <v>187</v>
      </c>
      <c r="AU365" s="195" t="s">
        <v>91</v>
      </c>
      <c r="AV365" s="14" t="s">
        <v>128</v>
      </c>
      <c r="AW365" s="14" t="s">
        <v>36</v>
      </c>
      <c r="AX365" s="14" t="s">
        <v>21</v>
      </c>
      <c r="AY365" s="195" t="s">
        <v>180</v>
      </c>
    </row>
    <row r="366" spans="1:65" s="2" customFormat="1" ht="16.5" customHeight="1">
      <c r="A366" s="33"/>
      <c r="B366" s="167"/>
      <c r="C366" s="168" t="s">
        <v>448</v>
      </c>
      <c r="D366" s="168" t="s">
        <v>182</v>
      </c>
      <c r="E366" s="169" t="s">
        <v>449</v>
      </c>
      <c r="F366" s="170" t="s">
        <v>450</v>
      </c>
      <c r="G366" s="171" t="s">
        <v>213</v>
      </c>
      <c r="H366" s="172">
        <v>5</v>
      </c>
      <c r="I366" s="173"/>
      <c r="J366" s="174">
        <f>ROUND(I366*H366,2)</f>
        <v>0</v>
      </c>
      <c r="K366" s="175"/>
      <c r="L366" s="34"/>
      <c r="M366" s="176" t="s">
        <v>1</v>
      </c>
      <c r="N366" s="177" t="s">
        <v>45</v>
      </c>
      <c r="O366" s="59"/>
      <c r="P366" s="178">
        <f>O366*H366</f>
        <v>0</v>
      </c>
      <c r="Q366" s="178">
        <v>0</v>
      </c>
      <c r="R366" s="178">
        <f>Q366*H366</f>
        <v>0</v>
      </c>
      <c r="S366" s="178">
        <v>0</v>
      </c>
      <c r="T366" s="179">
        <f>S366*H366</f>
        <v>0</v>
      </c>
      <c r="U366" s="33"/>
      <c r="V366" s="33"/>
      <c r="W366" s="33"/>
      <c r="X366" s="33"/>
      <c r="Y366" s="33"/>
      <c r="Z366" s="33"/>
      <c r="AA366" s="33"/>
      <c r="AB366" s="33"/>
      <c r="AC366" s="33"/>
      <c r="AD366" s="33"/>
      <c r="AE366" s="33"/>
      <c r="AR366" s="180" t="s">
        <v>220</v>
      </c>
      <c r="AT366" s="180" t="s">
        <v>182</v>
      </c>
      <c r="AU366" s="180" t="s">
        <v>91</v>
      </c>
      <c r="AY366" s="18" t="s">
        <v>180</v>
      </c>
      <c r="BE366" s="181">
        <f>IF(N366="základní",J366,0)</f>
        <v>0</v>
      </c>
      <c r="BF366" s="181">
        <f>IF(N366="snížená",J366,0)</f>
        <v>0</v>
      </c>
      <c r="BG366" s="181">
        <f>IF(N366="zákl. přenesená",J366,0)</f>
        <v>0</v>
      </c>
      <c r="BH366" s="181">
        <f>IF(N366="sníž. přenesená",J366,0)</f>
        <v>0</v>
      </c>
      <c r="BI366" s="181">
        <f>IF(N366="nulová",J366,0)</f>
        <v>0</v>
      </c>
      <c r="BJ366" s="18" t="s">
        <v>21</v>
      </c>
      <c r="BK366" s="181">
        <f>ROUND(I366*H366,2)</f>
        <v>0</v>
      </c>
      <c r="BL366" s="18" t="s">
        <v>220</v>
      </c>
      <c r="BM366" s="180" t="s">
        <v>451</v>
      </c>
    </row>
    <row r="367" spans="1:65" s="2" customFormat="1" ht="11.25">
      <c r="A367" s="33"/>
      <c r="B367" s="34"/>
      <c r="C367" s="33"/>
      <c r="D367" s="182" t="s">
        <v>186</v>
      </c>
      <c r="E367" s="33"/>
      <c r="F367" s="183" t="s">
        <v>450</v>
      </c>
      <c r="G367" s="33"/>
      <c r="H367" s="33"/>
      <c r="I367" s="102"/>
      <c r="J367" s="33"/>
      <c r="K367" s="33"/>
      <c r="L367" s="34"/>
      <c r="M367" s="184"/>
      <c r="N367" s="185"/>
      <c r="O367" s="59"/>
      <c r="P367" s="59"/>
      <c r="Q367" s="59"/>
      <c r="R367" s="59"/>
      <c r="S367" s="59"/>
      <c r="T367" s="60"/>
      <c r="U367" s="33"/>
      <c r="V367" s="33"/>
      <c r="W367" s="33"/>
      <c r="X367" s="33"/>
      <c r="Y367" s="33"/>
      <c r="Z367" s="33"/>
      <c r="AA367" s="33"/>
      <c r="AB367" s="33"/>
      <c r="AC367" s="33"/>
      <c r="AD367" s="33"/>
      <c r="AE367" s="33"/>
      <c r="AT367" s="18" t="s">
        <v>186</v>
      </c>
      <c r="AU367" s="18" t="s">
        <v>91</v>
      </c>
    </row>
    <row r="368" spans="1:65" s="2" customFormat="1" ht="16.5" customHeight="1">
      <c r="A368" s="33"/>
      <c r="B368" s="167"/>
      <c r="C368" s="168" t="s">
        <v>314</v>
      </c>
      <c r="D368" s="168" t="s">
        <v>182</v>
      </c>
      <c r="E368" s="169" t="s">
        <v>452</v>
      </c>
      <c r="F368" s="170" t="s">
        <v>453</v>
      </c>
      <c r="G368" s="171" t="s">
        <v>213</v>
      </c>
      <c r="H368" s="172">
        <v>10</v>
      </c>
      <c r="I368" s="173"/>
      <c r="J368" s="174">
        <f>ROUND(I368*H368,2)</f>
        <v>0</v>
      </c>
      <c r="K368" s="175"/>
      <c r="L368" s="34"/>
      <c r="M368" s="176" t="s">
        <v>1</v>
      </c>
      <c r="N368" s="177" t="s">
        <v>45</v>
      </c>
      <c r="O368" s="59"/>
      <c r="P368" s="178">
        <f>O368*H368</f>
        <v>0</v>
      </c>
      <c r="Q368" s="178">
        <v>0</v>
      </c>
      <c r="R368" s="178">
        <f>Q368*H368</f>
        <v>0</v>
      </c>
      <c r="S368" s="178">
        <v>0</v>
      </c>
      <c r="T368" s="179">
        <f>S368*H368</f>
        <v>0</v>
      </c>
      <c r="U368" s="33"/>
      <c r="V368" s="33"/>
      <c r="W368" s="33"/>
      <c r="X368" s="33"/>
      <c r="Y368" s="33"/>
      <c r="Z368" s="33"/>
      <c r="AA368" s="33"/>
      <c r="AB368" s="33"/>
      <c r="AC368" s="33"/>
      <c r="AD368" s="33"/>
      <c r="AE368" s="33"/>
      <c r="AR368" s="180" t="s">
        <v>220</v>
      </c>
      <c r="AT368" s="180" t="s">
        <v>182</v>
      </c>
      <c r="AU368" s="180" t="s">
        <v>91</v>
      </c>
      <c r="AY368" s="18" t="s">
        <v>180</v>
      </c>
      <c r="BE368" s="181">
        <f>IF(N368="základní",J368,0)</f>
        <v>0</v>
      </c>
      <c r="BF368" s="181">
        <f>IF(N368="snížená",J368,0)</f>
        <v>0</v>
      </c>
      <c r="BG368" s="181">
        <f>IF(N368="zákl. přenesená",J368,0)</f>
        <v>0</v>
      </c>
      <c r="BH368" s="181">
        <f>IF(N368="sníž. přenesená",J368,0)</f>
        <v>0</v>
      </c>
      <c r="BI368" s="181">
        <f>IF(N368="nulová",J368,0)</f>
        <v>0</v>
      </c>
      <c r="BJ368" s="18" t="s">
        <v>21</v>
      </c>
      <c r="BK368" s="181">
        <f>ROUND(I368*H368,2)</f>
        <v>0</v>
      </c>
      <c r="BL368" s="18" t="s">
        <v>220</v>
      </c>
      <c r="BM368" s="180" t="s">
        <v>454</v>
      </c>
    </row>
    <row r="369" spans="1:65" s="2" customFormat="1" ht="11.25">
      <c r="A369" s="33"/>
      <c r="B369" s="34"/>
      <c r="C369" s="33"/>
      <c r="D369" s="182" t="s">
        <v>186</v>
      </c>
      <c r="E369" s="33"/>
      <c r="F369" s="183" t="s">
        <v>453</v>
      </c>
      <c r="G369" s="33"/>
      <c r="H369" s="33"/>
      <c r="I369" s="102"/>
      <c r="J369" s="33"/>
      <c r="K369" s="33"/>
      <c r="L369" s="34"/>
      <c r="M369" s="184"/>
      <c r="N369" s="185"/>
      <c r="O369" s="59"/>
      <c r="P369" s="59"/>
      <c r="Q369" s="59"/>
      <c r="R369" s="59"/>
      <c r="S369" s="59"/>
      <c r="T369" s="60"/>
      <c r="U369" s="33"/>
      <c r="V369" s="33"/>
      <c r="W369" s="33"/>
      <c r="X369" s="33"/>
      <c r="Y369" s="33"/>
      <c r="Z369" s="33"/>
      <c r="AA369" s="33"/>
      <c r="AB369" s="33"/>
      <c r="AC369" s="33"/>
      <c r="AD369" s="33"/>
      <c r="AE369" s="33"/>
      <c r="AT369" s="18" t="s">
        <v>186</v>
      </c>
      <c r="AU369" s="18" t="s">
        <v>91</v>
      </c>
    </row>
    <row r="370" spans="1:65" s="2" customFormat="1" ht="24" customHeight="1">
      <c r="A370" s="33"/>
      <c r="B370" s="167"/>
      <c r="C370" s="168" t="s">
        <v>455</v>
      </c>
      <c r="D370" s="168" t="s">
        <v>182</v>
      </c>
      <c r="E370" s="169" t="s">
        <v>456</v>
      </c>
      <c r="F370" s="170" t="s">
        <v>457</v>
      </c>
      <c r="G370" s="171" t="s">
        <v>383</v>
      </c>
      <c r="H370" s="172">
        <v>1.341</v>
      </c>
      <c r="I370" s="173"/>
      <c r="J370" s="174">
        <f>ROUND(I370*H370,2)</f>
        <v>0</v>
      </c>
      <c r="K370" s="175"/>
      <c r="L370" s="34"/>
      <c r="M370" s="176" t="s">
        <v>1</v>
      </c>
      <c r="N370" s="177" t="s">
        <v>45</v>
      </c>
      <c r="O370" s="59"/>
      <c r="P370" s="178">
        <f>O370*H370</f>
        <v>0</v>
      </c>
      <c r="Q370" s="178">
        <v>0</v>
      </c>
      <c r="R370" s="178">
        <f>Q370*H370</f>
        <v>0</v>
      </c>
      <c r="S370" s="178">
        <v>0</v>
      </c>
      <c r="T370" s="179">
        <f>S370*H370</f>
        <v>0</v>
      </c>
      <c r="U370" s="33"/>
      <c r="V370" s="33"/>
      <c r="W370" s="33"/>
      <c r="X370" s="33"/>
      <c r="Y370" s="33"/>
      <c r="Z370" s="33"/>
      <c r="AA370" s="33"/>
      <c r="AB370" s="33"/>
      <c r="AC370" s="33"/>
      <c r="AD370" s="33"/>
      <c r="AE370" s="33"/>
      <c r="AR370" s="180" t="s">
        <v>220</v>
      </c>
      <c r="AT370" s="180" t="s">
        <v>182</v>
      </c>
      <c r="AU370" s="180" t="s">
        <v>91</v>
      </c>
      <c r="AY370" s="18" t="s">
        <v>180</v>
      </c>
      <c r="BE370" s="181">
        <f>IF(N370="základní",J370,0)</f>
        <v>0</v>
      </c>
      <c r="BF370" s="181">
        <f>IF(N370="snížená",J370,0)</f>
        <v>0</v>
      </c>
      <c r="BG370" s="181">
        <f>IF(N370="zákl. přenesená",J370,0)</f>
        <v>0</v>
      </c>
      <c r="BH370" s="181">
        <f>IF(N370="sníž. přenesená",J370,0)</f>
        <v>0</v>
      </c>
      <c r="BI370" s="181">
        <f>IF(N370="nulová",J370,0)</f>
        <v>0</v>
      </c>
      <c r="BJ370" s="18" t="s">
        <v>21</v>
      </c>
      <c r="BK370" s="181">
        <f>ROUND(I370*H370,2)</f>
        <v>0</v>
      </c>
      <c r="BL370" s="18" t="s">
        <v>220</v>
      </c>
      <c r="BM370" s="180" t="s">
        <v>458</v>
      </c>
    </row>
    <row r="371" spans="1:65" s="2" customFormat="1" ht="19.5">
      <c r="A371" s="33"/>
      <c r="B371" s="34"/>
      <c r="C371" s="33"/>
      <c r="D371" s="182" t="s">
        <v>186</v>
      </c>
      <c r="E371" s="33"/>
      <c r="F371" s="183" t="s">
        <v>457</v>
      </c>
      <c r="G371" s="33"/>
      <c r="H371" s="33"/>
      <c r="I371" s="102"/>
      <c r="J371" s="33"/>
      <c r="K371" s="33"/>
      <c r="L371" s="34"/>
      <c r="M371" s="184"/>
      <c r="N371" s="185"/>
      <c r="O371" s="59"/>
      <c r="P371" s="59"/>
      <c r="Q371" s="59"/>
      <c r="R371" s="59"/>
      <c r="S371" s="59"/>
      <c r="T371" s="60"/>
      <c r="U371" s="33"/>
      <c r="V371" s="33"/>
      <c r="W371" s="33"/>
      <c r="X371" s="33"/>
      <c r="Y371" s="33"/>
      <c r="Z371" s="33"/>
      <c r="AA371" s="33"/>
      <c r="AB371" s="33"/>
      <c r="AC371" s="33"/>
      <c r="AD371" s="33"/>
      <c r="AE371" s="33"/>
      <c r="AT371" s="18" t="s">
        <v>186</v>
      </c>
      <c r="AU371" s="18" t="s">
        <v>91</v>
      </c>
    </row>
    <row r="372" spans="1:65" s="13" customFormat="1" ht="11.25">
      <c r="B372" s="186"/>
      <c r="D372" s="182" t="s">
        <v>187</v>
      </c>
      <c r="E372" s="187" t="s">
        <v>1</v>
      </c>
      <c r="F372" s="188" t="s">
        <v>459</v>
      </c>
      <c r="H372" s="189">
        <v>1.341</v>
      </c>
      <c r="I372" s="190"/>
      <c r="L372" s="186"/>
      <c r="M372" s="191"/>
      <c r="N372" s="192"/>
      <c r="O372" s="192"/>
      <c r="P372" s="192"/>
      <c r="Q372" s="192"/>
      <c r="R372" s="192"/>
      <c r="S372" s="192"/>
      <c r="T372" s="193"/>
      <c r="AT372" s="187" t="s">
        <v>187</v>
      </c>
      <c r="AU372" s="187" t="s">
        <v>91</v>
      </c>
      <c r="AV372" s="13" t="s">
        <v>91</v>
      </c>
      <c r="AW372" s="13" t="s">
        <v>36</v>
      </c>
      <c r="AX372" s="13" t="s">
        <v>80</v>
      </c>
      <c r="AY372" s="187" t="s">
        <v>180</v>
      </c>
    </row>
    <row r="373" spans="1:65" s="14" customFormat="1" ht="11.25">
      <c r="B373" s="194"/>
      <c r="D373" s="182" t="s">
        <v>187</v>
      </c>
      <c r="E373" s="195" t="s">
        <v>1</v>
      </c>
      <c r="F373" s="196" t="s">
        <v>189</v>
      </c>
      <c r="H373" s="197">
        <v>1.341</v>
      </c>
      <c r="I373" s="198"/>
      <c r="L373" s="194"/>
      <c r="M373" s="199"/>
      <c r="N373" s="200"/>
      <c r="O373" s="200"/>
      <c r="P373" s="200"/>
      <c r="Q373" s="200"/>
      <c r="R373" s="200"/>
      <c r="S373" s="200"/>
      <c r="T373" s="201"/>
      <c r="AT373" s="195" t="s">
        <v>187</v>
      </c>
      <c r="AU373" s="195" t="s">
        <v>91</v>
      </c>
      <c r="AV373" s="14" t="s">
        <v>128</v>
      </c>
      <c r="AW373" s="14" t="s">
        <v>36</v>
      </c>
      <c r="AX373" s="14" t="s">
        <v>21</v>
      </c>
      <c r="AY373" s="195" t="s">
        <v>180</v>
      </c>
    </row>
    <row r="374" spans="1:65" s="2" customFormat="1" ht="24" customHeight="1">
      <c r="A374" s="33"/>
      <c r="B374" s="167"/>
      <c r="C374" s="168" t="s">
        <v>319</v>
      </c>
      <c r="D374" s="168" t="s">
        <v>182</v>
      </c>
      <c r="E374" s="169" t="s">
        <v>460</v>
      </c>
      <c r="F374" s="170" t="s">
        <v>461</v>
      </c>
      <c r="G374" s="171" t="s">
        <v>199</v>
      </c>
      <c r="H374" s="172">
        <v>66</v>
      </c>
      <c r="I374" s="173"/>
      <c r="J374" s="174">
        <f>ROUND(I374*H374,2)</f>
        <v>0</v>
      </c>
      <c r="K374" s="175"/>
      <c r="L374" s="34"/>
      <c r="M374" s="176" t="s">
        <v>1</v>
      </c>
      <c r="N374" s="177" t="s">
        <v>45</v>
      </c>
      <c r="O374" s="59"/>
      <c r="P374" s="178">
        <f>O374*H374</f>
        <v>0</v>
      </c>
      <c r="Q374" s="178">
        <v>0</v>
      </c>
      <c r="R374" s="178">
        <f>Q374*H374</f>
        <v>0</v>
      </c>
      <c r="S374" s="178">
        <v>0</v>
      </c>
      <c r="T374" s="179">
        <f>S374*H374</f>
        <v>0</v>
      </c>
      <c r="U374" s="33"/>
      <c r="V374" s="33"/>
      <c r="W374" s="33"/>
      <c r="X374" s="33"/>
      <c r="Y374" s="33"/>
      <c r="Z374" s="33"/>
      <c r="AA374" s="33"/>
      <c r="AB374" s="33"/>
      <c r="AC374" s="33"/>
      <c r="AD374" s="33"/>
      <c r="AE374" s="33"/>
      <c r="AR374" s="180" t="s">
        <v>220</v>
      </c>
      <c r="AT374" s="180" t="s">
        <v>182</v>
      </c>
      <c r="AU374" s="180" t="s">
        <v>91</v>
      </c>
      <c r="AY374" s="18" t="s">
        <v>180</v>
      </c>
      <c r="BE374" s="181">
        <f>IF(N374="základní",J374,0)</f>
        <v>0</v>
      </c>
      <c r="BF374" s="181">
        <f>IF(N374="snížená",J374,0)</f>
        <v>0</v>
      </c>
      <c r="BG374" s="181">
        <f>IF(N374="zákl. přenesená",J374,0)</f>
        <v>0</v>
      </c>
      <c r="BH374" s="181">
        <f>IF(N374="sníž. přenesená",J374,0)</f>
        <v>0</v>
      </c>
      <c r="BI374" s="181">
        <f>IF(N374="nulová",J374,0)</f>
        <v>0</v>
      </c>
      <c r="BJ374" s="18" t="s">
        <v>21</v>
      </c>
      <c r="BK374" s="181">
        <f>ROUND(I374*H374,2)</f>
        <v>0</v>
      </c>
      <c r="BL374" s="18" t="s">
        <v>220</v>
      </c>
      <c r="BM374" s="180" t="s">
        <v>462</v>
      </c>
    </row>
    <row r="375" spans="1:65" s="2" customFormat="1" ht="19.5">
      <c r="A375" s="33"/>
      <c r="B375" s="34"/>
      <c r="C375" s="33"/>
      <c r="D375" s="182" t="s">
        <v>186</v>
      </c>
      <c r="E375" s="33"/>
      <c r="F375" s="183" t="s">
        <v>461</v>
      </c>
      <c r="G375" s="33"/>
      <c r="H375" s="33"/>
      <c r="I375" s="102"/>
      <c r="J375" s="33"/>
      <c r="K375" s="33"/>
      <c r="L375" s="34"/>
      <c r="M375" s="184"/>
      <c r="N375" s="185"/>
      <c r="O375" s="59"/>
      <c r="P375" s="59"/>
      <c r="Q375" s="59"/>
      <c r="R375" s="59"/>
      <c r="S375" s="59"/>
      <c r="T375" s="60"/>
      <c r="U375" s="33"/>
      <c r="V375" s="33"/>
      <c r="W375" s="33"/>
      <c r="X375" s="33"/>
      <c r="Y375" s="33"/>
      <c r="Z375" s="33"/>
      <c r="AA375" s="33"/>
      <c r="AB375" s="33"/>
      <c r="AC375" s="33"/>
      <c r="AD375" s="33"/>
      <c r="AE375" s="33"/>
      <c r="AT375" s="18" t="s">
        <v>186</v>
      </c>
      <c r="AU375" s="18" t="s">
        <v>91</v>
      </c>
    </row>
    <row r="376" spans="1:65" s="2" customFormat="1" ht="36" customHeight="1">
      <c r="A376" s="33"/>
      <c r="B376" s="167"/>
      <c r="C376" s="168" t="s">
        <v>463</v>
      </c>
      <c r="D376" s="168" t="s">
        <v>182</v>
      </c>
      <c r="E376" s="169" t="s">
        <v>464</v>
      </c>
      <c r="F376" s="170" t="s">
        <v>465</v>
      </c>
      <c r="G376" s="171" t="s">
        <v>199</v>
      </c>
      <c r="H376" s="172">
        <v>14</v>
      </c>
      <c r="I376" s="173"/>
      <c r="J376" s="174">
        <f>ROUND(I376*H376,2)</f>
        <v>0</v>
      </c>
      <c r="K376" s="175"/>
      <c r="L376" s="34"/>
      <c r="M376" s="176" t="s">
        <v>1</v>
      </c>
      <c r="N376" s="177" t="s">
        <v>45</v>
      </c>
      <c r="O376" s="59"/>
      <c r="P376" s="178">
        <f>O376*H376</f>
        <v>0</v>
      </c>
      <c r="Q376" s="178">
        <v>0</v>
      </c>
      <c r="R376" s="178">
        <f>Q376*H376</f>
        <v>0</v>
      </c>
      <c r="S376" s="178">
        <v>0</v>
      </c>
      <c r="T376" s="179">
        <f>S376*H376</f>
        <v>0</v>
      </c>
      <c r="U376" s="33"/>
      <c r="V376" s="33"/>
      <c r="W376" s="33"/>
      <c r="X376" s="33"/>
      <c r="Y376" s="33"/>
      <c r="Z376" s="33"/>
      <c r="AA376" s="33"/>
      <c r="AB376" s="33"/>
      <c r="AC376" s="33"/>
      <c r="AD376" s="33"/>
      <c r="AE376" s="33"/>
      <c r="AR376" s="180" t="s">
        <v>220</v>
      </c>
      <c r="AT376" s="180" t="s">
        <v>182</v>
      </c>
      <c r="AU376" s="180" t="s">
        <v>91</v>
      </c>
      <c r="AY376" s="18" t="s">
        <v>180</v>
      </c>
      <c r="BE376" s="181">
        <f>IF(N376="základní",J376,0)</f>
        <v>0</v>
      </c>
      <c r="BF376" s="181">
        <f>IF(N376="snížená",J376,0)</f>
        <v>0</v>
      </c>
      <c r="BG376" s="181">
        <f>IF(N376="zákl. přenesená",J376,0)</f>
        <v>0</v>
      </c>
      <c r="BH376" s="181">
        <f>IF(N376="sníž. přenesená",J376,0)</f>
        <v>0</v>
      </c>
      <c r="BI376" s="181">
        <f>IF(N376="nulová",J376,0)</f>
        <v>0</v>
      </c>
      <c r="BJ376" s="18" t="s">
        <v>21</v>
      </c>
      <c r="BK376" s="181">
        <f>ROUND(I376*H376,2)</f>
        <v>0</v>
      </c>
      <c r="BL376" s="18" t="s">
        <v>220</v>
      </c>
      <c r="BM376" s="180" t="s">
        <v>466</v>
      </c>
    </row>
    <row r="377" spans="1:65" s="2" customFormat="1" ht="29.25">
      <c r="A377" s="33"/>
      <c r="B377" s="34"/>
      <c r="C377" s="33"/>
      <c r="D377" s="182" t="s">
        <v>186</v>
      </c>
      <c r="E377" s="33"/>
      <c r="F377" s="183" t="s">
        <v>465</v>
      </c>
      <c r="G377" s="33"/>
      <c r="H377" s="33"/>
      <c r="I377" s="102"/>
      <c r="J377" s="33"/>
      <c r="K377" s="33"/>
      <c r="L377" s="34"/>
      <c r="M377" s="184"/>
      <c r="N377" s="185"/>
      <c r="O377" s="59"/>
      <c r="P377" s="59"/>
      <c r="Q377" s="59"/>
      <c r="R377" s="59"/>
      <c r="S377" s="59"/>
      <c r="T377" s="60"/>
      <c r="U377" s="33"/>
      <c r="V377" s="33"/>
      <c r="W377" s="33"/>
      <c r="X377" s="33"/>
      <c r="Y377" s="33"/>
      <c r="Z377" s="33"/>
      <c r="AA377" s="33"/>
      <c r="AB377" s="33"/>
      <c r="AC377" s="33"/>
      <c r="AD377" s="33"/>
      <c r="AE377" s="33"/>
      <c r="AT377" s="18" t="s">
        <v>186</v>
      </c>
      <c r="AU377" s="18" t="s">
        <v>91</v>
      </c>
    </row>
    <row r="378" spans="1:65" s="15" customFormat="1" ht="11.25">
      <c r="B378" s="213"/>
      <c r="D378" s="182" t="s">
        <v>187</v>
      </c>
      <c r="E378" s="214" t="s">
        <v>1</v>
      </c>
      <c r="F378" s="215" t="s">
        <v>467</v>
      </c>
      <c r="H378" s="214" t="s">
        <v>1</v>
      </c>
      <c r="I378" s="216"/>
      <c r="L378" s="213"/>
      <c r="M378" s="217"/>
      <c r="N378" s="218"/>
      <c r="O378" s="218"/>
      <c r="P378" s="218"/>
      <c r="Q378" s="218"/>
      <c r="R378" s="218"/>
      <c r="S378" s="218"/>
      <c r="T378" s="219"/>
      <c r="AT378" s="214" t="s">
        <v>187</v>
      </c>
      <c r="AU378" s="214" t="s">
        <v>91</v>
      </c>
      <c r="AV378" s="15" t="s">
        <v>21</v>
      </c>
      <c r="AW378" s="15" t="s">
        <v>36</v>
      </c>
      <c r="AX378" s="15" t="s">
        <v>80</v>
      </c>
      <c r="AY378" s="214" t="s">
        <v>180</v>
      </c>
    </row>
    <row r="379" spans="1:65" s="13" customFormat="1" ht="11.25">
      <c r="B379" s="186"/>
      <c r="D379" s="182" t="s">
        <v>187</v>
      </c>
      <c r="E379" s="187" t="s">
        <v>1</v>
      </c>
      <c r="F379" s="188" t="s">
        <v>468</v>
      </c>
      <c r="H379" s="189">
        <v>14</v>
      </c>
      <c r="I379" s="190"/>
      <c r="L379" s="186"/>
      <c r="M379" s="191"/>
      <c r="N379" s="192"/>
      <c r="O379" s="192"/>
      <c r="P379" s="192"/>
      <c r="Q379" s="192"/>
      <c r="R379" s="192"/>
      <c r="S379" s="192"/>
      <c r="T379" s="193"/>
      <c r="AT379" s="187" t="s">
        <v>187</v>
      </c>
      <c r="AU379" s="187" t="s">
        <v>91</v>
      </c>
      <c r="AV379" s="13" t="s">
        <v>91</v>
      </c>
      <c r="AW379" s="13" t="s">
        <v>36</v>
      </c>
      <c r="AX379" s="13" t="s">
        <v>80</v>
      </c>
      <c r="AY379" s="187" t="s">
        <v>180</v>
      </c>
    </row>
    <row r="380" spans="1:65" s="14" customFormat="1" ht="11.25">
      <c r="B380" s="194"/>
      <c r="D380" s="182" t="s">
        <v>187</v>
      </c>
      <c r="E380" s="195" t="s">
        <v>1</v>
      </c>
      <c r="F380" s="196" t="s">
        <v>189</v>
      </c>
      <c r="H380" s="197">
        <v>14</v>
      </c>
      <c r="I380" s="198"/>
      <c r="L380" s="194"/>
      <c r="M380" s="199"/>
      <c r="N380" s="200"/>
      <c r="O380" s="200"/>
      <c r="P380" s="200"/>
      <c r="Q380" s="200"/>
      <c r="R380" s="200"/>
      <c r="S380" s="200"/>
      <c r="T380" s="201"/>
      <c r="AT380" s="195" t="s">
        <v>187</v>
      </c>
      <c r="AU380" s="195" t="s">
        <v>91</v>
      </c>
      <c r="AV380" s="14" t="s">
        <v>128</v>
      </c>
      <c r="AW380" s="14" t="s">
        <v>36</v>
      </c>
      <c r="AX380" s="14" t="s">
        <v>21</v>
      </c>
      <c r="AY380" s="195" t="s">
        <v>180</v>
      </c>
    </row>
    <row r="381" spans="1:65" s="2" customFormat="1" ht="24" customHeight="1">
      <c r="A381" s="33"/>
      <c r="B381" s="167"/>
      <c r="C381" s="168" t="s">
        <v>322</v>
      </c>
      <c r="D381" s="168" t="s">
        <v>182</v>
      </c>
      <c r="E381" s="169" t="s">
        <v>469</v>
      </c>
      <c r="F381" s="170" t="s">
        <v>470</v>
      </c>
      <c r="G381" s="171" t="s">
        <v>199</v>
      </c>
      <c r="H381" s="172">
        <v>7</v>
      </c>
      <c r="I381" s="173"/>
      <c r="J381" s="174">
        <f>ROUND(I381*H381,2)</f>
        <v>0</v>
      </c>
      <c r="K381" s="175"/>
      <c r="L381" s="34"/>
      <c r="M381" s="176" t="s">
        <v>1</v>
      </c>
      <c r="N381" s="177" t="s">
        <v>45</v>
      </c>
      <c r="O381" s="59"/>
      <c r="P381" s="178">
        <f>O381*H381</f>
        <v>0</v>
      </c>
      <c r="Q381" s="178">
        <v>0</v>
      </c>
      <c r="R381" s="178">
        <f>Q381*H381</f>
        <v>0</v>
      </c>
      <c r="S381" s="178">
        <v>0</v>
      </c>
      <c r="T381" s="179">
        <f>S381*H381</f>
        <v>0</v>
      </c>
      <c r="U381" s="33"/>
      <c r="V381" s="33"/>
      <c r="W381" s="33"/>
      <c r="X381" s="33"/>
      <c r="Y381" s="33"/>
      <c r="Z381" s="33"/>
      <c r="AA381" s="33"/>
      <c r="AB381" s="33"/>
      <c r="AC381" s="33"/>
      <c r="AD381" s="33"/>
      <c r="AE381" s="33"/>
      <c r="AR381" s="180" t="s">
        <v>220</v>
      </c>
      <c r="AT381" s="180" t="s">
        <v>182</v>
      </c>
      <c r="AU381" s="180" t="s">
        <v>91</v>
      </c>
      <c r="AY381" s="18" t="s">
        <v>180</v>
      </c>
      <c r="BE381" s="181">
        <f>IF(N381="základní",J381,0)</f>
        <v>0</v>
      </c>
      <c r="BF381" s="181">
        <f>IF(N381="snížená",J381,0)</f>
        <v>0</v>
      </c>
      <c r="BG381" s="181">
        <f>IF(N381="zákl. přenesená",J381,0)</f>
        <v>0</v>
      </c>
      <c r="BH381" s="181">
        <f>IF(N381="sníž. přenesená",J381,0)</f>
        <v>0</v>
      </c>
      <c r="BI381" s="181">
        <f>IF(N381="nulová",J381,0)</f>
        <v>0</v>
      </c>
      <c r="BJ381" s="18" t="s">
        <v>21</v>
      </c>
      <c r="BK381" s="181">
        <f>ROUND(I381*H381,2)</f>
        <v>0</v>
      </c>
      <c r="BL381" s="18" t="s">
        <v>220</v>
      </c>
      <c r="BM381" s="180" t="s">
        <v>471</v>
      </c>
    </row>
    <row r="382" spans="1:65" s="2" customFormat="1" ht="19.5">
      <c r="A382" s="33"/>
      <c r="B382" s="34"/>
      <c r="C382" s="33"/>
      <c r="D382" s="182" t="s">
        <v>186</v>
      </c>
      <c r="E382" s="33"/>
      <c r="F382" s="183" t="s">
        <v>470</v>
      </c>
      <c r="G382" s="33"/>
      <c r="H382" s="33"/>
      <c r="I382" s="102"/>
      <c r="J382" s="33"/>
      <c r="K382" s="33"/>
      <c r="L382" s="34"/>
      <c r="M382" s="184"/>
      <c r="N382" s="185"/>
      <c r="O382" s="59"/>
      <c r="P382" s="59"/>
      <c r="Q382" s="59"/>
      <c r="R382" s="59"/>
      <c r="S382" s="59"/>
      <c r="T382" s="60"/>
      <c r="U382" s="33"/>
      <c r="V382" s="33"/>
      <c r="W382" s="33"/>
      <c r="X382" s="33"/>
      <c r="Y382" s="33"/>
      <c r="Z382" s="33"/>
      <c r="AA382" s="33"/>
      <c r="AB382" s="33"/>
      <c r="AC382" s="33"/>
      <c r="AD382" s="33"/>
      <c r="AE382" s="33"/>
      <c r="AT382" s="18" t="s">
        <v>186</v>
      </c>
      <c r="AU382" s="18" t="s">
        <v>91</v>
      </c>
    </row>
    <row r="383" spans="1:65" s="15" customFormat="1" ht="11.25">
      <c r="B383" s="213"/>
      <c r="D383" s="182" t="s">
        <v>187</v>
      </c>
      <c r="E383" s="214" t="s">
        <v>1</v>
      </c>
      <c r="F383" s="215" t="s">
        <v>467</v>
      </c>
      <c r="H383" s="214" t="s">
        <v>1</v>
      </c>
      <c r="I383" s="216"/>
      <c r="L383" s="213"/>
      <c r="M383" s="217"/>
      <c r="N383" s="218"/>
      <c r="O383" s="218"/>
      <c r="P383" s="218"/>
      <c r="Q383" s="218"/>
      <c r="R383" s="218"/>
      <c r="S383" s="218"/>
      <c r="T383" s="219"/>
      <c r="AT383" s="214" t="s">
        <v>187</v>
      </c>
      <c r="AU383" s="214" t="s">
        <v>91</v>
      </c>
      <c r="AV383" s="15" t="s">
        <v>21</v>
      </c>
      <c r="AW383" s="15" t="s">
        <v>36</v>
      </c>
      <c r="AX383" s="15" t="s">
        <v>80</v>
      </c>
      <c r="AY383" s="214" t="s">
        <v>180</v>
      </c>
    </row>
    <row r="384" spans="1:65" s="13" customFormat="1" ht="11.25">
      <c r="B384" s="186"/>
      <c r="D384" s="182" t="s">
        <v>187</v>
      </c>
      <c r="E384" s="187" t="s">
        <v>1</v>
      </c>
      <c r="F384" s="188" t="s">
        <v>472</v>
      </c>
      <c r="H384" s="189">
        <v>7</v>
      </c>
      <c r="I384" s="190"/>
      <c r="L384" s="186"/>
      <c r="M384" s="191"/>
      <c r="N384" s="192"/>
      <c r="O384" s="192"/>
      <c r="P384" s="192"/>
      <c r="Q384" s="192"/>
      <c r="R384" s="192"/>
      <c r="S384" s="192"/>
      <c r="T384" s="193"/>
      <c r="AT384" s="187" t="s">
        <v>187</v>
      </c>
      <c r="AU384" s="187" t="s">
        <v>91</v>
      </c>
      <c r="AV384" s="13" t="s">
        <v>91</v>
      </c>
      <c r="AW384" s="13" t="s">
        <v>36</v>
      </c>
      <c r="AX384" s="13" t="s">
        <v>80</v>
      </c>
      <c r="AY384" s="187" t="s">
        <v>180</v>
      </c>
    </row>
    <row r="385" spans="1:65" s="14" customFormat="1" ht="11.25">
      <c r="B385" s="194"/>
      <c r="D385" s="182" t="s">
        <v>187</v>
      </c>
      <c r="E385" s="195" t="s">
        <v>1</v>
      </c>
      <c r="F385" s="196" t="s">
        <v>189</v>
      </c>
      <c r="H385" s="197">
        <v>7</v>
      </c>
      <c r="I385" s="198"/>
      <c r="L385" s="194"/>
      <c r="M385" s="199"/>
      <c r="N385" s="200"/>
      <c r="O385" s="200"/>
      <c r="P385" s="200"/>
      <c r="Q385" s="200"/>
      <c r="R385" s="200"/>
      <c r="S385" s="200"/>
      <c r="T385" s="201"/>
      <c r="AT385" s="195" t="s">
        <v>187</v>
      </c>
      <c r="AU385" s="195" t="s">
        <v>91</v>
      </c>
      <c r="AV385" s="14" t="s">
        <v>128</v>
      </c>
      <c r="AW385" s="14" t="s">
        <v>36</v>
      </c>
      <c r="AX385" s="14" t="s">
        <v>21</v>
      </c>
      <c r="AY385" s="195" t="s">
        <v>180</v>
      </c>
    </row>
    <row r="386" spans="1:65" s="2" customFormat="1" ht="48" customHeight="1">
      <c r="A386" s="33"/>
      <c r="B386" s="167"/>
      <c r="C386" s="202" t="s">
        <v>473</v>
      </c>
      <c r="D386" s="202" t="s">
        <v>190</v>
      </c>
      <c r="E386" s="203" t="s">
        <v>474</v>
      </c>
      <c r="F386" s="204" t="s">
        <v>475</v>
      </c>
      <c r="G386" s="205" t="s">
        <v>383</v>
      </c>
      <c r="H386" s="206">
        <v>8.4000000000000005E-2</v>
      </c>
      <c r="I386" s="207"/>
      <c r="J386" s="208">
        <f>ROUND(I386*H386,2)</f>
        <v>0</v>
      </c>
      <c r="K386" s="209"/>
      <c r="L386" s="210"/>
      <c r="M386" s="211" t="s">
        <v>1</v>
      </c>
      <c r="N386" s="212" t="s">
        <v>45</v>
      </c>
      <c r="O386" s="59"/>
      <c r="P386" s="178">
        <f>O386*H386</f>
        <v>0</v>
      </c>
      <c r="Q386" s="178">
        <v>0</v>
      </c>
      <c r="R386" s="178">
        <f>Q386*H386</f>
        <v>0</v>
      </c>
      <c r="S386" s="178">
        <v>0</v>
      </c>
      <c r="T386" s="179">
        <f>S386*H386</f>
        <v>0</v>
      </c>
      <c r="U386" s="33"/>
      <c r="V386" s="33"/>
      <c r="W386" s="33"/>
      <c r="X386" s="33"/>
      <c r="Y386" s="33"/>
      <c r="Z386" s="33"/>
      <c r="AA386" s="33"/>
      <c r="AB386" s="33"/>
      <c r="AC386" s="33"/>
      <c r="AD386" s="33"/>
      <c r="AE386" s="33"/>
      <c r="AR386" s="180" t="s">
        <v>257</v>
      </c>
      <c r="AT386" s="180" t="s">
        <v>190</v>
      </c>
      <c r="AU386" s="180" t="s">
        <v>91</v>
      </c>
      <c r="AY386" s="18" t="s">
        <v>180</v>
      </c>
      <c r="BE386" s="181">
        <f>IF(N386="základní",J386,0)</f>
        <v>0</v>
      </c>
      <c r="BF386" s="181">
        <f>IF(N386="snížená",J386,0)</f>
        <v>0</v>
      </c>
      <c r="BG386" s="181">
        <f>IF(N386="zákl. přenesená",J386,0)</f>
        <v>0</v>
      </c>
      <c r="BH386" s="181">
        <f>IF(N386="sníž. přenesená",J386,0)</f>
        <v>0</v>
      </c>
      <c r="BI386" s="181">
        <f>IF(N386="nulová",J386,0)</f>
        <v>0</v>
      </c>
      <c r="BJ386" s="18" t="s">
        <v>21</v>
      </c>
      <c r="BK386" s="181">
        <f>ROUND(I386*H386,2)</f>
        <v>0</v>
      </c>
      <c r="BL386" s="18" t="s">
        <v>220</v>
      </c>
      <c r="BM386" s="180" t="s">
        <v>476</v>
      </c>
    </row>
    <row r="387" spans="1:65" s="2" customFormat="1" ht="29.25">
      <c r="A387" s="33"/>
      <c r="B387" s="34"/>
      <c r="C387" s="33"/>
      <c r="D387" s="182" t="s">
        <v>186</v>
      </c>
      <c r="E387" s="33"/>
      <c r="F387" s="183" t="s">
        <v>475</v>
      </c>
      <c r="G387" s="33"/>
      <c r="H387" s="33"/>
      <c r="I387" s="102"/>
      <c r="J387" s="33"/>
      <c r="K387" s="33"/>
      <c r="L387" s="34"/>
      <c r="M387" s="184"/>
      <c r="N387" s="185"/>
      <c r="O387" s="59"/>
      <c r="P387" s="59"/>
      <c r="Q387" s="59"/>
      <c r="R387" s="59"/>
      <c r="S387" s="59"/>
      <c r="T387" s="60"/>
      <c r="U387" s="33"/>
      <c r="V387" s="33"/>
      <c r="W387" s="33"/>
      <c r="X387" s="33"/>
      <c r="Y387" s="33"/>
      <c r="Z387" s="33"/>
      <c r="AA387" s="33"/>
      <c r="AB387" s="33"/>
      <c r="AC387" s="33"/>
      <c r="AD387" s="33"/>
      <c r="AE387" s="33"/>
      <c r="AT387" s="18" t="s">
        <v>186</v>
      </c>
      <c r="AU387" s="18" t="s">
        <v>91</v>
      </c>
    </row>
    <row r="388" spans="1:65" s="13" customFormat="1" ht="11.25">
      <c r="B388" s="186"/>
      <c r="D388" s="182" t="s">
        <v>187</v>
      </c>
      <c r="E388" s="187" t="s">
        <v>1</v>
      </c>
      <c r="F388" s="188" t="s">
        <v>477</v>
      </c>
      <c r="H388" s="189">
        <v>8.4000000000000005E-2</v>
      </c>
      <c r="I388" s="190"/>
      <c r="L388" s="186"/>
      <c r="M388" s="191"/>
      <c r="N388" s="192"/>
      <c r="O388" s="192"/>
      <c r="P388" s="192"/>
      <c r="Q388" s="192"/>
      <c r="R388" s="192"/>
      <c r="S388" s="192"/>
      <c r="T388" s="193"/>
      <c r="AT388" s="187" t="s">
        <v>187</v>
      </c>
      <c r="AU388" s="187" t="s">
        <v>91</v>
      </c>
      <c r="AV388" s="13" t="s">
        <v>91</v>
      </c>
      <c r="AW388" s="13" t="s">
        <v>36</v>
      </c>
      <c r="AX388" s="13" t="s">
        <v>80</v>
      </c>
      <c r="AY388" s="187" t="s">
        <v>180</v>
      </c>
    </row>
    <row r="389" spans="1:65" s="14" customFormat="1" ht="11.25">
      <c r="B389" s="194"/>
      <c r="D389" s="182" t="s">
        <v>187</v>
      </c>
      <c r="E389" s="195" t="s">
        <v>1</v>
      </c>
      <c r="F389" s="196" t="s">
        <v>189</v>
      </c>
      <c r="H389" s="197">
        <v>8.4000000000000005E-2</v>
      </c>
      <c r="I389" s="198"/>
      <c r="L389" s="194"/>
      <c r="M389" s="199"/>
      <c r="N389" s="200"/>
      <c r="O389" s="200"/>
      <c r="P389" s="200"/>
      <c r="Q389" s="200"/>
      <c r="R389" s="200"/>
      <c r="S389" s="200"/>
      <c r="T389" s="201"/>
      <c r="AT389" s="195" t="s">
        <v>187</v>
      </c>
      <c r="AU389" s="195" t="s">
        <v>91</v>
      </c>
      <c r="AV389" s="14" t="s">
        <v>128</v>
      </c>
      <c r="AW389" s="14" t="s">
        <v>36</v>
      </c>
      <c r="AX389" s="14" t="s">
        <v>21</v>
      </c>
      <c r="AY389" s="195" t="s">
        <v>180</v>
      </c>
    </row>
    <row r="390" spans="1:65" s="2" customFormat="1" ht="24" customHeight="1">
      <c r="A390" s="33"/>
      <c r="B390" s="167"/>
      <c r="C390" s="168" t="s">
        <v>326</v>
      </c>
      <c r="D390" s="168" t="s">
        <v>182</v>
      </c>
      <c r="E390" s="169" t="s">
        <v>478</v>
      </c>
      <c r="F390" s="170" t="s">
        <v>479</v>
      </c>
      <c r="G390" s="171" t="s">
        <v>199</v>
      </c>
      <c r="H390" s="172">
        <v>15</v>
      </c>
      <c r="I390" s="173"/>
      <c r="J390" s="174">
        <f>ROUND(I390*H390,2)</f>
        <v>0</v>
      </c>
      <c r="K390" s="175"/>
      <c r="L390" s="34"/>
      <c r="M390" s="176" t="s">
        <v>1</v>
      </c>
      <c r="N390" s="177" t="s">
        <v>45</v>
      </c>
      <c r="O390" s="59"/>
      <c r="P390" s="178">
        <f>O390*H390</f>
        <v>0</v>
      </c>
      <c r="Q390" s="178">
        <v>0</v>
      </c>
      <c r="R390" s="178">
        <f>Q390*H390</f>
        <v>0</v>
      </c>
      <c r="S390" s="178">
        <v>0</v>
      </c>
      <c r="T390" s="179">
        <f>S390*H390</f>
        <v>0</v>
      </c>
      <c r="U390" s="33"/>
      <c r="V390" s="33"/>
      <c r="W390" s="33"/>
      <c r="X390" s="33"/>
      <c r="Y390" s="33"/>
      <c r="Z390" s="33"/>
      <c r="AA390" s="33"/>
      <c r="AB390" s="33"/>
      <c r="AC390" s="33"/>
      <c r="AD390" s="33"/>
      <c r="AE390" s="33"/>
      <c r="AR390" s="180" t="s">
        <v>220</v>
      </c>
      <c r="AT390" s="180" t="s">
        <v>182</v>
      </c>
      <c r="AU390" s="180" t="s">
        <v>91</v>
      </c>
      <c r="AY390" s="18" t="s">
        <v>180</v>
      </c>
      <c r="BE390" s="181">
        <f>IF(N390="základní",J390,0)</f>
        <v>0</v>
      </c>
      <c r="BF390" s="181">
        <f>IF(N390="snížená",J390,0)</f>
        <v>0</v>
      </c>
      <c r="BG390" s="181">
        <f>IF(N390="zákl. přenesená",J390,0)</f>
        <v>0</v>
      </c>
      <c r="BH390" s="181">
        <f>IF(N390="sníž. přenesená",J390,0)</f>
        <v>0</v>
      </c>
      <c r="BI390" s="181">
        <f>IF(N390="nulová",J390,0)</f>
        <v>0</v>
      </c>
      <c r="BJ390" s="18" t="s">
        <v>21</v>
      </c>
      <c r="BK390" s="181">
        <f>ROUND(I390*H390,2)</f>
        <v>0</v>
      </c>
      <c r="BL390" s="18" t="s">
        <v>220</v>
      </c>
      <c r="BM390" s="180" t="s">
        <v>480</v>
      </c>
    </row>
    <row r="391" spans="1:65" s="2" customFormat="1" ht="19.5">
      <c r="A391" s="33"/>
      <c r="B391" s="34"/>
      <c r="C391" s="33"/>
      <c r="D391" s="182" t="s">
        <v>186</v>
      </c>
      <c r="E391" s="33"/>
      <c r="F391" s="183" t="s">
        <v>479</v>
      </c>
      <c r="G391" s="33"/>
      <c r="H391" s="33"/>
      <c r="I391" s="102"/>
      <c r="J391" s="33"/>
      <c r="K391" s="33"/>
      <c r="L391" s="34"/>
      <c r="M391" s="184"/>
      <c r="N391" s="185"/>
      <c r="O391" s="59"/>
      <c r="P391" s="59"/>
      <c r="Q391" s="59"/>
      <c r="R391" s="59"/>
      <c r="S391" s="59"/>
      <c r="T391" s="60"/>
      <c r="U391" s="33"/>
      <c r="V391" s="33"/>
      <c r="W391" s="33"/>
      <c r="X391" s="33"/>
      <c r="Y391" s="33"/>
      <c r="Z391" s="33"/>
      <c r="AA391" s="33"/>
      <c r="AB391" s="33"/>
      <c r="AC391" s="33"/>
      <c r="AD391" s="33"/>
      <c r="AE391" s="33"/>
      <c r="AT391" s="18" t="s">
        <v>186</v>
      </c>
      <c r="AU391" s="18" t="s">
        <v>91</v>
      </c>
    </row>
    <row r="392" spans="1:65" s="13" customFormat="1" ht="11.25">
      <c r="B392" s="186"/>
      <c r="D392" s="182" t="s">
        <v>187</v>
      </c>
      <c r="E392" s="187" t="s">
        <v>1</v>
      </c>
      <c r="F392" s="188" t="s">
        <v>8</v>
      </c>
      <c r="H392" s="189">
        <v>15</v>
      </c>
      <c r="I392" s="190"/>
      <c r="L392" s="186"/>
      <c r="M392" s="191"/>
      <c r="N392" s="192"/>
      <c r="O392" s="192"/>
      <c r="P392" s="192"/>
      <c r="Q392" s="192"/>
      <c r="R392" s="192"/>
      <c r="S392" s="192"/>
      <c r="T392" s="193"/>
      <c r="AT392" s="187" t="s">
        <v>187</v>
      </c>
      <c r="AU392" s="187" t="s">
        <v>91</v>
      </c>
      <c r="AV392" s="13" t="s">
        <v>91</v>
      </c>
      <c r="AW392" s="13" t="s">
        <v>36</v>
      </c>
      <c r="AX392" s="13" t="s">
        <v>80</v>
      </c>
      <c r="AY392" s="187" t="s">
        <v>180</v>
      </c>
    </row>
    <row r="393" spans="1:65" s="14" customFormat="1" ht="11.25">
      <c r="B393" s="194"/>
      <c r="D393" s="182" t="s">
        <v>187</v>
      </c>
      <c r="E393" s="195" t="s">
        <v>1</v>
      </c>
      <c r="F393" s="196" t="s">
        <v>189</v>
      </c>
      <c r="H393" s="197">
        <v>15</v>
      </c>
      <c r="I393" s="198"/>
      <c r="L393" s="194"/>
      <c r="M393" s="199"/>
      <c r="N393" s="200"/>
      <c r="O393" s="200"/>
      <c r="P393" s="200"/>
      <c r="Q393" s="200"/>
      <c r="R393" s="200"/>
      <c r="S393" s="200"/>
      <c r="T393" s="201"/>
      <c r="AT393" s="195" t="s">
        <v>187</v>
      </c>
      <c r="AU393" s="195" t="s">
        <v>91</v>
      </c>
      <c r="AV393" s="14" t="s">
        <v>128</v>
      </c>
      <c r="AW393" s="14" t="s">
        <v>36</v>
      </c>
      <c r="AX393" s="14" t="s">
        <v>21</v>
      </c>
      <c r="AY393" s="195" t="s">
        <v>180</v>
      </c>
    </row>
    <row r="394" spans="1:65" s="2" customFormat="1" ht="24" customHeight="1">
      <c r="A394" s="33"/>
      <c r="B394" s="167"/>
      <c r="C394" s="168" t="s">
        <v>481</v>
      </c>
      <c r="D394" s="168" t="s">
        <v>182</v>
      </c>
      <c r="E394" s="169" t="s">
        <v>482</v>
      </c>
      <c r="F394" s="170" t="s">
        <v>483</v>
      </c>
      <c r="G394" s="171" t="s">
        <v>199</v>
      </c>
      <c r="H394" s="172">
        <v>7</v>
      </c>
      <c r="I394" s="173"/>
      <c r="J394" s="174">
        <f>ROUND(I394*H394,2)</f>
        <v>0</v>
      </c>
      <c r="K394" s="175"/>
      <c r="L394" s="34"/>
      <c r="M394" s="176" t="s">
        <v>1</v>
      </c>
      <c r="N394" s="177" t="s">
        <v>45</v>
      </c>
      <c r="O394" s="59"/>
      <c r="P394" s="178">
        <f>O394*H394</f>
        <v>0</v>
      </c>
      <c r="Q394" s="178">
        <v>0</v>
      </c>
      <c r="R394" s="178">
        <f>Q394*H394</f>
        <v>0</v>
      </c>
      <c r="S394" s="178">
        <v>0</v>
      </c>
      <c r="T394" s="179">
        <f>S394*H394</f>
        <v>0</v>
      </c>
      <c r="U394" s="33"/>
      <c r="V394" s="33"/>
      <c r="W394" s="33"/>
      <c r="X394" s="33"/>
      <c r="Y394" s="33"/>
      <c r="Z394" s="33"/>
      <c r="AA394" s="33"/>
      <c r="AB394" s="33"/>
      <c r="AC394" s="33"/>
      <c r="AD394" s="33"/>
      <c r="AE394" s="33"/>
      <c r="AR394" s="180" t="s">
        <v>220</v>
      </c>
      <c r="AT394" s="180" t="s">
        <v>182</v>
      </c>
      <c r="AU394" s="180" t="s">
        <v>91</v>
      </c>
      <c r="AY394" s="18" t="s">
        <v>180</v>
      </c>
      <c r="BE394" s="181">
        <f>IF(N394="základní",J394,0)</f>
        <v>0</v>
      </c>
      <c r="BF394" s="181">
        <f>IF(N394="snížená",J394,0)</f>
        <v>0</v>
      </c>
      <c r="BG394" s="181">
        <f>IF(N394="zákl. přenesená",J394,0)</f>
        <v>0</v>
      </c>
      <c r="BH394" s="181">
        <f>IF(N394="sníž. přenesená",J394,0)</f>
        <v>0</v>
      </c>
      <c r="BI394" s="181">
        <f>IF(N394="nulová",J394,0)</f>
        <v>0</v>
      </c>
      <c r="BJ394" s="18" t="s">
        <v>21</v>
      </c>
      <c r="BK394" s="181">
        <f>ROUND(I394*H394,2)</f>
        <v>0</v>
      </c>
      <c r="BL394" s="18" t="s">
        <v>220</v>
      </c>
      <c r="BM394" s="180" t="s">
        <v>484</v>
      </c>
    </row>
    <row r="395" spans="1:65" s="2" customFormat="1" ht="19.5">
      <c r="A395" s="33"/>
      <c r="B395" s="34"/>
      <c r="C395" s="33"/>
      <c r="D395" s="182" t="s">
        <v>186</v>
      </c>
      <c r="E395" s="33"/>
      <c r="F395" s="183" t="s">
        <v>483</v>
      </c>
      <c r="G395" s="33"/>
      <c r="H395" s="33"/>
      <c r="I395" s="102"/>
      <c r="J395" s="33"/>
      <c r="K395" s="33"/>
      <c r="L395" s="34"/>
      <c r="M395" s="184"/>
      <c r="N395" s="185"/>
      <c r="O395" s="59"/>
      <c r="P395" s="59"/>
      <c r="Q395" s="59"/>
      <c r="R395" s="59"/>
      <c r="S395" s="59"/>
      <c r="T395" s="60"/>
      <c r="U395" s="33"/>
      <c r="V395" s="33"/>
      <c r="W395" s="33"/>
      <c r="X395" s="33"/>
      <c r="Y395" s="33"/>
      <c r="Z395" s="33"/>
      <c r="AA395" s="33"/>
      <c r="AB395" s="33"/>
      <c r="AC395" s="33"/>
      <c r="AD395" s="33"/>
      <c r="AE395" s="33"/>
      <c r="AT395" s="18" t="s">
        <v>186</v>
      </c>
      <c r="AU395" s="18" t="s">
        <v>91</v>
      </c>
    </row>
    <row r="396" spans="1:65" s="13" customFormat="1" ht="11.25">
      <c r="B396" s="186"/>
      <c r="D396" s="182" t="s">
        <v>187</v>
      </c>
      <c r="E396" s="187" t="s">
        <v>1</v>
      </c>
      <c r="F396" s="188" t="s">
        <v>210</v>
      </c>
      <c r="H396" s="189">
        <v>7</v>
      </c>
      <c r="I396" s="190"/>
      <c r="L396" s="186"/>
      <c r="M396" s="191"/>
      <c r="N396" s="192"/>
      <c r="O396" s="192"/>
      <c r="P396" s="192"/>
      <c r="Q396" s="192"/>
      <c r="R396" s="192"/>
      <c r="S396" s="192"/>
      <c r="T396" s="193"/>
      <c r="AT396" s="187" t="s">
        <v>187</v>
      </c>
      <c r="AU396" s="187" t="s">
        <v>91</v>
      </c>
      <c r="AV396" s="13" t="s">
        <v>91</v>
      </c>
      <c r="AW396" s="13" t="s">
        <v>36</v>
      </c>
      <c r="AX396" s="13" t="s">
        <v>80</v>
      </c>
      <c r="AY396" s="187" t="s">
        <v>180</v>
      </c>
    </row>
    <row r="397" spans="1:65" s="14" customFormat="1" ht="11.25">
      <c r="B397" s="194"/>
      <c r="D397" s="182" t="s">
        <v>187</v>
      </c>
      <c r="E397" s="195" t="s">
        <v>1</v>
      </c>
      <c r="F397" s="196" t="s">
        <v>189</v>
      </c>
      <c r="H397" s="197">
        <v>7</v>
      </c>
      <c r="I397" s="198"/>
      <c r="L397" s="194"/>
      <c r="M397" s="199"/>
      <c r="N397" s="200"/>
      <c r="O397" s="200"/>
      <c r="P397" s="200"/>
      <c r="Q397" s="200"/>
      <c r="R397" s="200"/>
      <c r="S397" s="200"/>
      <c r="T397" s="201"/>
      <c r="AT397" s="195" t="s">
        <v>187</v>
      </c>
      <c r="AU397" s="195" t="s">
        <v>91</v>
      </c>
      <c r="AV397" s="14" t="s">
        <v>128</v>
      </c>
      <c r="AW397" s="14" t="s">
        <v>36</v>
      </c>
      <c r="AX397" s="14" t="s">
        <v>21</v>
      </c>
      <c r="AY397" s="195" t="s">
        <v>180</v>
      </c>
    </row>
    <row r="398" spans="1:65" s="2" customFormat="1" ht="36" customHeight="1">
      <c r="A398" s="33"/>
      <c r="B398" s="167"/>
      <c r="C398" s="168" t="s">
        <v>329</v>
      </c>
      <c r="D398" s="168" t="s">
        <v>182</v>
      </c>
      <c r="E398" s="169" t="s">
        <v>485</v>
      </c>
      <c r="F398" s="170" t="s">
        <v>486</v>
      </c>
      <c r="G398" s="171" t="s">
        <v>199</v>
      </c>
      <c r="H398" s="172">
        <v>7</v>
      </c>
      <c r="I398" s="173"/>
      <c r="J398" s="174">
        <f>ROUND(I398*H398,2)</f>
        <v>0</v>
      </c>
      <c r="K398" s="175"/>
      <c r="L398" s="34"/>
      <c r="M398" s="176" t="s">
        <v>1</v>
      </c>
      <c r="N398" s="177" t="s">
        <v>45</v>
      </c>
      <c r="O398" s="59"/>
      <c r="P398" s="178">
        <f>O398*H398</f>
        <v>0</v>
      </c>
      <c r="Q398" s="178">
        <v>0</v>
      </c>
      <c r="R398" s="178">
        <f>Q398*H398</f>
        <v>0</v>
      </c>
      <c r="S398" s="178">
        <v>0</v>
      </c>
      <c r="T398" s="179">
        <f>S398*H398</f>
        <v>0</v>
      </c>
      <c r="U398" s="33"/>
      <c r="V398" s="33"/>
      <c r="W398" s="33"/>
      <c r="X398" s="33"/>
      <c r="Y398" s="33"/>
      <c r="Z398" s="33"/>
      <c r="AA398" s="33"/>
      <c r="AB398" s="33"/>
      <c r="AC398" s="33"/>
      <c r="AD398" s="33"/>
      <c r="AE398" s="33"/>
      <c r="AR398" s="180" t="s">
        <v>220</v>
      </c>
      <c r="AT398" s="180" t="s">
        <v>182</v>
      </c>
      <c r="AU398" s="180" t="s">
        <v>91</v>
      </c>
      <c r="AY398" s="18" t="s">
        <v>180</v>
      </c>
      <c r="BE398" s="181">
        <f>IF(N398="základní",J398,0)</f>
        <v>0</v>
      </c>
      <c r="BF398" s="181">
        <f>IF(N398="snížená",J398,0)</f>
        <v>0</v>
      </c>
      <c r="BG398" s="181">
        <f>IF(N398="zákl. přenesená",J398,0)</f>
        <v>0</v>
      </c>
      <c r="BH398" s="181">
        <f>IF(N398="sníž. přenesená",J398,0)</f>
        <v>0</v>
      </c>
      <c r="BI398" s="181">
        <f>IF(N398="nulová",J398,0)</f>
        <v>0</v>
      </c>
      <c r="BJ398" s="18" t="s">
        <v>21</v>
      </c>
      <c r="BK398" s="181">
        <f>ROUND(I398*H398,2)</f>
        <v>0</v>
      </c>
      <c r="BL398" s="18" t="s">
        <v>220</v>
      </c>
      <c r="BM398" s="180" t="s">
        <v>487</v>
      </c>
    </row>
    <row r="399" spans="1:65" s="2" customFormat="1" ht="19.5">
      <c r="A399" s="33"/>
      <c r="B399" s="34"/>
      <c r="C399" s="33"/>
      <c r="D399" s="182" t="s">
        <v>186</v>
      </c>
      <c r="E399" s="33"/>
      <c r="F399" s="183" t="s">
        <v>486</v>
      </c>
      <c r="G399" s="33"/>
      <c r="H399" s="33"/>
      <c r="I399" s="102"/>
      <c r="J399" s="33"/>
      <c r="K399" s="33"/>
      <c r="L399" s="34"/>
      <c r="M399" s="184"/>
      <c r="N399" s="185"/>
      <c r="O399" s="59"/>
      <c r="P399" s="59"/>
      <c r="Q399" s="59"/>
      <c r="R399" s="59"/>
      <c r="S399" s="59"/>
      <c r="T399" s="60"/>
      <c r="U399" s="33"/>
      <c r="V399" s="33"/>
      <c r="W399" s="33"/>
      <c r="X399" s="33"/>
      <c r="Y399" s="33"/>
      <c r="Z399" s="33"/>
      <c r="AA399" s="33"/>
      <c r="AB399" s="33"/>
      <c r="AC399" s="33"/>
      <c r="AD399" s="33"/>
      <c r="AE399" s="33"/>
      <c r="AT399" s="18" t="s">
        <v>186</v>
      </c>
      <c r="AU399" s="18" t="s">
        <v>91</v>
      </c>
    </row>
    <row r="400" spans="1:65" s="13" customFormat="1" ht="11.25">
      <c r="B400" s="186"/>
      <c r="D400" s="182" t="s">
        <v>187</v>
      </c>
      <c r="E400" s="187" t="s">
        <v>1</v>
      </c>
      <c r="F400" s="188" t="s">
        <v>210</v>
      </c>
      <c r="H400" s="189">
        <v>7</v>
      </c>
      <c r="I400" s="190"/>
      <c r="L400" s="186"/>
      <c r="M400" s="191"/>
      <c r="N400" s="192"/>
      <c r="O400" s="192"/>
      <c r="P400" s="192"/>
      <c r="Q400" s="192"/>
      <c r="R400" s="192"/>
      <c r="S400" s="192"/>
      <c r="T400" s="193"/>
      <c r="AT400" s="187" t="s">
        <v>187</v>
      </c>
      <c r="AU400" s="187" t="s">
        <v>91</v>
      </c>
      <c r="AV400" s="13" t="s">
        <v>91</v>
      </c>
      <c r="AW400" s="13" t="s">
        <v>36</v>
      </c>
      <c r="AX400" s="13" t="s">
        <v>80</v>
      </c>
      <c r="AY400" s="187" t="s">
        <v>180</v>
      </c>
    </row>
    <row r="401" spans="1:65" s="14" customFormat="1" ht="11.25">
      <c r="B401" s="194"/>
      <c r="D401" s="182" t="s">
        <v>187</v>
      </c>
      <c r="E401" s="195" t="s">
        <v>1</v>
      </c>
      <c r="F401" s="196" t="s">
        <v>189</v>
      </c>
      <c r="H401" s="197">
        <v>7</v>
      </c>
      <c r="I401" s="198"/>
      <c r="L401" s="194"/>
      <c r="M401" s="199"/>
      <c r="N401" s="200"/>
      <c r="O401" s="200"/>
      <c r="P401" s="200"/>
      <c r="Q401" s="200"/>
      <c r="R401" s="200"/>
      <c r="S401" s="200"/>
      <c r="T401" s="201"/>
      <c r="AT401" s="195" t="s">
        <v>187</v>
      </c>
      <c r="AU401" s="195" t="s">
        <v>91</v>
      </c>
      <c r="AV401" s="14" t="s">
        <v>128</v>
      </c>
      <c r="AW401" s="14" t="s">
        <v>36</v>
      </c>
      <c r="AX401" s="14" t="s">
        <v>21</v>
      </c>
      <c r="AY401" s="195" t="s">
        <v>180</v>
      </c>
    </row>
    <row r="402" spans="1:65" s="2" customFormat="1" ht="16.5" customHeight="1">
      <c r="A402" s="33"/>
      <c r="B402" s="167"/>
      <c r="C402" s="202" t="s">
        <v>488</v>
      </c>
      <c r="D402" s="202" t="s">
        <v>190</v>
      </c>
      <c r="E402" s="203" t="s">
        <v>489</v>
      </c>
      <c r="F402" s="204" t="s">
        <v>490</v>
      </c>
      <c r="G402" s="205" t="s">
        <v>383</v>
      </c>
      <c r="H402" s="206">
        <v>0.17599999999999999</v>
      </c>
      <c r="I402" s="207"/>
      <c r="J402" s="208">
        <f>ROUND(I402*H402,2)</f>
        <v>0</v>
      </c>
      <c r="K402" s="209"/>
      <c r="L402" s="210"/>
      <c r="M402" s="211" t="s">
        <v>1</v>
      </c>
      <c r="N402" s="212" t="s">
        <v>45</v>
      </c>
      <c r="O402" s="59"/>
      <c r="P402" s="178">
        <f>O402*H402</f>
        <v>0</v>
      </c>
      <c r="Q402" s="178">
        <v>0</v>
      </c>
      <c r="R402" s="178">
        <f>Q402*H402</f>
        <v>0</v>
      </c>
      <c r="S402" s="178">
        <v>0</v>
      </c>
      <c r="T402" s="179">
        <f>S402*H402</f>
        <v>0</v>
      </c>
      <c r="U402" s="33"/>
      <c r="V402" s="33"/>
      <c r="W402" s="33"/>
      <c r="X402" s="33"/>
      <c r="Y402" s="33"/>
      <c r="Z402" s="33"/>
      <c r="AA402" s="33"/>
      <c r="AB402" s="33"/>
      <c r="AC402" s="33"/>
      <c r="AD402" s="33"/>
      <c r="AE402" s="33"/>
      <c r="AR402" s="180" t="s">
        <v>257</v>
      </c>
      <c r="AT402" s="180" t="s">
        <v>190</v>
      </c>
      <c r="AU402" s="180" t="s">
        <v>91</v>
      </c>
      <c r="AY402" s="18" t="s">
        <v>180</v>
      </c>
      <c r="BE402" s="181">
        <f>IF(N402="základní",J402,0)</f>
        <v>0</v>
      </c>
      <c r="BF402" s="181">
        <f>IF(N402="snížená",J402,0)</f>
        <v>0</v>
      </c>
      <c r="BG402" s="181">
        <f>IF(N402="zákl. přenesená",J402,0)</f>
        <v>0</v>
      </c>
      <c r="BH402" s="181">
        <f>IF(N402="sníž. přenesená",J402,0)</f>
        <v>0</v>
      </c>
      <c r="BI402" s="181">
        <f>IF(N402="nulová",J402,0)</f>
        <v>0</v>
      </c>
      <c r="BJ402" s="18" t="s">
        <v>21</v>
      </c>
      <c r="BK402" s="181">
        <f>ROUND(I402*H402,2)</f>
        <v>0</v>
      </c>
      <c r="BL402" s="18" t="s">
        <v>220</v>
      </c>
      <c r="BM402" s="180" t="s">
        <v>491</v>
      </c>
    </row>
    <row r="403" spans="1:65" s="2" customFormat="1" ht="11.25">
      <c r="A403" s="33"/>
      <c r="B403" s="34"/>
      <c r="C403" s="33"/>
      <c r="D403" s="182" t="s">
        <v>186</v>
      </c>
      <c r="E403" s="33"/>
      <c r="F403" s="183" t="s">
        <v>490</v>
      </c>
      <c r="G403" s="33"/>
      <c r="H403" s="33"/>
      <c r="I403" s="102"/>
      <c r="J403" s="33"/>
      <c r="K403" s="33"/>
      <c r="L403" s="34"/>
      <c r="M403" s="184"/>
      <c r="N403" s="185"/>
      <c r="O403" s="59"/>
      <c r="P403" s="59"/>
      <c r="Q403" s="59"/>
      <c r="R403" s="59"/>
      <c r="S403" s="59"/>
      <c r="T403" s="60"/>
      <c r="U403" s="33"/>
      <c r="V403" s="33"/>
      <c r="W403" s="33"/>
      <c r="X403" s="33"/>
      <c r="Y403" s="33"/>
      <c r="Z403" s="33"/>
      <c r="AA403" s="33"/>
      <c r="AB403" s="33"/>
      <c r="AC403" s="33"/>
      <c r="AD403" s="33"/>
      <c r="AE403" s="33"/>
      <c r="AT403" s="18" t="s">
        <v>186</v>
      </c>
      <c r="AU403" s="18" t="s">
        <v>91</v>
      </c>
    </row>
    <row r="404" spans="1:65" s="13" customFormat="1" ht="11.25">
      <c r="B404" s="186"/>
      <c r="D404" s="182" t="s">
        <v>187</v>
      </c>
      <c r="E404" s="187" t="s">
        <v>1</v>
      </c>
      <c r="F404" s="188" t="s">
        <v>492</v>
      </c>
      <c r="H404" s="189">
        <v>0.17599999999999999</v>
      </c>
      <c r="I404" s="190"/>
      <c r="L404" s="186"/>
      <c r="M404" s="191"/>
      <c r="N404" s="192"/>
      <c r="O404" s="192"/>
      <c r="P404" s="192"/>
      <c r="Q404" s="192"/>
      <c r="R404" s="192"/>
      <c r="S404" s="192"/>
      <c r="T404" s="193"/>
      <c r="AT404" s="187" t="s">
        <v>187</v>
      </c>
      <c r="AU404" s="187" t="s">
        <v>91</v>
      </c>
      <c r="AV404" s="13" t="s">
        <v>91</v>
      </c>
      <c r="AW404" s="13" t="s">
        <v>36</v>
      </c>
      <c r="AX404" s="13" t="s">
        <v>80</v>
      </c>
      <c r="AY404" s="187" t="s">
        <v>180</v>
      </c>
    </row>
    <row r="405" spans="1:65" s="14" customFormat="1" ht="11.25">
      <c r="B405" s="194"/>
      <c r="D405" s="182" t="s">
        <v>187</v>
      </c>
      <c r="E405" s="195" t="s">
        <v>1</v>
      </c>
      <c r="F405" s="196" t="s">
        <v>189</v>
      </c>
      <c r="H405" s="197">
        <v>0.17599999999999999</v>
      </c>
      <c r="I405" s="198"/>
      <c r="L405" s="194"/>
      <c r="M405" s="199"/>
      <c r="N405" s="200"/>
      <c r="O405" s="200"/>
      <c r="P405" s="200"/>
      <c r="Q405" s="200"/>
      <c r="R405" s="200"/>
      <c r="S405" s="200"/>
      <c r="T405" s="201"/>
      <c r="AT405" s="195" t="s">
        <v>187</v>
      </c>
      <c r="AU405" s="195" t="s">
        <v>91</v>
      </c>
      <c r="AV405" s="14" t="s">
        <v>128</v>
      </c>
      <c r="AW405" s="14" t="s">
        <v>36</v>
      </c>
      <c r="AX405" s="14" t="s">
        <v>21</v>
      </c>
      <c r="AY405" s="195" t="s">
        <v>180</v>
      </c>
    </row>
    <row r="406" spans="1:65" s="2" customFormat="1" ht="16.5" customHeight="1">
      <c r="A406" s="33"/>
      <c r="B406" s="167"/>
      <c r="C406" s="168" t="s">
        <v>334</v>
      </c>
      <c r="D406" s="168" t="s">
        <v>182</v>
      </c>
      <c r="E406" s="169" t="s">
        <v>493</v>
      </c>
      <c r="F406" s="170" t="s">
        <v>494</v>
      </c>
      <c r="G406" s="171" t="s">
        <v>495</v>
      </c>
      <c r="H406" s="172">
        <v>15</v>
      </c>
      <c r="I406" s="173"/>
      <c r="J406" s="174">
        <f>ROUND(I406*H406,2)</f>
        <v>0</v>
      </c>
      <c r="K406" s="175"/>
      <c r="L406" s="34"/>
      <c r="M406" s="176" t="s">
        <v>1</v>
      </c>
      <c r="N406" s="177" t="s">
        <v>45</v>
      </c>
      <c r="O406" s="59"/>
      <c r="P406" s="178">
        <f>O406*H406</f>
        <v>0</v>
      </c>
      <c r="Q406" s="178">
        <v>0</v>
      </c>
      <c r="R406" s="178">
        <f>Q406*H406</f>
        <v>0</v>
      </c>
      <c r="S406" s="178">
        <v>0</v>
      </c>
      <c r="T406" s="179">
        <f>S406*H406</f>
        <v>0</v>
      </c>
      <c r="U406" s="33"/>
      <c r="V406" s="33"/>
      <c r="W406" s="33"/>
      <c r="X406" s="33"/>
      <c r="Y406" s="33"/>
      <c r="Z406" s="33"/>
      <c r="AA406" s="33"/>
      <c r="AB406" s="33"/>
      <c r="AC406" s="33"/>
      <c r="AD406" s="33"/>
      <c r="AE406" s="33"/>
      <c r="AR406" s="180" t="s">
        <v>220</v>
      </c>
      <c r="AT406" s="180" t="s">
        <v>182</v>
      </c>
      <c r="AU406" s="180" t="s">
        <v>91</v>
      </c>
      <c r="AY406" s="18" t="s">
        <v>180</v>
      </c>
      <c r="BE406" s="181">
        <f>IF(N406="základní",J406,0)</f>
        <v>0</v>
      </c>
      <c r="BF406" s="181">
        <f>IF(N406="snížená",J406,0)</f>
        <v>0</v>
      </c>
      <c r="BG406" s="181">
        <f>IF(N406="zákl. přenesená",J406,0)</f>
        <v>0</v>
      </c>
      <c r="BH406" s="181">
        <f>IF(N406="sníž. přenesená",J406,0)</f>
        <v>0</v>
      </c>
      <c r="BI406" s="181">
        <f>IF(N406="nulová",J406,0)</f>
        <v>0</v>
      </c>
      <c r="BJ406" s="18" t="s">
        <v>21</v>
      </c>
      <c r="BK406" s="181">
        <f>ROUND(I406*H406,2)</f>
        <v>0</v>
      </c>
      <c r="BL406" s="18" t="s">
        <v>220</v>
      </c>
      <c r="BM406" s="180" t="s">
        <v>496</v>
      </c>
    </row>
    <row r="407" spans="1:65" s="2" customFormat="1" ht="11.25">
      <c r="A407" s="33"/>
      <c r="B407" s="34"/>
      <c r="C407" s="33"/>
      <c r="D407" s="182" t="s">
        <v>186</v>
      </c>
      <c r="E407" s="33"/>
      <c r="F407" s="183" t="s">
        <v>494</v>
      </c>
      <c r="G407" s="33"/>
      <c r="H407" s="33"/>
      <c r="I407" s="102"/>
      <c r="J407" s="33"/>
      <c r="K407" s="33"/>
      <c r="L407" s="34"/>
      <c r="M407" s="184"/>
      <c r="N407" s="185"/>
      <c r="O407" s="59"/>
      <c r="P407" s="59"/>
      <c r="Q407" s="59"/>
      <c r="R407" s="59"/>
      <c r="S407" s="59"/>
      <c r="T407" s="60"/>
      <c r="U407" s="33"/>
      <c r="V407" s="33"/>
      <c r="W407" s="33"/>
      <c r="X407" s="33"/>
      <c r="Y407" s="33"/>
      <c r="Z407" s="33"/>
      <c r="AA407" s="33"/>
      <c r="AB407" s="33"/>
      <c r="AC407" s="33"/>
      <c r="AD407" s="33"/>
      <c r="AE407" s="33"/>
      <c r="AT407" s="18" t="s">
        <v>186</v>
      </c>
      <c r="AU407" s="18" t="s">
        <v>91</v>
      </c>
    </row>
    <row r="408" spans="1:65" s="15" customFormat="1" ht="11.25">
      <c r="B408" s="213"/>
      <c r="D408" s="182" t="s">
        <v>187</v>
      </c>
      <c r="E408" s="214" t="s">
        <v>1</v>
      </c>
      <c r="F408" s="215" t="s">
        <v>497</v>
      </c>
      <c r="H408" s="214" t="s">
        <v>1</v>
      </c>
      <c r="I408" s="216"/>
      <c r="L408" s="213"/>
      <c r="M408" s="217"/>
      <c r="N408" s="218"/>
      <c r="O408" s="218"/>
      <c r="P408" s="218"/>
      <c r="Q408" s="218"/>
      <c r="R408" s="218"/>
      <c r="S408" s="218"/>
      <c r="T408" s="219"/>
      <c r="AT408" s="214" t="s">
        <v>187</v>
      </c>
      <c r="AU408" s="214" t="s">
        <v>91</v>
      </c>
      <c r="AV408" s="15" t="s">
        <v>21</v>
      </c>
      <c r="AW408" s="15" t="s">
        <v>36</v>
      </c>
      <c r="AX408" s="15" t="s">
        <v>80</v>
      </c>
      <c r="AY408" s="214" t="s">
        <v>180</v>
      </c>
    </row>
    <row r="409" spans="1:65" s="13" customFormat="1" ht="11.25">
      <c r="B409" s="186"/>
      <c r="D409" s="182" t="s">
        <v>187</v>
      </c>
      <c r="E409" s="187" t="s">
        <v>1</v>
      </c>
      <c r="F409" s="188" t="s">
        <v>8</v>
      </c>
      <c r="H409" s="189">
        <v>15</v>
      </c>
      <c r="I409" s="190"/>
      <c r="L409" s="186"/>
      <c r="M409" s="191"/>
      <c r="N409" s="192"/>
      <c r="O409" s="192"/>
      <c r="P409" s="192"/>
      <c r="Q409" s="192"/>
      <c r="R409" s="192"/>
      <c r="S409" s="192"/>
      <c r="T409" s="193"/>
      <c r="AT409" s="187" t="s">
        <v>187</v>
      </c>
      <c r="AU409" s="187" t="s">
        <v>91</v>
      </c>
      <c r="AV409" s="13" t="s">
        <v>91</v>
      </c>
      <c r="AW409" s="13" t="s">
        <v>36</v>
      </c>
      <c r="AX409" s="13" t="s">
        <v>80</v>
      </c>
      <c r="AY409" s="187" t="s">
        <v>180</v>
      </c>
    </row>
    <row r="410" spans="1:65" s="14" customFormat="1" ht="11.25">
      <c r="B410" s="194"/>
      <c r="D410" s="182" t="s">
        <v>187</v>
      </c>
      <c r="E410" s="195" t="s">
        <v>1</v>
      </c>
      <c r="F410" s="196" t="s">
        <v>189</v>
      </c>
      <c r="H410" s="197">
        <v>15</v>
      </c>
      <c r="I410" s="198"/>
      <c r="L410" s="194"/>
      <c r="M410" s="199"/>
      <c r="N410" s="200"/>
      <c r="O410" s="200"/>
      <c r="P410" s="200"/>
      <c r="Q410" s="200"/>
      <c r="R410" s="200"/>
      <c r="S410" s="200"/>
      <c r="T410" s="201"/>
      <c r="AT410" s="195" t="s">
        <v>187</v>
      </c>
      <c r="AU410" s="195" t="s">
        <v>91</v>
      </c>
      <c r="AV410" s="14" t="s">
        <v>128</v>
      </c>
      <c r="AW410" s="14" t="s">
        <v>36</v>
      </c>
      <c r="AX410" s="14" t="s">
        <v>21</v>
      </c>
      <c r="AY410" s="195" t="s">
        <v>180</v>
      </c>
    </row>
    <row r="411" spans="1:65" s="2" customFormat="1" ht="36" customHeight="1">
      <c r="A411" s="33"/>
      <c r="B411" s="167"/>
      <c r="C411" s="168" t="s">
        <v>498</v>
      </c>
      <c r="D411" s="168" t="s">
        <v>182</v>
      </c>
      <c r="E411" s="169" t="s">
        <v>499</v>
      </c>
      <c r="F411" s="170" t="s">
        <v>500</v>
      </c>
      <c r="G411" s="171" t="s">
        <v>501</v>
      </c>
      <c r="H411" s="172">
        <v>1</v>
      </c>
      <c r="I411" s="173"/>
      <c r="J411" s="174">
        <f>ROUND(I411*H411,2)</f>
        <v>0</v>
      </c>
      <c r="K411" s="175"/>
      <c r="L411" s="34"/>
      <c r="M411" s="176" t="s">
        <v>1</v>
      </c>
      <c r="N411" s="177" t="s">
        <v>45</v>
      </c>
      <c r="O411" s="59"/>
      <c r="P411" s="178">
        <f>O411*H411</f>
        <v>0</v>
      </c>
      <c r="Q411" s="178">
        <v>0</v>
      </c>
      <c r="R411" s="178">
        <f>Q411*H411</f>
        <v>0</v>
      </c>
      <c r="S411" s="178">
        <v>0</v>
      </c>
      <c r="T411" s="179">
        <f>S411*H411</f>
        <v>0</v>
      </c>
      <c r="U411" s="33"/>
      <c r="V411" s="33"/>
      <c r="W411" s="33"/>
      <c r="X411" s="33"/>
      <c r="Y411" s="33"/>
      <c r="Z411" s="33"/>
      <c r="AA411" s="33"/>
      <c r="AB411" s="33"/>
      <c r="AC411" s="33"/>
      <c r="AD411" s="33"/>
      <c r="AE411" s="33"/>
      <c r="AR411" s="180" t="s">
        <v>220</v>
      </c>
      <c r="AT411" s="180" t="s">
        <v>182</v>
      </c>
      <c r="AU411" s="180" t="s">
        <v>91</v>
      </c>
      <c r="AY411" s="18" t="s">
        <v>180</v>
      </c>
      <c r="BE411" s="181">
        <f>IF(N411="základní",J411,0)</f>
        <v>0</v>
      </c>
      <c r="BF411" s="181">
        <f>IF(N411="snížená",J411,0)</f>
        <v>0</v>
      </c>
      <c r="BG411" s="181">
        <f>IF(N411="zákl. přenesená",J411,0)</f>
        <v>0</v>
      </c>
      <c r="BH411" s="181">
        <f>IF(N411="sníž. přenesená",J411,0)</f>
        <v>0</v>
      </c>
      <c r="BI411" s="181">
        <f>IF(N411="nulová",J411,0)</f>
        <v>0</v>
      </c>
      <c r="BJ411" s="18" t="s">
        <v>21</v>
      </c>
      <c r="BK411" s="181">
        <f>ROUND(I411*H411,2)</f>
        <v>0</v>
      </c>
      <c r="BL411" s="18" t="s">
        <v>220</v>
      </c>
      <c r="BM411" s="180" t="s">
        <v>502</v>
      </c>
    </row>
    <row r="412" spans="1:65" s="2" customFormat="1" ht="19.5">
      <c r="A412" s="33"/>
      <c r="B412" s="34"/>
      <c r="C412" s="33"/>
      <c r="D412" s="182" t="s">
        <v>186</v>
      </c>
      <c r="E412" s="33"/>
      <c r="F412" s="183" t="s">
        <v>500</v>
      </c>
      <c r="G412" s="33"/>
      <c r="H412" s="33"/>
      <c r="I412" s="102"/>
      <c r="J412" s="33"/>
      <c r="K412" s="33"/>
      <c r="L412" s="34"/>
      <c r="M412" s="184"/>
      <c r="N412" s="185"/>
      <c r="O412" s="59"/>
      <c r="P412" s="59"/>
      <c r="Q412" s="59"/>
      <c r="R412" s="59"/>
      <c r="S412" s="59"/>
      <c r="T412" s="60"/>
      <c r="U412" s="33"/>
      <c r="V412" s="33"/>
      <c r="W412" s="33"/>
      <c r="X412" s="33"/>
      <c r="Y412" s="33"/>
      <c r="Z412" s="33"/>
      <c r="AA412" s="33"/>
      <c r="AB412" s="33"/>
      <c r="AC412" s="33"/>
      <c r="AD412" s="33"/>
      <c r="AE412" s="33"/>
      <c r="AT412" s="18" t="s">
        <v>186</v>
      </c>
      <c r="AU412" s="18" t="s">
        <v>91</v>
      </c>
    </row>
    <row r="413" spans="1:65" s="2" customFormat="1" ht="48" customHeight="1">
      <c r="A413" s="33"/>
      <c r="B413" s="167"/>
      <c r="C413" s="168" t="s">
        <v>337</v>
      </c>
      <c r="D413" s="168" t="s">
        <v>182</v>
      </c>
      <c r="E413" s="169" t="s">
        <v>503</v>
      </c>
      <c r="F413" s="170" t="s">
        <v>504</v>
      </c>
      <c r="G413" s="171" t="s">
        <v>185</v>
      </c>
      <c r="H413" s="172">
        <v>1.762</v>
      </c>
      <c r="I413" s="173"/>
      <c r="J413" s="174">
        <f>ROUND(I413*H413,2)</f>
        <v>0</v>
      </c>
      <c r="K413" s="175"/>
      <c r="L413" s="34"/>
      <c r="M413" s="176" t="s">
        <v>1</v>
      </c>
      <c r="N413" s="177" t="s">
        <v>45</v>
      </c>
      <c r="O413" s="59"/>
      <c r="P413" s="178">
        <f>O413*H413</f>
        <v>0</v>
      </c>
      <c r="Q413" s="178">
        <v>0</v>
      </c>
      <c r="R413" s="178">
        <f>Q413*H413</f>
        <v>0</v>
      </c>
      <c r="S413" s="178">
        <v>0</v>
      </c>
      <c r="T413" s="179">
        <f>S413*H413</f>
        <v>0</v>
      </c>
      <c r="U413" s="33"/>
      <c r="V413" s="33"/>
      <c r="W413" s="33"/>
      <c r="X413" s="33"/>
      <c r="Y413" s="33"/>
      <c r="Z413" s="33"/>
      <c r="AA413" s="33"/>
      <c r="AB413" s="33"/>
      <c r="AC413" s="33"/>
      <c r="AD413" s="33"/>
      <c r="AE413" s="33"/>
      <c r="AR413" s="180" t="s">
        <v>220</v>
      </c>
      <c r="AT413" s="180" t="s">
        <v>182</v>
      </c>
      <c r="AU413" s="180" t="s">
        <v>91</v>
      </c>
      <c r="AY413" s="18" t="s">
        <v>180</v>
      </c>
      <c r="BE413" s="181">
        <f>IF(N413="základní",J413,0)</f>
        <v>0</v>
      </c>
      <c r="BF413" s="181">
        <f>IF(N413="snížená",J413,0)</f>
        <v>0</v>
      </c>
      <c r="BG413" s="181">
        <f>IF(N413="zákl. přenesená",J413,0)</f>
        <v>0</v>
      </c>
      <c r="BH413" s="181">
        <f>IF(N413="sníž. přenesená",J413,0)</f>
        <v>0</v>
      </c>
      <c r="BI413" s="181">
        <f>IF(N413="nulová",J413,0)</f>
        <v>0</v>
      </c>
      <c r="BJ413" s="18" t="s">
        <v>21</v>
      </c>
      <c r="BK413" s="181">
        <f>ROUND(I413*H413,2)</f>
        <v>0</v>
      </c>
      <c r="BL413" s="18" t="s">
        <v>220</v>
      </c>
      <c r="BM413" s="180" t="s">
        <v>505</v>
      </c>
    </row>
    <row r="414" spans="1:65" s="2" customFormat="1" ht="29.25">
      <c r="A414" s="33"/>
      <c r="B414" s="34"/>
      <c r="C414" s="33"/>
      <c r="D414" s="182" t="s">
        <v>186</v>
      </c>
      <c r="E414" s="33"/>
      <c r="F414" s="183" t="s">
        <v>504</v>
      </c>
      <c r="G414" s="33"/>
      <c r="H414" s="33"/>
      <c r="I414" s="102"/>
      <c r="J414" s="33"/>
      <c r="K414" s="33"/>
      <c r="L414" s="34"/>
      <c r="M414" s="184"/>
      <c r="N414" s="185"/>
      <c r="O414" s="59"/>
      <c r="P414" s="59"/>
      <c r="Q414" s="59"/>
      <c r="R414" s="59"/>
      <c r="S414" s="59"/>
      <c r="T414" s="60"/>
      <c r="U414" s="33"/>
      <c r="V414" s="33"/>
      <c r="W414" s="33"/>
      <c r="X414" s="33"/>
      <c r="Y414" s="33"/>
      <c r="Z414" s="33"/>
      <c r="AA414" s="33"/>
      <c r="AB414" s="33"/>
      <c r="AC414" s="33"/>
      <c r="AD414" s="33"/>
      <c r="AE414" s="33"/>
      <c r="AT414" s="18" t="s">
        <v>186</v>
      </c>
      <c r="AU414" s="18" t="s">
        <v>91</v>
      </c>
    </row>
    <row r="415" spans="1:65" s="12" customFormat="1" ht="22.9" customHeight="1">
      <c r="B415" s="154"/>
      <c r="D415" s="155" t="s">
        <v>79</v>
      </c>
      <c r="E415" s="165" t="s">
        <v>506</v>
      </c>
      <c r="F415" s="165" t="s">
        <v>507</v>
      </c>
      <c r="I415" s="157"/>
      <c r="J415" s="166">
        <f>BK415</f>
        <v>0</v>
      </c>
      <c r="L415" s="154"/>
      <c r="M415" s="159"/>
      <c r="N415" s="160"/>
      <c r="O415" s="160"/>
      <c r="P415" s="161">
        <f>SUM(P416:P501)</f>
        <v>0</v>
      </c>
      <c r="Q415" s="160"/>
      <c r="R415" s="161">
        <f>SUM(R416:R501)</f>
        <v>0</v>
      </c>
      <c r="S415" s="160"/>
      <c r="T415" s="162">
        <f>SUM(T416:T501)</f>
        <v>0</v>
      </c>
      <c r="AR415" s="155" t="s">
        <v>91</v>
      </c>
      <c r="AT415" s="163" t="s">
        <v>79</v>
      </c>
      <c r="AU415" s="163" t="s">
        <v>21</v>
      </c>
      <c r="AY415" s="155" t="s">
        <v>180</v>
      </c>
      <c r="BK415" s="164">
        <f>SUM(BK416:BK501)</f>
        <v>0</v>
      </c>
    </row>
    <row r="416" spans="1:65" s="2" customFormat="1" ht="60" customHeight="1">
      <c r="A416" s="33"/>
      <c r="B416" s="167"/>
      <c r="C416" s="168" t="s">
        <v>508</v>
      </c>
      <c r="D416" s="168" t="s">
        <v>182</v>
      </c>
      <c r="E416" s="169" t="s">
        <v>509</v>
      </c>
      <c r="F416" s="170" t="s">
        <v>510</v>
      </c>
      <c r="G416" s="171" t="s">
        <v>199</v>
      </c>
      <c r="H416" s="172">
        <v>76.95</v>
      </c>
      <c r="I416" s="173"/>
      <c r="J416" s="174">
        <f>ROUND(I416*H416,2)</f>
        <v>0</v>
      </c>
      <c r="K416" s="175"/>
      <c r="L416" s="34"/>
      <c r="M416" s="176" t="s">
        <v>1</v>
      </c>
      <c r="N416" s="177" t="s">
        <v>45</v>
      </c>
      <c r="O416" s="59"/>
      <c r="P416" s="178">
        <f>O416*H416</f>
        <v>0</v>
      </c>
      <c r="Q416" s="178">
        <v>0</v>
      </c>
      <c r="R416" s="178">
        <f>Q416*H416</f>
        <v>0</v>
      </c>
      <c r="S416" s="178">
        <v>0</v>
      </c>
      <c r="T416" s="179">
        <f>S416*H416</f>
        <v>0</v>
      </c>
      <c r="U416" s="33"/>
      <c r="V416" s="33"/>
      <c r="W416" s="33"/>
      <c r="X416" s="33"/>
      <c r="Y416" s="33"/>
      <c r="Z416" s="33"/>
      <c r="AA416" s="33"/>
      <c r="AB416" s="33"/>
      <c r="AC416" s="33"/>
      <c r="AD416" s="33"/>
      <c r="AE416" s="33"/>
      <c r="AR416" s="180" t="s">
        <v>220</v>
      </c>
      <c r="AT416" s="180" t="s">
        <v>182</v>
      </c>
      <c r="AU416" s="180" t="s">
        <v>91</v>
      </c>
      <c r="AY416" s="18" t="s">
        <v>180</v>
      </c>
      <c r="BE416" s="181">
        <f>IF(N416="základní",J416,0)</f>
        <v>0</v>
      </c>
      <c r="BF416" s="181">
        <f>IF(N416="snížená",J416,0)</f>
        <v>0</v>
      </c>
      <c r="BG416" s="181">
        <f>IF(N416="zákl. přenesená",J416,0)</f>
        <v>0</v>
      </c>
      <c r="BH416" s="181">
        <f>IF(N416="sníž. přenesená",J416,0)</f>
        <v>0</v>
      </c>
      <c r="BI416" s="181">
        <f>IF(N416="nulová",J416,0)</f>
        <v>0</v>
      </c>
      <c r="BJ416" s="18" t="s">
        <v>21</v>
      </c>
      <c r="BK416" s="181">
        <f>ROUND(I416*H416,2)</f>
        <v>0</v>
      </c>
      <c r="BL416" s="18" t="s">
        <v>220</v>
      </c>
      <c r="BM416" s="180" t="s">
        <v>511</v>
      </c>
    </row>
    <row r="417" spans="1:65" s="2" customFormat="1" ht="39">
      <c r="A417" s="33"/>
      <c r="B417" s="34"/>
      <c r="C417" s="33"/>
      <c r="D417" s="182" t="s">
        <v>186</v>
      </c>
      <c r="E417" s="33"/>
      <c r="F417" s="183" t="s">
        <v>510</v>
      </c>
      <c r="G417" s="33"/>
      <c r="H417" s="33"/>
      <c r="I417" s="102"/>
      <c r="J417" s="33"/>
      <c r="K417" s="33"/>
      <c r="L417" s="34"/>
      <c r="M417" s="184"/>
      <c r="N417" s="185"/>
      <c r="O417" s="59"/>
      <c r="P417" s="59"/>
      <c r="Q417" s="59"/>
      <c r="R417" s="59"/>
      <c r="S417" s="59"/>
      <c r="T417" s="60"/>
      <c r="U417" s="33"/>
      <c r="V417" s="33"/>
      <c r="W417" s="33"/>
      <c r="X417" s="33"/>
      <c r="Y417" s="33"/>
      <c r="Z417" s="33"/>
      <c r="AA417" s="33"/>
      <c r="AB417" s="33"/>
      <c r="AC417" s="33"/>
      <c r="AD417" s="33"/>
      <c r="AE417" s="33"/>
      <c r="AT417" s="18" t="s">
        <v>186</v>
      </c>
      <c r="AU417" s="18" t="s">
        <v>91</v>
      </c>
    </row>
    <row r="418" spans="1:65" s="13" customFormat="1" ht="11.25">
      <c r="B418" s="186"/>
      <c r="D418" s="182" t="s">
        <v>187</v>
      </c>
      <c r="E418" s="187" t="s">
        <v>1</v>
      </c>
      <c r="F418" s="188" t="s">
        <v>512</v>
      </c>
      <c r="H418" s="189">
        <v>76.95</v>
      </c>
      <c r="I418" s="190"/>
      <c r="L418" s="186"/>
      <c r="M418" s="191"/>
      <c r="N418" s="192"/>
      <c r="O418" s="192"/>
      <c r="P418" s="192"/>
      <c r="Q418" s="192"/>
      <c r="R418" s="192"/>
      <c r="S418" s="192"/>
      <c r="T418" s="193"/>
      <c r="AT418" s="187" t="s">
        <v>187</v>
      </c>
      <c r="AU418" s="187" t="s">
        <v>91</v>
      </c>
      <c r="AV418" s="13" t="s">
        <v>91</v>
      </c>
      <c r="AW418" s="13" t="s">
        <v>36</v>
      </c>
      <c r="AX418" s="13" t="s">
        <v>80</v>
      </c>
      <c r="AY418" s="187" t="s">
        <v>180</v>
      </c>
    </row>
    <row r="419" spans="1:65" s="14" customFormat="1" ht="11.25">
      <c r="B419" s="194"/>
      <c r="D419" s="182" t="s">
        <v>187</v>
      </c>
      <c r="E419" s="195" t="s">
        <v>1</v>
      </c>
      <c r="F419" s="196" t="s">
        <v>189</v>
      </c>
      <c r="H419" s="197">
        <v>76.95</v>
      </c>
      <c r="I419" s="198"/>
      <c r="L419" s="194"/>
      <c r="M419" s="199"/>
      <c r="N419" s="200"/>
      <c r="O419" s="200"/>
      <c r="P419" s="200"/>
      <c r="Q419" s="200"/>
      <c r="R419" s="200"/>
      <c r="S419" s="200"/>
      <c r="T419" s="201"/>
      <c r="AT419" s="195" t="s">
        <v>187</v>
      </c>
      <c r="AU419" s="195" t="s">
        <v>91</v>
      </c>
      <c r="AV419" s="14" t="s">
        <v>128</v>
      </c>
      <c r="AW419" s="14" t="s">
        <v>36</v>
      </c>
      <c r="AX419" s="14" t="s">
        <v>21</v>
      </c>
      <c r="AY419" s="195" t="s">
        <v>180</v>
      </c>
    </row>
    <row r="420" spans="1:65" s="2" customFormat="1" ht="36" customHeight="1">
      <c r="A420" s="33"/>
      <c r="B420" s="167"/>
      <c r="C420" s="168" t="s">
        <v>345</v>
      </c>
      <c r="D420" s="168" t="s">
        <v>182</v>
      </c>
      <c r="E420" s="169" t="s">
        <v>513</v>
      </c>
      <c r="F420" s="170" t="s">
        <v>514</v>
      </c>
      <c r="G420" s="171" t="s">
        <v>199</v>
      </c>
      <c r="H420" s="172">
        <v>230</v>
      </c>
      <c r="I420" s="173"/>
      <c r="J420" s="174">
        <f>ROUND(I420*H420,2)</f>
        <v>0</v>
      </c>
      <c r="K420" s="175"/>
      <c r="L420" s="34"/>
      <c r="M420" s="176" t="s">
        <v>1</v>
      </c>
      <c r="N420" s="177" t="s">
        <v>45</v>
      </c>
      <c r="O420" s="59"/>
      <c r="P420" s="178">
        <f>O420*H420</f>
        <v>0</v>
      </c>
      <c r="Q420" s="178">
        <v>0</v>
      </c>
      <c r="R420" s="178">
        <f>Q420*H420</f>
        <v>0</v>
      </c>
      <c r="S420" s="178">
        <v>0</v>
      </c>
      <c r="T420" s="179">
        <f>S420*H420</f>
        <v>0</v>
      </c>
      <c r="U420" s="33"/>
      <c r="V420" s="33"/>
      <c r="W420" s="33"/>
      <c r="X420" s="33"/>
      <c r="Y420" s="33"/>
      <c r="Z420" s="33"/>
      <c r="AA420" s="33"/>
      <c r="AB420" s="33"/>
      <c r="AC420" s="33"/>
      <c r="AD420" s="33"/>
      <c r="AE420" s="33"/>
      <c r="AR420" s="180" t="s">
        <v>220</v>
      </c>
      <c r="AT420" s="180" t="s">
        <v>182</v>
      </c>
      <c r="AU420" s="180" t="s">
        <v>91</v>
      </c>
      <c r="AY420" s="18" t="s">
        <v>180</v>
      </c>
      <c r="BE420" s="181">
        <f>IF(N420="základní",J420,0)</f>
        <v>0</v>
      </c>
      <c r="BF420" s="181">
        <f>IF(N420="snížená",J420,0)</f>
        <v>0</v>
      </c>
      <c r="BG420" s="181">
        <f>IF(N420="zákl. přenesená",J420,0)</f>
        <v>0</v>
      </c>
      <c r="BH420" s="181">
        <f>IF(N420="sníž. přenesená",J420,0)</f>
        <v>0</v>
      </c>
      <c r="BI420" s="181">
        <f>IF(N420="nulová",J420,0)</f>
        <v>0</v>
      </c>
      <c r="BJ420" s="18" t="s">
        <v>21</v>
      </c>
      <c r="BK420" s="181">
        <f>ROUND(I420*H420,2)</f>
        <v>0</v>
      </c>
      <c r="BL420" s="18" t="s">
        <v>220</v>
      </c>
      <c r="BM420" s="180" t="s">
        <v>515</v>
      </c>
    </row>
    <row r="421" spans="1:65" s="2" customFormat="1" ht="29.25">
      <c r="A421" s="33"/>
      <c r="B421" s="34"/>
      <c r="C421" s="33"/>
      <c r="D421" s="182" t="s">
        <v>186</v>
      </c>
      <c r="E421" s="33"/>
      <c r="F421" s="183" t="s">
        <v>514</v>
      </c>
      <c r="G421" s="33"/>
      <c r="H421" s="33"/>
      <c r="I421" s="102"/>
      <c r="J421" s="33"/>
      <c r="K421" s="33"/>
      <c r="L421" s="34"/>
      <c r="M421" s="184"/>
      <c r="N421" s="185"/>
      <c r="O421" s="59"/>
      <c r="P421" s="59"/>
      <c r="Q421" s="59"/>
      <c r="R421" s="59"/>
      <c r="S421" s="59"/>
      <c r="T421" s="60"/>
      <c r="U421" s="33"/>
      <c r="V421" s="33"/>
      <c r="W421" s="33"/>
      <c r="X421" s="33"/>
      <c r="Y421" s="33"/>
      <c r="Z421" s="33"/>
      <c r="AA421" s="33"/>
      <c r="AB421" s="33"/>
      <c r="AC421" s="33"/>
      <c r="AD421" s="33"/>
      <c r="AE421" s="33"/>
      <c r="AT421" s="18" t="s">
        <v>186</v>
      </c>
      <c r="AU421" s="18" t="s">
        <v>91</v>
      </c>
    </row>
    <row r="422" spans="1:65" s="13" customFormat="1" ht="11.25">
      <c r="B422" s="186"/>
      <c r="D422" s="182" t="s">
        <v>187</v>
      </c>
      <c r="E422" s="187" t="s">
        <v>1</v>
      </c>
      <c r="F422" s="188" t="s">
        <v>516</v>
      </c>
      <c r="H422" s="189">
        <v>230</v>
      </c>
      <c r="I422" s="190"/>
      <c r="L422" s="186"/>
      <c r="M422" s="191"/>
      <c r="N422" s="192"/>
      <c r="O422" s="192"/>
      <c r="P422" s="192"/>
      <c r="Q422" s="192"/>
      <c r="R422" s="192"/>
      <c r="S422" s="192"/>
      <c r="T422" s="193"/>
      <c r="AT422" s="187" t="s">
        <v>187</v>
      </c>
      <c r="AU422" s="187" t="s">
        <v>91</v>
      </c>
      <c r="AV422" s="13" t="s">
        <v>91</v>
      </c>
      <c r="AW422" s="13" t="s">
        <v>36</v>
      </c>
      <c r="AX422" s="13" t="s">
        <v>80</v>
      </c>
      <c r="AY422" s="187" t="s">
        <v>180</v>
      </c>
    </row>
    <row r="423" spans="1:65" s="14" customFormat="1" ht="11.25">
      <c r="B423" s="194"/>
      <c r="D423" s="182" t="s">
        <v>187</v>
      </c>
      <c r="E423" s="195" t="s">
        <v>1</v>
      </c>
      <c r="F423" s="196" t="s">
        <v>189</v>
      </c>
      <c r="H423" s="197">
        <v>230</v>
      </c>
      <c r="I423" s="198"/>
      <c r="L423" s="194"/>
      <c r="M423" s="199"/>
      <c r="N423" s="200"/>
      <c r="O423" s="200"/>
      <c r="P423" s="200"/>
      <c r="Q423" s="200"/>
      <c r="R423" s="200"/>
      <c r="S423" s="200"/>
      <c r="T423" s="201"/>
      <c r="AT423" s="195" t="s">
        <v>187</v>
      </c>
      <c r="AU423" s="195" t="s">
        <v>91</v>
      </c>
      <c r="AV423" s="14" t="s">
        <v>128</v>
      </c>
      <c r="AW423" s="14" t="s">
        <v>36</v>
      </c>
      <c r="AX423" s="14" t="s">
        <v>21</v>
      </c>
      <c r="AY423" s="195" t="s">
        <v>180</v>
      </c>
    </row>
    <row r="424" spans="1:65" s="2" customFormat="1" ht="60" customHeight="1">
      <c r="A424" s="33"/>
      <c r="B424" s="167"/>
      <c r="C424" s="168" t="s">
        <v>517</v>
      </c>
      <c r="D424" s="168" t="s">
        <v>182</v>
      </c>
      <c r="E424" s="169" t="s">
        <v>518</v>
      </c>
      <c r="F424" s="170" t="s">
        <v>519</v>
      </c>
      <c r="G424" s="171" t="s">
        <v>199</v>
      </c>
      <c r="H424" s="172">
        <v>84.84</v>
      </c>
      <c r="I424" s="173"/>
      <c r="J424" s="174">
        <f>ROUND(I424*H424,2)</f>
        <v>0</v>
      </c>
      <c r="K424" s="175"/>
      <c r="L424" s="34"/>
      <c r="M424" s="176" t="s">
        <v>1</v>
      </c>
      <c r="N424" s="177" t="s">
        <v>45</v>
      </c>
      <c r="O424" s="59"/>
      <c r="P424" s="178">
        <f>O424*H424</f>
        <v>0</v>
      </c>
      <c r="Q424" s="178">
        <v>0</v>
      </c>
      <c r="R424" s="178">
        <f>Q424*H424</f>
        <v>0</v>
      </c>
      <c r="S424" s="178">
        <v>0</v>
      </c>
      <c r="T424" s="179">
        <f>S424*H424</f>
        <v>0</v>
      </c>
      <c r="U424" s="33"/>
      <c r="V424" s="33"/>
      <c r="W424" s="33"/>
      <c r="X424" s="33"/>
      <c r="Y424" s="33"/>
      <c r="Z424" s="33"/>
      <c r="AA424" s="33"/>
      <c r="AB424" s="33"/>
      <c r="AC424" s="33"/>
      <c r="AD424" s="33"/>
      <c r="AE424" s="33"/>
      <c r="AR424" s="180" t="s">
        <v>220</v>
      </c>
      <c r="AT424" s="180" t="s">
        <v>182</v>
      </c>
      <c r="AU424" s="180" t="s">
        <v>91</v>
      </c>
      <c r="AY424" s="18" t="s">
        <v>180</v>
      </c>
      <c r="BE424" s="181">
        <f>IF(N424="základní",J424,0)</f>
        <v>0</v>
      </c>
      <c r="BF424" s="181">
        <f>IF(N424="snížená",J424,0)</f>
        <v>0</v>
      </c>
      <c r="BG424" s="181">
        <f>IF(N424="zákl. přenesená",J424,0)</f>
        <v>0</v>
      </c>
      <c r="BH424" s="181">
        <f>IF(N424="sníž. přenesená",J424,0)</f>
        <v>0</v>
      </c>
      <c r="BI424" s="181">
        <f>IF(N424="nulová",J424,0)</f>
        <v>0</v>
      </c>
      <c r="BJ424" s="18" t="s">
        <v>21</v>
      </c>
      <c r="BK424" s="181">
        <f>ROUND(I424*H424,2)</f>
        <v>0</v>
      </c>
      <c r="BL424" s="18" t="s">
        <v>220</v>
      </c>
      <c r="BM424" s="180" t="s">
        <v>520</v>
      </c>
    </row>
    <row r="425" spans="1:65" s="2" customFormat="1" ht="39">
      <c r="A425" s="33"/>
      <c r="B425" s="34"/>
      <c r="C425" s="33"/>
      <c r="D425" s="182" t="s">
        <v>186</v>
      </c>
      <c r="E425" s="33"/>
      <c r="F425" s="183" t="s">
        <v>519</v>
      </c>
      <c r="G425" s="33"/>
      <c r="H425" s="33"/>
      <c r="I425" s="102"/>
      <c r="J425" s="33"/>
      <c r="K425" s="33"/>
      <c r="L425" s="34"/>
      <c r="M425" s="184"/>
      <c r="N425" s="185"/>
      <c r="O425" s="59"/>
      <c r="P425" s="59"/>
      <c r="Q425" s="59"/>
      <c r="R425" s="59"/>
      <c r="S425" s="59"/>
      <c r="T425" s="60"/>
      <c r="U425" s="33"/>
      <c r="V425" s="33"/>
      <c r="W425" s="33"/>
      <c r="X425" s="33"/>
      <c r="Y425" s="33"/>
      <c r="Z425" s="33"/>
      <c r="AA425" s="33"/>
      <c r="AB425" s="33"/>
      <c r="AC425" s="33"/>
      <c r="AD425" s="33"/>
      <c r="AE425" s="33"/>
      <c r="AT425" s="18" t="s">
        <v>186</v>
      </c>
      <c r="AU425" s="18" t="s">
        <v>91</v>
      </c>
    </row>
    <row r="426" spans="1:65" s="13" customFormat="1" ht="11.25">
      <c r="B426" s="186"/>
      <c r="D426" s="182" t="s">
        <v>187</v>
      </c>
      <c r="E426" s="187" t="s">
        <v>1</v>
      </c>
      <c r="F426" s="188" t="s">
        <v>521</v>
      </c>
      <c r="H426" s="189">
        <v>84.84</v>
      </c>
      <c r="I426" s="190"/>
      <c r="L426" s="186"/>
      <c r="M426" s="191"/>
      <c r="N426" s="192"/>
      <c r="O426" s="192"/>
      <c r="P426" s="192"/>
      <c r="Q426" s="192"/>
      <c r="R426" s="192"/>
      <c r="S426" s="192"/>
      <c r="T426" s="193"/>
      <c r="AT426" s="187" t="s">
        <v>187</v>
      </c>
      <c r="AU426" s="187" t="s">
        <v>91</v>
      </c>
      <c r="AV426" s="13" t="s">
        <v>91</v>
      </c>
      <c r="AW426" s="13" t="s">
        <v>36</v>
      </c>
      <c r="AX426" s="13" t="s">
        <v>80</v>
      </c>
      <c r="AY426" s="187" t="s">
        <v>180</v>
      </c>
    </row>
    <row r="427" spans="1:65" s="14" customFormat="1" ht="11.25">
      <c r="B427" s="194"/>
      <c r="D427" s="182" t="s">
        <v>187</v>
      </c>
      <c r="E427" s="195" t="s">
        <v>1</v>
      </c>
      <c r="F427" s="196" t="s">
        <v>189</v>
      </c>
      <c r="H427" s="197">
        <v>84.84</v>
      </c>
      <c r="I427" s="198"/>
      <c r="L427" s="194"/>
      <c r="M427" s="199"/>
      <c r="N427" s="200"/>
      <c r="O427" s="200"/>
      <c r="P427" s="200"/>
      <c r="Q427" s="200"/>
      <c r="R427" s="200"/>
      <c r="S427" s="200"/>
      <c r="T427" s="201"/>
      <c r="AT427" s="195" t="s">
        <v>187</v>
      </c>
      <c r="AU427" s="195" t="s">
        <v>91</v>
      </c>
      <c r="AV427" s="14" t="s">
        <v>128</v>
      </c>
      <c r="AW427" s="14" t="s">
        <v>36</v>
      </c>
      <c r="AX427" s="14" t="s">
        <v>21</v>
      </c>
      <c r="AY427" s="195" t="s">
        <v>180</v>
      </c>
    </row>
    <row r="428" spans="1:65" s="2" customFormat="1" ht="36" customHeight="1">
      <c r="A428" s="33"/>
      <c r="B428" s="167"/>
      <c r="C428" s="168" t="s">
        <v>349</v>
      </c>
      <c r="D428" s="168" t="s">
        <v>182</v>
      </c>
      <c r="E428" s="169" t="s">
        <v>522</v>
      </c>
      <c r="F428" s="170" t="s">
        <v>523</v>
      </c>
      <c r="G428" s="171" t="s">
        <v>199</v>
      </c>
      <c r="H428" s="172">
        <v>180</v>
      </c>
      <c r="I428" s="173"/>
      <c r="J428" s="174">
        <f>ROUND(I428*H428,2)</f>
        <v>0</v>
      </c>
      <c r="K428" s="175"/>
      <c r="L428" s="34"/>
      <c r="M428" s="176" t="s">
        <v>1</v>
      </c>
      <c r="N428" s="177" t="s">
        <v>45</v>
      </c>
      <c r="O428" s="59"/>
      <c r="P428" s="178">
        <f>O428*H428</f>
        <v>0</v>
      </c>
      <c r="Q428" s="178">
        <v>0</v>
      </c>
      <c r="R428" s="178">
        <f>Q428*H428</f>
        <v>0</v>
      </c>
      <c r="S428" s="178">
        <v>0</v>
      </c>
      <c r="T428" s="179">
        <f>S428*H428</f>
        <v>0</v>
      </c>
      <c r="U428" s="33"/>
      <c r="V428" s="33"/>
      <c r="W428" s="33"/>
      <c r="X428" s="33"/>
      <c r="Y428" s="33"/>
      <c r="Z428" s="33"/>
      <c r="AA428" s="33"/>
      <c r="AB428" s="33"/>
      <c r="AC428" s="33"/>
      <c r="AD428" s="33"/>
      <c r="AE428" s="33"/>
      <c r="AR428" s="180" t="s">
        <v>220</v>
      </c>
      <c r="AT428" s="180" t="s">
        <v>182</v>
      </c>
      <c r="AU428" s="180" t="s">
        <v>91</v>
      </c>
      <c r="AY428" s="18" t="s">
        <v>180</v>
      </c>
      <c r="BE428" s="181">
        <f>IF(N428="základní",J428,0)</f>
        <v>0</v>
      </c>
      <c r="BF428" s="181">
        <f>IF(N428="snížená",J428,0)</f>
        <v>0</v>
      </c>
      <c r="BG428" s="181">
        <f>IF(N428="zákl. přenesená",J428,0)</f>
        <v>0</v>
      </c>
      <c r="BH428" s="181">
        <f>IF(N428="sníž. přenesená",J428,0)</f>
        <v>0</v>
      </c>
      <c r="BI428" s="181">
        <f>IF(N428="nulová",J428,0)</f>
        <v>0</v>
      </c>
      <c r="BJ428" s="18" t="s">
        <v>21</v>
      </c>
      <c r="BK428" s="181">
        <f>ROUND(I428*H428,2)</f>
        <v>0</v>
      </c>
      <c r="BL428" s="18" t="s">
        <v>220</v>
      </c>
      <c r="BM428" s="180" t="s">
        <v>524</v>
      </c>
    </row>
    <row r="429" spans="1:65" s="2" customFormat="1" ht="29.25">
      <c r="A429" s="33"/>
      <c r="B429" s="34"/>
      <c r="C429" s="33"/>
      <c r="D429" s="182" t="s">
        <v>186</v>
      </c>
      <c r="E429" s="33"/>
      <c r="F429" s="183" t="s">
        <v>523</v>
      </c>
      <c r="G429" s="33"/>
      <c r="H429" s="33"/>
      <c r="I429" s="102"/>
      <c r="J429" s="33"/>
      <c r="K429" s="33"/>
      <c r="L429" s="34"/>
      <c r="M429" s="184"/>
      <c r="N429" s="185"/>
      <c r="O429" s="59"/>
      <c r="P429" s="59"/>
      <c r="Q429" s="59"/>
      <c r="R429" s="59"/>
      <c r="S429" s="59"/>
      <c r="T429" s="60"/>
      <c r="U429" s="33"/>
      <c r="V429" s="33"/>
      <c r="W429" s="33"/>
      <c r="X429" s="33"/>
      <c r="Y429" s="33"/>
      <c r="Z429" s="33"/>
      <c r="AA429" s="33"/>
      <c r="AB429" s="33"/>
      <c r="AC429" s="33"/>
      <c r="AD429" s="33"/>
      <c r="AE429" s="33"/>
      <c r="AT429" s="18" t="s">
        <v>186</v>
      </c>
      <c r="AU429" s="18" t="s">
        <v>91</v>
      </c>
    </row>
    <row r="430" spans="1:65" s="13" customFormat="1" ht="11.25">
      <c r="B430" s="186"/>
      <c r="D430" s="182" t="s">
        <v>187</v>
      </c>
      <c r="E430" s="187" t="s">
        <v>1</v>
      </c>
      <c r="F430" s="188" t="s">
        <v>525</v>
      </c>
      <c r="H430" s="189">
        <v>180</v>
      </c>
      <c r="I430" s="190"/>
      <c r="L430" s="186"/>
      <c r="M430" s="191"/>
      <c r="N430" s="192"/>
      <c r="O430" s="192"/>
      <c r="P430" s="192"/>
      <c r="Q430" s="192"/>
      <c r="R430" s="192"/>
      <c r="S430" s="192"/>
      <c r="T430" s="193"/>
      <c r="AT430" s="187" t="s">
        <v>187</v>
      </c>
      <c r="AU430" s="187" t="s">
        <v>91</v>
      </c>
      <c r="AV430" s="13" t="s">
        <v>91</v>
      </c>
      <c r="AW430" s="13" t="s">
        <v>36</v>
      </c>
      <c r="AX430" s="13" t="s">
        <v>80</v>
      </c>
      <c r="AY430" s="187" t="s">
        <v>180</v>
      </c>
    </row>
    <row r="431" spans="1:65" s="14" customFormat="1" ht="11.25">
      <c r="B431" s="194"/>
      <c r="D431" s="182" t="s">
        <v>187</v>
      </c>
      <c r="E431" s="195" t="s">
        <v>1</v>
      </c>
      <c r="F431" s="196" t="s">
        <v>189</v>
      </c>
      <c r="H431" s="197">
        <v>180</v>
      </c>
      <c r="I431" s="198"/>
      <c r="L431" s="194"/>
      <c r="M431" s="199"/>
      <c r="N431" s="200"/>
      <c r="O431" s="200"/>
      <c r="P431" s="200"/>
      <c r="Q431" s="200"/>
      <c r="R431" s="200"/>
      <c r="S431" s="200"/>
      <c r="T431" s="201"/>
      <c r="AT431" s="195" t="s">
        <v>187</v>
      </c>
      <c r="AU431" s="195" t="s">
        <v>91</v>
      </c>
      <c r="AV431" s="14" t="s">
        <v>128</v>
      </c>
      <c r="AW431" s="14" t="s">
        <v>36</v>
      </c>
      <c r="AX431" s="14" t="s">
        <v>21</v>
      </c>
      <c r="AY431" s="195" t="s">
        <v>180</v>
      </c>
    </row>
    <row r="432" spans="1:65" s="2" customFormat="1" ht="60" customHeight="1">
      <c r="A432" s="33"/>
      <c r="B432" s="167"/>
      <c r="C432" s="168" t="s">
        <v>526</v>
      </c>
      <c r="D432" s="168" t="s">
        <v>182</v>
      </c>
      <c r="E432" s="169" t="s">
        <v>527</v>
      </c>
      <c r="F432" s="170" t="s">
        <v>528</v>
      </c>
      <c r="G432" s="171" t="s">
        <v>199</v>
      </c>
      <c r="H432" s="172">
        <v>9.6999999999999993</v>
      </c>
      <c r="I432" s="173"/>
      <c r="J432" s="174">
        <f>ROUND(I432*H432,2)</f>
        <v>0</v>
      </c>
      <c r="K432" s="175"/>
      <c r="L432" s="34"/>
      <c r="M432" s="176" t="s">
        <v>1</v>
      </c>
      <c r="N432" s="177" t="s">
        <v>45</v>
      </c>
      <c r="O432" s="59"/>
      <c r="P432" s="178">
        <f>O432*H432</f>
        <v>0</v>
      </c>
      <c r="Q432" s="178">
        <v>0</v>
      </c>
      <c r="R432" s="178">
        <f>Q432*H432</f>
        <v>0</v>
      </c>
      <c r="S432" s="178">
        <v>0</v>
      </c>
      <c r="T432" s="179">
        <f>S432*H432</f>
        <v>0</v>
      </c>
      <c r="U432" s="33"/>
      <c r="V432" s="33"/>
      <c r="W432" s="33"/>
      <c r="X432" s="33"/>
      <c r="Y432" s="33"/>
      <c r="Z432" s="33"/>
      <c r="AA432" s="33"/>
      <c r="AB432" s="33"/>
      <c r="AC432" s="33"/>
      <c r="AD432" s="33"/>
      <c r="AE432" s="33"/>
      <c r="AR432" s="180" t="s">
        <v>220</v>
      </c>
      <c r="AT432" s="180" t="s">
        <v>182</v>
      </c>
      <c r="AU432" s="180" t="s">
        <v>91</v>
      </c>
      <c r="AY432" s="18" t="s">
        <v>180</v>
      </c>
      <c r="BE432" s="181">
        <f>IF(N432="základní",J432,0)</f>
        <v>0</v>
      </c>
      <c r="BF432" s="181">
        <f>IF(N432="snížená",J432,0)</f>
        <v>0</v>
      </c>
      <c r="BG432" s="181">
        <f>IF(N432="zákl. přenesená",J432,0)</f>
        <v>0</v>
      </c>
      <c r="BH432" s="181">
        <f>IF(N432="sníž. přenesená",J432,0)</f>
        <v>0</v>
      </c>
      <c r="BI432" s="181">
        <f>IF(N432="nulová",J432,0)</f>
        <v>0</v>
      </c>
      <c r="BJ432" s="18" t="s">
        <v>21</v>
      </c>
      <c r="BK432" s="181">
        <f>ROUND(I432*H432,2)</f>
        <v>0</v>
      </c>
      <c r="BL432" s="18" t="s">
        <v>220</v>
      </c>
      <c r="BM432" s="180" t="s">
        <v>529</v>
      </c>
    </row>
    <row r="433" spans="1:65" s="2" customFormat="1" ht="48.75">
      <c r="A433" s="33"/>
      <c r="B433" s="34"/>
      <c r="C433" s="33"/>
      <c r="D433" s="182" t="s">
        <v>186</v>
      </c>
      <c r="E433" s="33"/>
      <c r="F433" s="183" t="s">
        <v>528</v>
      </c>
      <c r="G433" s="33"/>
      <c r="H433" s="33"/>
      <c r="I433" s="102"/>
      <c r="J433" s="33"/>
      <c r="K433" s="33"/>
      <c r="L433" s="34"/>
      <c r="M433" s="184"/>
      <c r="N433" s="185"/>
      <c r="O433" s="59"/>
      <c r="P433" s="59"/>
      <c r="Q433" s="59"/>
      <c r="R433" s="59"/>
      <c r="S433" s="59"/>
      <c r="T433" s="60"/>
      <c r="U433" s="33"/>
      <c r="V433" s="33"/>
      <c r="W433" s="33"/>
      <c r="X433" s="33"/>
      <c r="Y433" s="33"/>
      <c r="Z433" s="33"/>
      <c r="AA433" s="33"/>
      <c r="AB433" s="33"/>
      <c r="AC433" s="33"/>
      <c r="AD433" s="33"/>
      <c r="AE433" s="33"/>
      <c r="AT433" s="18" t="s">
        <v>186</v>
      </c>
      <c r="AU433" s="18" t="s">
        <v>91</v>
      </c>
    </row>
    <row r="434" spans="1:65" s="13" customFormat="1" ht="11.25">
      <c r="B434" s="186"/>
      <c r="D434" s="182" t="s">
        <v>187</v>
      </c>
      <c r="E434" s="187" t="s">
        <v>1</v>
      </c>
      <c r="F434" s="188" t="s">
        <v>530</v>
      </c>
      <c r="H434" s="189">
        <v>9.6999999999999993</v>
      </c>
      <c r="I434" s="190"/>
      <c r="L434" s="186"/>
      <c r="M434" s="191"/>
      <c r="N434" s="192"/>
      <c r="O434" s="192"/>
      <c r="P434" s="192"/>
      <c r="Q434" s="192"/>
      <c r="R434" s="192"/>
      <c r="S434" s="192"/>
      <c r="T434" s="193"/>
      <c r="AT434" s="187" t="s">
        <v>187</v>
      </c>
      <c r="AU434" s="187" t="s">
        <v>91</v>
      </c>
      <c r="AV434" s="13" t="s">
        <v>91</v>
      </c>
      <c r="AW434" s="13" t="s">
        <v>36</v>
      </c>
      <c r="AX434" s="13" t="s">
        <v>80</v>
      </c>
      <c r="AY434" s="187" t="s">
        <v>180</v>
      </c>
    </row>
    <row r="435" spans="1:65" s="14" customFormat="1" ht="11.25">
      <c r="B435" s="194"/>
      <c r="D435" s="182" t="s">
        <v>187</v>
      </c>
      <c r="E435" s="195" t="s">
        <v>1</v>
      </c>
      <c r="F435" s="196" t="s">
        <v>189</v>
      </c>
      <c r="H435" s="197">
        <v>9.6999999999999993</v>
      </c>
      <c r="I435" s="198"/>
      <c r="L435" s="194"/>
      <c r="M435" s="199"/>
      <c r="N435" s="200"/>
      <c r="O435" s="200"/>
      <c r="P435" s="200"/>
      <c r="Q435" s="200"/>
      <c r="R435" s="200"/>
      <c r="S435" s="200"/>
      <c r="T435" s="201"/>
      <c r="AT435" s="195" t="s">
        <v>187</v>
      </c>
      <c r="AU435" s="195" t="s">
        <v>91</v>
      </c>
      <c r="AV435" s="14" t="s">
        <v>128</v>
      </c>
      <c r="AW435" s="14" t="s">
        <v>36</v>
      </c>
      <c r="AX435" s="14" t="s">
        <v>21</v>
      </c>
      <c r="AY435" s="195" t="s">
        <v>180</v>
      </c>
    </row>
    <row r="436" spans="1:65" s="2" customFormat="1" ht="60" customHeight="1">
      <c r="A436" s="33"/>
      <c r="B436" s="167"/>
      <c r="C436" s="168" t="s">
        <v>353</v>
      </c>
      <c r="D436" s="168" t="s">
        <v>182</v>
      </c>
      <c r="E436" s="169" t="s">
        <v>531</v>
      </c>
      <c r="F436" s="170" t="s">
        <v>532</v>
      </c>
      <c r="G436" s="171" t="s">
        <v>199</v>
      </c>
      <c r="H436" s="172">
        <v>199</v>
      </c>
      <c r="I436" s="173"/>
      <c r="J436" s="174">
        <f>ROUND(I436*H436,2)</f>
        <v>0</v>
      </c>
      <c r="K436" s="175"/>
      <c r="L436" s="34"/>
      <c r="M436" s="176" t="s">
        <v>1</v>
      </c>
      <c r="N436" s="177" t="s">
        <v>45</v>
      </c>
      <c r="O436" s="59"/>
      <c r="P436" s="178">
        <f>O436*H436</f>
        <v>0</v>
      </c>
      <c r="Q436" s="178">
        <v>0</v>
      </c>
      <c r="R436" s="178">
        <f>Q436*H436</f>
        <v>0</v>
      </c>
      <c r="S436" s="178">
        <v>0</v>
      </c>
      <c r="T436" s="179">
        <f>S436*H436</f>
        <v>0</v>
      </c>
      <c r="U436" s="33"/>
      <c r="V436" s="33"/>
      <c r="W436" s="33"/>
      <c r="X436" s="33"/>
      <c r="Y436" s="33"/>
      <c r="Z436" s="33"/>
      <c r="AA436" s="33"/>
      <c r="AB436" s="33"/>
      <c r="AC436" s="33"/>
      <c r="AD436" s="33"/>
      <c r="AE436" s="33"/>
      <c r="AR436" s="180" t="s">
        <v>220</v>
      </c>
      <c r="AT436" s="180" t="s">
        <v>182</v>
      </c>
      <c r="AU436" s="180" t="s">
        <v>91</v>
      </c>
      <c r="AY436" s="18" t="s">
        <v>180</v>
      </c>
      <c r="BE436" s="181">
        <f>IF(N436="základní",J436,0)</f>
        <v>0</v>
      </c>
      <c r="BF436" s="181">
        <f>IF(N436="snížená",J436,0)</f>
        <v>0</v>
      </c>
      <c r="BG436" s="181">
        <f>IF(N436="zákl. přenesená",J436,0)</f>
        <v>0</v>
      </c>
      <c r="BH436" s="181">
        <f>IF(N436="sníž. přenesená",J436,0)</f>
        <v>0</v>
      </c>
      <c r="BI436" s="181">
        <f>IF(N436="nulová",J436,0)</f>
        <v>0</v>
      </c>
      <c r="BJ436" s="18" t="s">
        <v>21</v>
      </c>
      <c r="BK436" s="181">
        <f>ROUND(I436*H436,2)</f>
        <v>0</v>
      </c>
      <c r="BL436" s="18" t="s">
        <v>220</v>
      </c>
      <c r="BM436" s="180" t="s">
        <v>533</v>
      </c>
    </row>
    <row r="437" spans="1:65" s="2" customFormat="1" ht="39">
      <c r="A437" s="33"/>
      <c r="B437" s="34"/>
      <c r="C437" s="33"/>
      <c r="D437" s="182" t="s">
        <v>186</v>
      </c>
      <c r="E437" s="33"/>
      <c r="F437" s="183" t="s">
        <v>532</v>
      </c>
      <c r="G437" s="33"/>
      <c r="H437" s="33"/>
      <c r="I437" s="102"/>
      <c r="J437" s="33"/>
      <c r="K437" s="33"/>
      <c r="L437" s="34"/>
      <c r="M437" s="184"/>
      <c r="N437" s="185"/>
      <c r="O437" s="59"/>
      <c r="P437" s="59"/>
      <c r="Q437" s="59"/>
      <c r="R437" s="59"/>
      <c r="S437" s="59"/>
      <c r="T437" s="60"/>
      <c r="U437" s="33"/>
      <c r="V437" s="33"/>
      <c r="W437" s="33"/>
      <c r="X437" s="33"/>
      <c r="Y437" s="33"/>
      <c r="Z437" s="33"/>
      <c r="AA437" s="33"/>
      <c r="AB437" s="33"/>
      <c r="AC437" s="33"/>
      <c r="AD437" s="33"/>
      <c r="AE437" s="33"/>
      <c r="AT437" s="18" t="s">
        <v>186</v>
      </c>
      <c r="AU437" s="18" t="s">
        <v>91</v>
      </c>
    </row>
    <row r="438" spans="1:65" s="13" customFormat="1" ht="11.25">
      <c r="B438" s="186"/>
      <c r="D438" s="182" t="s">
        <v>187</v>
      </c>
      <c r="E438" s="187" t="s">
        <v>1</v>
      </c>
      <c r="F438" s="188" t="s">
        <v>534</v>
      </c>
      <c r="H438" s="189">
        <v>199</v>
      </c>
      <c r="I438" s="190"/>
      <c r="L438" s="186"/>
      <c r="M438" s="191"/>
      <c r="N438" s="192"/>
      <c r="O438" s="192"/>
      <c r="P438" s="192"/>
      <c r="Q438" s="192"/>
      <c r="R438" s="192"/>
      <c r="S438" s="192"/>
      <c r="T438" s="193"/>
      <c r="AT438" s="187" t="s">
        <v>187</v>
      </c>
      <c r="AU438" s="187" t="s">
        <v>91</v>
      </c>
      <c r="AV438" s="13" t="s">
        <v>91</v>
      </c>
      <c r="AW438" s="13" t="s">
        <v>36</v>
      </c>
      <c r="AX438" s="13" t="s">
        <v>80</v>
      </c>
      <c r="AY438" s="187" t="s">
        <v>180</v>
      </c>
    </row>
    <row r="439" spans="1:65" s="14" customFormat="1" ht="11.25">
      <c r="B439" s="194"/>
      <c r="D439" s="182" t="s">
        <v>187</v>
      </c>
      <c r="E439" s="195" t="s">
        <v>1</v>
      </c>
      <c r="F439" s="196" t="s">
        <v>189</v>
      </c>
      <c r="H439" s="197">
        <v>199</v>
      </c>
      <c r="I439" s="198"/>
      <c r="L439" s="194"/>
      <c r="M439" s="199"/>
      <c r="N439" s="200"/>
      <c r="O439" s="200"/>
      <c r="P439" s="200"/>
      <c r="Q439" s="200"/>
      <c r="R439" s="200"/>
      <c r="S439" s="200"/>
      <c r="T439" s="201"/>
      <c r="AT439" s="195" t="s">
        <v>187</v>
      </c>
      <c r="AU439" s="195" t="s">
        <v>91</v>
      </c>
      <c r="AV439" s="14" t="s">
        <v>128</v>
      </c>
      <c r="AW439" s="14" t="s">
        <v>36</v>
      </c>
      <c r="AX439" s="14" t="s">
        <v>21</v>
      </c>
      <c r="AY439" s="195" t="s">
        <v>180</v>
      </c>
    </row>
    <row r="440" spans="1:65" s="2" customFormat="1" ht="48" customHeight="1">
      <c r="A440" s="33"/>
      <c r="B440" s="167"/>
      <c r="C440" s="168" t="s">
        <v>535</v>
      </c>
      <c r="D440" s="168" t="s">
        <v>182</v>
      </c>
      <c r="E440" s="169" t="s">
        <v>536</v>
      </c>
      <c r="F440" s="170" t="s">
        <v>537</v>
      </c>
      <c r="G440" s="171" t="s">
        <v>199</v>
      </c>
      <c r="H440" s="172">
        <v>172.7</v>
      </c>
      <c r="I440" s="173"/>
      <c r="J440" s="174">
        <f>ROUND(I440*H440,2)</f>
        <v>0</v>
      </c>
      <c r="K440" s="175"/>
      <c r="L440" s="34"/>
      <c r="M440" s="176" t="s">
        <v>1</v>
      </c>
      <c r="N440" s="177" t="s">
        <v>45</v>
      </c>
      <c r="O440" s="59"/>
      <c r="P440" s="178">
        <f>O440*H440</f>
        <v>0</v>
      </c>
      <c r="Q440" s="178">
        <v>0</v>
      </c>
      <c r="R440" s="178">
        <f>Q440*H440</f>
        <v>0</v>
      </c>
      <c r="S440" s="178">
        <v>0</v>
      </c>
      <c r="T440" s="179">
        <f>S440*H440</f>
        <v>0</v>
      </c>
      <c r="U440" s="33"/>
      <c r="V440" s="33"/>
      <c r="W440" s="33"/>
      <c r="X440" s="33"/>
      <c r="Y440" s="33"/>
      <c r="Z440" s="33"/>
      <c r="AA440" s="33"/>
      <c r="AB440" s="33"/>
      <c r="AC440" s="33"/>
      <c r="AD440" s="33"/>
      <c r="AE440" s="33"/>
      <c r="AR440" s="180" t="s">
        <v>220</v>
      </c>
      <c r="AT440" s="180" t="s">
        <v>182</v>
      </c>
      <c r="AU440" s="180" t="s">
        <v>91</v>
      </c>
      <c r="AY440" s="18" t="s">
        <v>180</v>
      </c>
      <c r="BE440" s="181">
        <f>IF(N440="základní",J440,0)</f>
        <v>0</v>
      </c>
      <c r="BF440" s="181">
        <f>IF(N440="snížená",J440,0)</f>
        <v>0</v>
      </c>
      <c r="BG440" s="181">
        <f>IF(N440="zákl. přenesená",J440,0)</f>
        <v>0</v>
      </c>
      <c r="BH440" s="181">
        <f>IF(N440="sníž. přenesená",J440,0)</f>
        <v>0</v>
      </c>
      <c r="BI440" s="181">
        <f>IF(N440="nulová",J440,0)</f>
        <v>0</v>
      </c>
      <c r="BJ440" s="18" t="s">
        <v>21</v>
      </c>
      <c r="BK440" s="181">
        <f>ROUND(I440*H440,2)</f>
        <v>0</v>
      </c>
      <c r="BL440" s="18" t="s">
        <v>220</v>
      </c>
      <c r="BM440" s="180" t="s">
        <v>538</v>
      </c>
    </row>
    <row r="441" spans="1:65" s="2" customFormat="1" ht="29.25">
      <c r="A441" s="33"/>
      <c r="B441" s="34"/>
      <c r="C441" s="33"/>
      <c r="D441" s="182" t="s">
        <v>186</v>
      </c>
      <c r="E441" s="33"/>
      <c r="F441" s="183" t="s">
        <v>537</v>
      </c>
      <c r="G441" s="33"/>
      <c r="H441" s="33"/>
      <c r="I441" s="102"/>
      <c r="J441" s="33"/>
      <c r="K441" s="33"/>
      <c r="L441" s="34"/>
      <c r="M441" s="184"/>
      <c r="N441" s="185"/>
      <c r="O441" s="59"/>
      <c r="P441" s="59"/>
      <c r="Q441" s="59"/>
      <c r="R441" s="59"/>
      <c r="S441" s="59"/>
      <c r="T441" s="60"/>
      <c r="U441" s="33"/>
      <c r="V441" s="33"/>
      <c r="W441" s="33"/>
      <c r="X441" s="33"/>
      <c r="Y441" s="33"/>
      <c r="Z441" s="33"/>
      <c r="AA441" s="33"/>
      <c r="AB441" s="33"/>
      <c r="AC441" s="33"/>
      <c r="AD441" s="33"/>
      <c r="AE441" s="33"/>
      <c r="AT441" s="18" t="s">
        <v>186</v>
      </c>
      <c r="AU441" s="18" t="s">
        <v>91</v>
      </c>
    </row>
    <row r="442" spans="1:65" s="13" customFormat="1" ht="11.25">
      <c r="B442" s="186"/>
      <c r="D442" s="182" t="s">
        <v>187</v>
      </c>
      <c r="E442" s="187" t="s">
        <v>1</v>
      </c>
      <c r="F442" s="188" t="s">
        <v>539</v>
      </c>
      <c r="H442" s="189">
        <v>23.4</v>
      </c>
      <c r="I442" s="190"/>
      <c r="L442" s="186"/>
      <c r="M442" s="191"/>
      <c r="N442" s="192"/>
      <c r="O442" s="192"/>
      <c r="P442" s="192"/>
      <c r="Q442" s="192"/>
      <c r="R442" s="192"/>
      <c r="S442" s="192"/>
      <c r="T442" s="193"/>
      <c r="AT442" s="187" t="s">
        <v>187</v>
      </c>
      <c r="AU442" s="187" t="s">
        <v>91</v>
      </c>
      <c r="AV442" s="13" t="s">
        <v>91</v>
      </c>
      <c r="AW442" s="13" t="s">
        <v>36</v>
      </c>
      <c r="AX442" s="13" t="s">
        <v>80</v>
      </c>
      <c r="AY442" s="187" t="s">
        <v>180</v>
      </c>
    </row>
    <row r="443" spans="1:65" s="13" customFormat="1" ht="11.25">
      <c r="B443" s="186"/>
      <c r="D443" s="182" t="s">
        <v>187</v>
      </c>
      <c r="E443" s="187" t="s">
        <v>1</v>
      </c>
      <c r="F443" s="188" t="s">
        <v>540</v>
      </c>
      <c r="H443" s="189">
        <v>127</v>
      </c>
      <c r="I443" s="190"/>
      <c r="L443" s="186"/>
      <c r="M443" s="191"/>
      <c r="N443" s="192"/>
      <c r="O443" s="192"/>
      <c r="P443" s="192"/>
      <c r="Q443" s="192"/>
      <c r="R443" s="192"/>
      <c r="S443" s="192"/>
      <c r="T443" s="193"/>
      <c r="AT443" s="187" t="s">
        <v>187</v>
      </c>
      <c r="AU443" s="187" t="s">
        <v>91</v>
      </c>
      <c r="AV443" s="13" t="s">
        <v>91</v>
      </c>
      <c r="AW443" s="13" t="s">
        <v>36</v>
      </c>
      <c r="AX443" s="13" t="s">
        <v>80</v>
      </c>
      <c r="AY443" s="187" t="s">
        <v>180</v>
      </c>
    </row>
    <row r="444" spans="1:65" s="13" customFormat="1" ht="11.25">
      <c r="B444" s="186"/>
      <c r="D444" s="182" t="s">
        <v>187</v>
      </c>
      <c r="E444" s="187" t="s">
        <v>1</v>
      </c>
      <c r="F444" s="188" t="s">
        <v>541</v>
      </c>
      <c r="H444" s="189">
        <v>22.3</v>
      </c>
      <c r="I444" s="190"/>
      <c r="L444" s="186"/>
      <c r="M444" s="191"/>
      <c r="N444" s="192"/>
      <c r="O444" s="192"/>
      <c r="P444" s="192"/>
      <c r="Q444" s="192"/>
      <c r="R444" s="192"/>
      <c r="S444" s="192"/>
      <c r="T444" s="193"/>
      <c r="AT444" s="187" t="s">
        <v>187</v>
      </c>
      <c r="AU444" s="187" t="s">
        <v>91</v>
      </c>
      <c r="AV444" s="13" t="s">
        <v>91</v>
      </c>
      <c r="AW444" s="13" t="s">
        <v>36</v>
      </c>
      <c r="AX444" s="13" t="s">
        <v>80</v>
      </c>
      <c r="AY444" s="187" t="s">
        <v>180</v>
      </c>
    </row>
    <row r="445" spans="1:65" s="14" customFormat="1" ht="11.25">
      <c r="B445" s="194"/>
      <c r="D445" s="182" t="s">
        <v>187</v>
      </c>
      <c r="E445" s="195" t="s">
        <v>1</v>
      </c>
      <c r="F445" s="196" t="s">
        <v>189</v>
      </c>
      <c r="H445" s="197">
        <v>172.70000000000002</v>
      </c>
      <c r="I445" s="198"/>
      <c r="L445" s="194"/>
      <c r="M445" s="199"/>
      <c r="N445" s="200"/>
      <c r="O445" s="200"/>
      <c r="P445" s="200"/>
      <c r="Q445" s="200"/>
      <c r="R445" s="200"/>
      <c r="S445" s="200"/>
      <c r="T445" s="201"/>
      <c r="AT445" s="195" t="s">
        <v>187</v>
      </c>
      <c r="AU445" s="195" t="s">
        <v>91</v>
      </c>
      <c r="AV445" s="14" t="s">
        <v>128</v>
      </c>
      <c r="AW445" s="14" t="s">
        <v>36</v>
      </c>
      <c r="AX445" s="14" t="s">
        <v>21</v>
      </c>
      <c r="AY445" s="195" t="s">
        <v>180</v>
      </c>
    </row>
    <row r="446" spans="1:65" s="2" customFormat="1" ht="24" customHeight="1">
      <c r="A446" s="33"/>
      <c r="B446" s="167"/>
      <c r="C446" s="168" t="s">
        <v>356</v>
      </c>
      <c r="D446" s="168" t="s">
        <v>182</v>
      </c>
      <c r="E446" s="169" t="s">
        <v>542</v>
      </c>
      <c r="F446" s="170" t="s">
        <v>543</v>
      </c>
      <c r="G446" s="171" t="s">
        <v>199</v>
      </c>
      <c r="H446" s="172">
        <v>172.7</v>
      </c>
      <c r="I446" s="173"/>
      <c r="J446" s="174">
        <f>ROUND(I446*H446,2)</f>
        <v>0</v>
      </c>
      <c r="K446" s="175"/>
      <c r="L446" s="34"/>
      <c r="M446" s="176" t="s">
        <v>1</v>
      </c>
      <c r="N446" s="177" t="s">
        <v>45</v>
      </c>
      <c r="O446" s="59"/>
      <c r="P446" s="178">
        <f>O446*H446</f>
        <v>0</v>
      </c>
      <c r="Q446" s="178">
        <v>0</v>
      </c>
      <c r="R446" s="178">
        <f>Q446*H446</f>
        <v>0</v>
      </c>
      <c r="S446" s="178">
        <v>0</v>
      </c>
      <c r="T446" s="179">
        <f>S446*H446</f>
        <v>0</v>
      </c>
      <c r="U446" s="33"/>
      <c r="V446" s="33"/>
      <c r="W446" s="33"/>
      <c r="X446" s="33"/>
      <c r="Y446" s="33"/>
      <c r="Z446" s="33"/>
      <c r="AA446" s="33"/>
      <c r="AB446" s="33"/>
      <c r="AC446" s="33"/>
      <c r="AD446" s="33"/>
      <c r="AE446" s="33"/>
      <c r="AR446" s="180" t="s">
        <v>220</v>
      </c>
      <c r="AT446" s="180" t="s">
        <v>182</v>
      </c>
      <c r="AU446" s="180" t="s">
        <v>91</v>
      </c>
      <c r="AY446" s="18" t="s">
        <v>180</v>
      </c>
      <c r="BE446" s="181">
        <f>IF(N446="základní",J446,0)</f>
        <v>0</v>
      </c>
      <c r="BF446" s="181">
        <f>IF(N446="snížená",J446,0)</f>
        <v>0</v>
      </c>
      <c r="BG446" s="181">
        <f>IF(N446="zákl. přenesená",J446,0)</f>
        <v>0</v>
      </c>
      <c r="BH446" s="181">
        <f>IF(N446="sníž. přenesená",J446,0)</f>
        <v>0</v>
      </c>
      <c r="BI446" s="181">
        <f>IF(N446="nulová",J446,0)</f>
        <v>0</v>
      </c>
      <c r="BJ446" s="18" t="s">
        <v>21</v>
      </c>
      <c r="BK446" s="181">
        <f>ROUND(I446*H446,2)</f>
        <v>0</v>
      </c>
      <c r="BL446" s="18" t="s">
        <v>220</v>
      </c>
      <c r="BM446" s="180" t="s">
        <v>544</v>
      </c>
    </row>
    <row r="447" spans="1:65" s="2" customFormat="1" ht="19.5">
      <c r="A447" s="33"/>
      <c r="B447" s="34"/>
      <c r="C447" s="33"/>
      <c r="D447" s="182" t="s">
        <v>186</v>
      </c>
      <c r="E447" s="33"/>
      <c r="F447" s="183" t="s">
        <v>543</v>
      </c>
      <c r="G447" s="33"/>
      <c r="H447" s="33"/>
      <c r="I447" s="102"/>
      <c r="J447" s="33"/>
      <c r="K447" s="33"/>
      <c r="L447" s="34"/>
      <c r="M447" s="184"/>
      <c r="N447" s="185"/>
      <c r="O447" s="59"/>
      <c r="P447" s="59"/>
      <c r="Q447" s="59"/>
      <c r="R447" s="59"/>
      <c r="S447" s="59"/>
      <c r="T447" s="60"/>
      <c r="U447" s="33"/>
      <c r="V447" s="33"/>
      <c r="W447" s="33"/>
      <c r="X447" s="33"/>
      <c r="Y447" s="33"/>
      <c r="Z447" s="33"/>
      <c r="AA447" s="33"/>
      <c r="AB447" s="33"/>
      <c r="AC447" s="33"/>
      <c r="AD447" s="33"/>
      <c r="AE447" s="33"/>
      <c r="AT447" s="18" t="s">
        <v>186</v>
      </c>
      <c r="AU447" s="18" t="s">
        <v>91</v>
      </c>
    </row>
    <row r="448" spans="1:65" s="13" customFormat="1" ht="11.25">
      <c r="B448" s="186"/>
      <c r="D448" s="182" t="s">
        <v>187</v>
      </c>
      <c r="E448" s="187" t="s">
        <v>1</v>
      </c>
      <c r="F448" s="188" t="s">
        <v>545</v>
      </c>
      <c r="H448" s="189">
        <v>172.7</v>
      </c>
      <c r="I448" s="190"/>
      <c r="L448" s="186"/>
      <c r="M448" s="191"/>
      <c r="N448" s="192"/>
      <c r="O448" s="192"/>
      <c r="P448" s="192"/>
      <c r="Q448" s="192"/>
      <c r="R448" s="192"/>
      <c r="S448" s="192"/>
      <c r="T448" s="193"/>
      <c r="AT448" s="187" t="s">
        <v>187</v>
      </c>
      <c r="AU448" s="187" t="s">
        <v>91</v>
      </c>
      <c r="AV448" s="13" t="s">
        <v>91</v>
      </c>
      <c r="AW448" s="13" t="s">
        <v>36</v>
      </c>
      <c r="AX448" s="13" t="s">
        <v>80</v>
      </c>
      <c r="AY448" s="187" t="s">
        <v>180</v>
      </c>
    </row>
    <row r="449" spans="1:65" s="14" customFormat="1" ht="11.25">
      <c r="B449" s="194"/>
      <c r="D449" s="182" t="s">
        <v>187</v>
      </c>
      <c r="E449" s="195" t="s">
        <v>1</v>
      </c>
      <c r="F449" s="196" t="s">
        <v>189</v>
      </c>
      <c r="H449" s="197">
        <v>172.7</v>
      </c>
      <c r="I449" s="198"/>
      <c r="L449" s="194"/>
      <c r="M449" s="199"/>
      <c r="N449" s="200"/>
      <c r="O449" s="200"/>
      <c r="P449" s="200"/>
      <c r="Q449" s="200"/>
      <c r="R449" s="200"/>
      <c r="S449" s="200"/>
      <c r="T449" s="201"/>
      <c r="AT449" s="195" t="s">
        <v>187</v>
      </c>
      <c r="AU449" s="195" t="s">
        <v>91</v>
      </c>
      <c r="AV449" s="14" t="s">
        <v>128</v>
      </c>
      <c r="AW449" s="14" t="s">
        <v>36</v>
      </c>
      <c r="AX449" s="14" t="s">
        <v>21</v>
      </c>
      <c r="AY449" s="195" t="s">
        <v>180</v>
      </c>
    </row>
    <row r="450" spans="1:65" s="2" customFormat="1" ht="36" customHeight="1">
      <c r="A450" s="33"/>
      <c r="B450" s="167"/>
      <c r="C450" s="168" t="s">
        <v>546</v>
      </c>
      <c r="D450" s="168" t="s">
        <v>182</v>
      </c>
      <c r="E450" s="169" t="s">
        <v>547</v>
      </c>
      <c r="F450" s="170" t="s">
        <v>548</v>
      </c>
      <c r="G450" s="171" t="s">
        <v>199</v>
      </c>
      <c r="H450" s="172">
        <v>234</v>
      </c>
      <c r="I450" s="173"/>
      <c r="J450" s="174">
        <f>ROUND(I450*H450,2)</f>
        <v>0</v>
      </c>
      <c r="K450" s="175"/>
      <c r="L450" s="34"/>
      <c r="M450" s="176" t="s">
        <v>1</v>
      </c>
      <c r="N450" s="177" t="s">
        <v>45</v>
      </c>
      <c r="O450" s="59"/>
      <c r="P450" s="178">
        <f>O450*H450</f>
        <v>0</v>
      </c>
      <c r="Q450" s="178">
        <v>0</v>
      </c>
      <c r="R450" s="178">
        <f>Q450*H450</f>
        <v>0</v>
      </c>
      <c r="S450" s="178">
        <v>0</v>
      </c>
      <c r="T450" s="179">
        <f>S450*H450</f>
        <v>0</v>
      </c>
      <c r="U450" s="33"/>
      <c r="V450" s="33"/>
      <c r="W450" s="33"/>
      <c r="X450" s="33"/>
      <c r="Y450" s="33"/>
      <c r="Z450" s="33"/>
      <c r="AA450" s="33"/>
      <c r="AB450" s="33"/>
      <c r="AC450" s="33"/>
      <c r="AD450" s="33"/>
      <c r="AE450" s="33"/>
      <c r="AR450" s="180" t="s">
        <v>220</v>
      </c>
      <c r="AT450" s="180" t="s">
        <v>182</v>
      </c>
      <c r="AU450" s="180" t="s">
        <v>91</v>
      </c>
      <c r="AY450" s="18" t="s">
        <v>180</v>
      </c>
      <c r="BE450" s="181">
        <f>IF(N450="základní",J450,0)</f>
        <v>0</v>
      </c>
      <c r="BF450" s="181">
        <f>IF(N450="snížená",J450,0)</f>
        <v>0</v>
      </c>
      <c r="BG450" s="181">
        <f>IF(N450="zákl. přenesená",J450,0)</f>
        <v>0</v>
      </c>
      <c r="BH450" s="181">
        <f>IF(N450="sníž. přenesená",J450,0)</f>
        <v>0</v>
      </c>
      <c r="BI450" s="181">
        <f>IF(N450="nulová",J450,0)</f>
        <v>0</v>
      </c>
      <c r="BJ450" s="18" t="s">
        <v>21</v>
      </c>
      <c r="BK450" s="181">
        <f>ROUND(I450*H450,2)</f>
        <v>0</v>
      </c>
      <c r="BL450" s="18" t="s">
        <v>220</v>
      </c>
      <c r="BM450" s="180" t="s">
        <v>549</v>
      </c>
    </row>
    <row r="451" spans="1:65" s="2" customFormat="1" ht="29.25">
      <c r="A451" s="33"/>
      <c r="B451" s="34"/>
      <c r="C451" s="33"/>
      <c r="D451" s="182" t="s">
        <v>186</v>
      </c>
      <c r="E451" s="33"/>
      <c r="F451" s="183" t="s">
        <v>548</v>
      </c>
      <c r="G451" s="33"/>
      <c r="H451" s="33"/>
      <c r="I451" s="102"/>
      <c r="J451" s="33"/>
      <c r="K451" s="33"/>
      <c r="L451" s="34"/>
      <c r="M451" s="184"/>
      <c r="N451" s="185"/>
      <c r="O451" s="59"/>
      <c r="P451" s="59"/>
      <c r="Q451" s="59"/>
      <c r="R451" s="59"/>
      <c r="S451" s="59"/>
      <c r="T451" s="60"/>
      <c r="U451" s="33"/>
      <c r="V451" s="33"/>
      <c r="W451" s="33"/>
      <c r="X451" s="33"/>
      <c r="Y451" s="33"/>
      <c r="Z451" s="33"/>
      <c r="AA451" s="33"/>
      <c r="AB451" s="33"/>
      <c r="AC451" s="33"/>
      <c r="AD451" s="33"/>
      <c r="AE451" s="33"/>
      <c r="AT451" s="18" t="s">
        <v>186</v>
      </c>
      <c r="AU451" s="18" t="s">
        <v>91</v>
      </c>
    </row>
    <row r="452" spans="1:65" s="15" customFormat="1" ht="11.25">
      <c r="B452" s="213"/>
      <c r="D452" s="182" t="s">
        <v>187</v>
      </c>
      <c r="E452" s="214" t="s">
        <v>1</v>
      </c>
      <c r="F452" s="215" t="s">
        <v>550</v>
      </c>
      <c r="H452" s="214" t="s">
        <v>1</v>
      </c>
      <c r="I452" s="216"/>
      <c r="L452" s="213"/>
      <c r="M452" s="217"/>
      <c r="N452" s="218"/>
      <c r="O452" s="218"/>
      <c r="P452" s="218"/>
      <c r="Q452" s="218"/>
      <c r="R452" s="218"/>
      <c r="S452" s="218"/>
      <c r="T452" s="219"/>
      <c r="AT452" s="214" t="s">
        <v>187</v>
      </c>
      <c r="AU452" s="214" t="s">
        <v>91</v>
      </c>
      <c r="AV452" s="15" t="s">
        <v>21</v>
      </c>
      <c r="AW452" s="15" t="s">
        <v>36</v>
      </c>
      <c r="AX452" s="15" t="s">
        <v>80</v>
      </c>
      <c r="AY452" s="214" t="s">
        <v>180</v>
      </c>
    </row>
    <row r="453" spans="1:65" s="13" customFormat="1" ht="11.25">
      <c r="B453" s="186"/>
      <c r="D453" s="182" t="s">
        <v>187</v>
      </c>
      <c r="E453" s="187" t="s">
        <v>1</v>
      </c>
      <c r="F453" s="188" t="s">
        <v>551</v>
      </c>
      <c r="H453" s="189">
        <v>234</v>
      </c>
      <c r="I453" s="190"/>
      <c r="L453" s="186"/>
      <c r="M453" s="191"/>
      <c r="N453" s="192"/>
      <c r="O453" s="192"/>
      <c r="P453" s="192"/>
      <c r="Q453" s="192"/>
      <c r="R453" s="192"/>
      <c r="S453" s="192"/>
      <c r="T453" s="193"/>
      <c r="AT453" s="187" t="s">
        <v>187</v>
      </c>
      <c r="AU453" s="187" t="s">
        <v>91</v>
      </c>
      <c r="AV453" s="13" t="s">
        <v>91</v>
      </c>
      <c r="AW453" s="13" t="s">
        <v>36</v>
      </c>
      <c r="AX453" s="13" t="s">
        <v>80</v>
      </c>
      <c r="AY453" s="187" t="s">
        <v>180</v>
      </c>
    </row>
    <row r="454" spans="1:65" s="14" customFormat="1" ht="11.25">
      <c r="B454" s="194"/>
      <c r="D454" s="182" t="s">
        <v>187</v>
      </c>
      <c r="E454" s="195" t="s">
        <v>1</v>
      </c>
      <c r="F454" s="196" t="s">
        <v>189</v>
      </c>
      <c r="H454" s="197">
        <v>234</v>
      </c>
      <c r="I454" s="198"/>
      <c r="L454" s="194"/>
      <c r="M454" s="199"/>
      <c r="N454" s="200"/>
      <c r="O454" s="200"/>
      <c r="P454" s="200"/>
      <c r="Q454" s="200"/>
      <c r="R454" s="200"/>
      <c r="S454" s="200"/>
      <c r="T454" s="201"/>
      <c r="AT454" s="195" t="s">
        <v>187</v>
      </c>
      <c r="AU454" s="195" t="s">
        <v>91</v>
      </c>
      <c r="AV454" s="14" t="s">
        <v>128</v>
      </c>
      <c r="AW454" s="14" t="s">
        <v>36</v>
      </c>
      <c r="AX454" s="14" t="s">
        <v>21</v>
      </c>
      <c r="AY454" s="195" t="s">
        <v>180</v>
      </c>
    </row>
    <row r="455" spans="1:65" s="2" customFormat="1" ht="16.5" customHeight="1">
      <c r="A455" s="33"/>
      <c r="B455" s="167"/>
      <c r="C455" s="202" t="s">
        <v>360</v>
      </c>
      <c r="D455" s="202" t="s">
        <v>190</v>
      </c>
      <c r="E455" s="203" t="s">
        <v>552</v>
      </c>
      <c r="F455" s="204" t="s">
        <v>553</v>
      </c>
      <c r="G455" s="205" t="s">
        <v>199</v>
      </c>
      <c r="H455" s="206">
        <v>245.7</v>
      </c>
      <c r="I455" s="207"/>
      <c r="J455" s="208">
        <f>ROUND(I455*H455,2)</f>
        <v>0</v>
      </c>
      <c r="K455" s="209"/>
      <c r="L455" s="210"/>
      <c r="M455" s="211" t="s">
        <v>1</v>
      </c>
      <c r="N455" s="212" t="s">
        <v>45</v>
      </c>
      <c r="O455" s="59"/>
      <c r="P455" s="178">
        <f>O455*H455</f>
        <v>0</v>
      </c>
      <c r="Q455" s="178">
        <v>0</v>
      </c>
      <c r="R455" s="178">
        <f>Q455*H455</f>
        <v>0</v>
      </c>
      <c r="S455" s="178">
        <v>0</v>
      </c>
      <c r="T455" s="179">
        <f>S455*H455</f>
        <v>0</v>
      </c>
      <c r="U455" s="33"/>
      <c r="V455" s="33"/>
      <c r="W455" s="33"/>
      <c r="X455" s="33"/>
      <c r="Y455" s="33"/>
      <c r="Z455" s="33"/>
      <c r="AA455" s="33"/>
      <c r="AB455" s="33"/>
      <c r="AC455" s="33"/>
      <c r="AD455" s="33"/>
      <c r="AE455" s="33"/>
      <c r="AR455" s="180" t="s">
        <v>257</v>
      </c>
      <c r="AT455" s="180" t="s">
        <v>190</v>
      </c>
      <c r="AU455" s="180" t="s">
        <v>91</v>
      </c>
      <c r="AY455" s="18" t="s">
        <v>180</v>
      </c>
      <c r="BE455" s="181">
        <f>IF(N455="základní",J455,0)</f>
        <v>0</v>
      </c>
      <c r="BF455" s="181">
        <f>IF(N455="snížená",J455,0)</f>
        <v>0</v>
      </c>
      <c r="BG455" s="181">
        <f>IF(N455="zákl. přenesená",J455,0)</f>
        <v>0</v>
      </c>
      <c r="BH455" s="181">
        <f>IF(N455="sníž. přenesená",J455,0)</f>
        <v>0</v>
      </c>
      <c r="BI455" s="181">
        <f>IF(N455="nulová",J455,0)</f>
        <v>0</v>
      </c>
      <c r="BJ455" s="18" t="s">
        <v>21</v>
      </c>
      <c r="BK455" s="181">
        <f>ROUND(I455*H455,2)</f>
        <v>0</v>
      </c>
      <c r="BL455" s="18" t="s">
        <v>220</v>
      </c>
      <c r="BM455" s="180" t="s">
        <v>554</v>
      </c>
    </row>
    <row r="456" spans="1:65" s="2" customFormat="1" ht="11.25">
      <c r="A456" s="33"/>
      <c r="B456" s="34"/>
      <c r="C456" s="33"/>
      <c r="D456" s="182" t="s">
        <v>186</v>
      </c>
      <c r="E456" s="33"/>
      <c r="F456" s="183" t="s">
        <v>553</v>
      </c>
      <c r="G456" s="33"/>
      <c r="H456" s="33"/>
      <c r="I456" s="102"/>
      <c r="J456" s="33"/>
      <c r="K456" s="33"/>
      <c r="L456" s="34"/>
      <c r="M456" s="184"/>
      <c r="N456" s="185"/>
      <c r="O456" s="59"/>
      <c r="P456" s="59"/>
      <c r="Q456" s="59"/>
      <c r="R456" s="59"/>
      <c r="S456" s="59"/>
      <c r="T456" s="60"/>
      <c r="U456" s="33"/>
      <c r="V456" s="33"/>
      <c r="W456" s="33"/>
      <c r="X456" s="33"/>
      <c r="Y456" s="33"/>
      <c r="Z456" s="33"/>
      <c r="AA456" s="33"/>
      <c r="AB456" s="33"/>
      <c r="AC456" s="33"/>
      <c r="AD456" s="33"/>
      <c r="AE456" s="33"/>
      <c r="AT456" s="18" t="s">
        <v>186</v>
      </c>
      <c r="AU456" s="18" t="s">
        <v>91</v>
      </c>
    </row>
    <row r="457" spans="1:65" s="13" customFormat="1" ht="11.25">
      <c r="B457" s="186"/>
      <c r="D457" s="182" t="s">
        <v>187</v>
      </c>
      <c r="E457" s="187" t="s">
        <v>1</v>
      </c>
      <c r="F457" s="188" t="s">
        <v>555</v>
      </c>
      <c r="H457" s="189">
        <v>245.7</v>
      </c>
      <c r="I457" s="190"/>
      <c r="L457" s="186"/>
      <c r="M457" s="191"/>
      <c r="N457" s="192"/>
      <c r="O457" s="192"/>
      <c r="P457" s="192"/>
      <c r="Q457" s="192"/>
      <c r="R457" s="192"/>
      <c r="S457" s="192"/>
      <c r="T457" s="193"/>
      <c r="AT457" s="187" t="s">
        <v>187</v>
      </c>
      <c r="AU457" s="187" t="s">
        <v>91</v>
      </c>
      <c r="AV457" s="13" t="s">
        <v>91</v>
      </c>
      <c r="AW457" s="13" t="s">
        <v>36</v>
      </c>
      <c r="AX457" s="13" t="s">
        <v>80</v>
      </c>
      <c r="AY457" s="187" t="s">
        <v>180</v>
      </c>
    </row>
    <row r="458" spans="1:65" s="14" customFormat="1" ht="11.25">
      <c r="B458" s="194"/>
      <c r="D458" s="182" t="s">
        <v>187</v>
      </c>
      <c r="E458" s="195" t="s">
        <v>1</v>
      </c>
      <c r="F458" s="196" t="s">
        <v>189</v>
      </c>
      <c r="H458" s="197">
        <v>245.7</v>
      </c>
      <c r="I458" s="198"/>
      <c r="L458" s="194"/>
      <c r="M458" s="199"/>
      <c r="N458" s="200"/>
      <c r="O458" s="200"/>
      <c r="P458" s="200"/>
      <c r="Q458" s="200"/>
      <c r="R458" s="200"/>
      <c r="S458" s="200"/>
      <c r="T458" s="201"/>
      <c r="AT458" s="195" t="s">
        <v>187</v>
      </c>
      <c r="AU458" s="195" t="s">
        <v>91</v>
      </c>
      <c r="AV458" s="14" t="s">
        <v>128</v>
      </c>
      <c r="AW458" s="14" t="s">
        <v>36</v>
      </c>
      <c r="AX458" s="14" t="s">
        <v>21</v>
      </c>
      <c r="AY458" s="195" t="s">
        <v>180</v>
      </c>
    </row>
    <row r="459" spans="1:65" s="2" customFormat="1" ht="36" customHeight="1">
      <c r="A459" s="33"/>
      <c r="B459" s="167"/>
      <c r="C459" s="202" t="s">
        <v>556</v>
      </c>
      <c r="D459" s="202" t="s">
        <v>190</v>
      </c>
      <c r="E459" s="203" t="s">
        <v>557</v>
      </c>
      <c r="F459" s="204" t="s">
        <v>558</v>
      </c>
      <c r="G459" s="205" t="s">
        <v>199</v>
      </c>
      <c r="H459" s="206">
        <v>245.7</v>
      </c>
      <c r="I459" s="207"/>
      <c r="J459" s="208">
        <f>ROUND(I459*H459,2)</f>
        <v>0</v>
      </c>
      <c r="K459" s="209"/>
      <c r="L459" s="210"/>
      <c r="M459" s="211" t="s">
        <v>1</v>
      </c>
      <c r="N459" s="212" t="s">
        <v>45</v>
      </c>
      <c r="O459" s="59"/>
      <c r="P459" s="178">
        <f>O459*H459</f>
        <v>0</v>
      </c>
      <c r="Q459" s="178">
        <v>0</v>
      </c>
      <c r="R459" s="178">
        <f>Q459*H459</f>
        <v>0</v>
      </c>
      <c r="S459" s="178">
        <v>0</v>
      </c>
      <c r="T459" s="179">
        <f>S459*H459</f>
        <v>0</v>
      </c>
      <c r="U459" s="33"/>
      <c r="V459" s="33"/>
      <c r="W459" s="33"/>
      <c r="X459" s="33"/>
      <c r="Y459" s="33"/>
      <c r="Z459" s="33"/>
      <c r="AA459" s="33"/>
      <c r="AB459" s="33"/>
      <c r="AC459" s="33"/>
      <c r="AD459" s="33"/>
      <c r="AE459" s="33"/>
      <c r="AR459" s="180" t="s">
        <v>257</v>
      </c>
      <c r="AT459" s="180" t="s">
        <v>190</v>
      </c>
      <c r="AU459" s="180" t="s">
        <v>91</v>
      </c>
      <c r="AY459" s="18" t="s">
        <v>180</v>
      </c>
      <c r="BE459" s="181">
        <f>IF(N459="základní",J459,0)</f>
        <v>0</v>
      </c>
      <c r="BF459" s="181">
        <f>IF(N459="snížená",J459,0)</f>
        <v>0</v>
      </c>
      <c r="BG459" s="181">
        <f>IF(N459="zákl. přenesená",J459,0)</f>
        <v>0</v>
      </c>
      <c r="BH459" s="181">
        <f>IF(N459="sníž. přenesená",J459,0)</f>
        <v>0</v>
      </c>
      <c r="BI459" s="181">
        <f>IF(N459="nulová",J459,0)</f>
        <v>0</v>
      </c>
      <c r="BJ459" s="18" t="s">
        <v>21</v>
      </c>
      <c r="BK459" s="181">
        <f>ROUND(I459*H459,2)</f>
        <v>0</v>
      </c>
      <c r="BL459" s="18" t="s">
        <v>220</v>
      </c>
      <c r="BM459" s="180" t="s">
        <v>559</v>
      </c>
    </row>
    <row r="460" spans="1:65" s="2" customFormat="1" ht="19.5">
      <c r="A460" s="33"/>
      <c r="B460" s="34"/>
      <c r="C460" s="33"/>
      <c r="D460" s="182" t="s">
        <v>186</v>
      </c>
      <c r="E460" s="33"/>
      <c r="F460" s="183" t="s">
        <v>558</v>
      </c>
      <c r="G460" s="33"/>
      <c r="H460" s="33"/>
      <c r="I460" s="102"/>
      <c r="J460" s="33"/>
      <c r="K460" s="33"/>
      <c r="L460" s="34"/>
      <c r="M460" s="184"/>
      <c r="N460" s="185"/>
      <c r="O460" s="59"/>
      <c r="P460" s="59"/>
      <c r="Q460" s="59"/>
      <c r="R460" s="59"/>
      <c r="S460" s="59"/>
      <c r="T460" s="60"/>
      <c r="U460" s="33"/>
      <c r="V460" s="33"/>
      <c r="W460" s="33"/>
      <c r="X460" s="33"/>
      <c r="Y460" s="33"/>
      <c r="Z460" s="33"/>
      <c r="AA460" s="33"/>
      <c r="AB460" s="33"/>
      <c r="AC460" s="33"/>
      <c r="AD460" s="33"/>
      <c r="AE460" s="33"/>
      <c r="AT460" s="18" t="s">
        <v>186</v>
      </c>
      <c r="AU460" s="18" t="s">
        <v>91</v>
      </c>
    </row>
    <row r="461" spans="1:65" s="2" customFormat="1" ht="24" customHeight="1">
      <c r="A461" s="33"/>
      <c r="B461" s="167"/>
      <c r="C461" s="168" t="s">
        <v>365</v>
      </c>
      <c r="D461" s="168" t="s">
        <v>182</v>
      </c>
      <c r="E461" s="169" t="s">
        <v>560</v>
      </c>
      <c r="F461" s="170" t="s">
        <v>561</v>
      </c>
      <c r="G461" s="171" t="s">
        <v>199</v>
      </c>
      <c r="H461" s="172">
        <v>234</v>
      </c>
      <c r="I461" s="173"/>
      <c r="J461" s="174">
        <f>ROUND(I461*H461,2)</f>
        <v>0</v>
      </c>
      <c r="K461" s="175"/>
      <c r="L461" s="34"/>
      <c r="M461" s="176" t="s">
        <v>1</v>
      </c>
      <c r="N461" s="177" t="s">
        <v>45</v>
      </c>
      <c r="O461" s="59"/>
      <c r="P461" s="178">
        <f>O461*H461</f>
        <v>0</v>
      </c>
      <c r="Q461" s="178">
        <v>0</v>
      </c>
      <c r="R461" s="178">
        <f>Q461*H461</f>
        <v>0</v>
      </c>
      <c r="S461" s="178">
        <v>0</v>
      </c>
      <c r="T461" s="179">
        <f>S461*H461</f>
        <v>0</v>
      </c>
      <c r="U461" s="33"/>
      <c r="V461" s="33"/>
      <c r="W461" s="33"/>
      <c r="X461" s="33"/>
      <c r="Y461" s="33"/>
      <c r="Z461" s="33"/>
      <c r="AA461" s="33"/>
      <c r="AB461" s="33"/>
      <c r="AC461" s="33"/>
      <c r="AD461" s="33"/>
      <c r="AE461" s="33"/>
      <c r="AR461" s="180" t="s">
        <v>220</v>
      </c>
      <c r="AT461" s="180" t="s">
        <v>182</v>
      </c>
      <c r="AU461" s="180" t="s">
        <v>91</v>
      </c>
      <c r="AY461" s="18" t="s">
        <v>180</v>
      </c>
      <c r="BE461" s="181">
        <f>IF(N461="základní",J461,0)</f>
        <v>0</v>
      </c>
      <c r="BF461" s="181">
        <f>IF(N461="snížená",J461,0)</f>
        <v>0</v>
      </c>
      <c r="BG461" s="181">
        <f>IF(N461="zákl. přenesená",J461,0)</f>
        <v>0</v>
      </c>
      <c r="BH461" s="181">
        <f>IF(N461="sníž. přenesená",J461,0)</f>
        <v>0</v>
      </c>
      <c r="BI461" s="181">
        <f>IF(N461="nulová",J461,0)</f>
        <v>0</v>
      </c>
      <c r="BJ461" s="18" t="s">
        <v>21</v>
      </c>
      <c r="BK461" s="181">
        <f>ROUND(I461*H461,2)</f>
        <v>0</v>
      </c>
      <c r="BL461" s="18" t="s">
        <v>220</v>
      </c>
      <c r="BM461" s="180" t="s">
        <v>562</v>
      </c>
    </row>
    <row r="462" spans="1:65" s="2" customFormat="1" ht="19.5">
      <c r="A462" s="33"/>
      <c r="B462" s="34"/>
      <c r="C462" s="33"/>
      <c r="D462" s="182" t="s">
        <v>186</v>
      </c>
      <c r="E462" s="33"/>
      <c r="F462" s="183" t="s">
        <v>561</v>
      </c>
      <c r="G462" s="33"/>
      <c r="H462" s="33"/>
      <c r="I462" s="102"/>
      <c r="J462" s="33"/>
      <c r="K462" s="33"/>
      <c r="L462" s="34"/>
      <c r="M462" s="184"/>
      <c r="N462" s="185"/>
      <c r="O462" s="59"/>
      <c r="P462" s="59"/>
      <c r="Q462" s="59"/>
      <c r="R462" s="59"/>
      <c r="S462" s="59"/>
      <c r="T462" s="60"/>
      <c r="U462" s="33"/>
      <c r="V462" s="33"/>
      <c r="W462" s="33"/>
      <c r="X462" s="33"/>
      <c r="Y462" s="33"/>
      <c r="Z462" s="33"/>
      <c r="AA462" s="33"/>
      <c r="AB462" s="33"/>
      <c r="AC462" s="33"/>
      <c r="AD462" s="33"/>
      <c r="AE462" s="33"/>
      <c r="AT462" s="18" t="s">
        <v>186</v>
      </c>
      <c r="AU462" s="18" t="s">
        <v>91</v>
      </c>
    </row>
    <row r="463" spans="1:65" s="2" customFormat="1" ht="16.5" customHeight="1">
      <c r="A463" s="33"/>
      <c r="B463" s="167"/>
      <c r="C463" s="202" t="s">
        <v>563</v>
      </c>
      <c r="D463" s="202" t="s">
        <v>190</v>
      </c>
      <c r="E463" s="203" t="s">
        <v>564</v>
      </c>
      <c r="F463" s="204" t="s">
        <v>565</v>
      </c>
      <c r="G463" s="205" t="s">
        <v>199</v>
      </c>
      <c r="H463" s="206">
        <v>238.68</v>
      </c>
      <c r="I463" s="207"/>
      <c r="J463" s="208">
        <f>ROUND(I463*H463,2)</f>
        <v>0</v>
      </c>
      <c r="K463" s="209"/>
      <c r="L463" s="210"/>
      <c r="M463" s="211" t="s">
        <v>1</v>
      </c>
      <c r="N463" s="212" t="s">
        <v>45</v>
      </c>
      <c r="O463" s="59"/>
      <c r="P463" s="178">
        <f>O463*H463</f>
        <v>0</v>
      </c>
      <c r="Q463" s="178">
        <v>0</v>
      </c>
      <c r="R463" s="178">
        <f>Q463*H463</f>
        <v>0</v>
      </c>
      <c r="S463" s="178">
        <v>0</v>
      </c>
      <c r="T463" s="179">
        <f>S463*H463</f>
        <v>0</v>
      </c>
      <c r="U463" s="33"/>
      <c r="V463" s="33"/>
      <c r="W463" s="33"/>
      <c r="X463" s="33"/>
      <c r="Y463" s="33"/>
      <c r="Z463" s="33"/>
      <c r="AA463" s="33"/>
      <c r="AB463" s="33"/>
      <c r="AC463" s="33"/>
      <c r="AD463" s="33"/>
      <c r="AE463" s="33"/>
      <c r="AR463" s="180" t="s">
        <v>257</v>
      </c>
      <c r="AT463" s="180" t="s">
        <v>190</v>
      </c>
      <c r="AU463" s="180" t="s">
        <v>91</v>
      </c>
      <c r="AY463" s="18" t="s">
        <v>180</v>
      </c>
      <c r="BE463" s="181">
        <f>IF(N463="základní",J463,0)</f>
        <v>0</v>
      </c>
      <c r="BF463" s="181">
        <f>IF(N463="snížená",J463,0)</f>
        <v>0</v>
      </c>
      <c r="BG463" s="181">
        <f>IF(N463="zákl. přenesená",J463,0)</f>
        <v>0</v>
      </c>
      <c r="BH463" s="181">
        <f>IF(N463="sníž. přenesená",J463,0)</f>
        <v>0</v>
      </c>
      <c r="BI463" s="181">
        <f>IF(N463="nulová",J463,0)</f>
        <v>0</v>
      </c>
      <c r="BJ463" s="18" t="s">
        <v>21</v>
      </c>
      <c r="BK463" s="181">
        <f>ROUND(I463*H463,2)</f>
        <v>0</v>
      </c>
      <c r="BL463" s="18" t="s">
        <v>220</v>
      </c>
      <c r="BM463" s="180" t="s">
        <v>566</v>
      </c>
    </row>
    <row r="464" spans="1:65" s="2" customFormat="1" ht="11.25">
      <c r="A464" s="33"/>
      <c r="B464" s="34"/>
      <c r="C464" s="33"/>
      <c r="D464" s="182" t="s">
        <v>186</v>
      </c>
      <c r="E464" s="33"/>
      <c r="F464" s="183" t="s">
        <v>565</v>
      </c>
      <c r="G464" s="33"/>
      <c r="H464" s="33"/>
      <c r="I464" s="102"/>
      <c r="J464" s="33"/>
      <c r="K464" s="33"/>
      <c r="L464" s="34"/>
      <c r="M464" s="184"/>
      <c r="N464" s="185"/>
      <c r="O464" s="59"/>
      <c r="P464" s="59"/>
      <c r="Q464" s="59"/>
      <c r="R464" s="59"/>
      <c r="S464" s="59"/>
      <c r="T464" s="60"/>
      <c r="U464" s="33"/>
      <c r="V464" s="33"/>
      <c r="W464" s="33"/>
      <c r="X464" s="33"/>
      <c r="Y464" s="33"/>
      <c r="Z464" s="33"/>
      <c r="AA464" s="33"/>
      <c r="AB464" s="33"/>
      <c r="AC464" s="33"/>
      <c r="AD464" s="33"/>
      <c r="AE464" s="33"/>
      <c r="AT464" s="18" t="s">
        <v>186</v>
      </c>
      <c r="AU464" s="18" t="s">
        <v>91</v>
      </c>
    </row>
    <row r="465" spans="1:65" s="2" customFormat="1" ht="24" customHeight="1">
      <c r="A465" s="33"/>
      <c r="B465" s="167"/>
      <c r="C465" s="168" t="s">
        <v>370</v>
      </c>
      <c r="D465" s="168" t="s">
        <v>182</v>
      </c>
      <c r="E465" s="169" t="s">
        <v>567</v>
      </c>
      <c r="F465" s="170" t="s">
        <v>568</v>
      </c>
      <c r="G465" s="171" t="s">
        <v>199</v>
      </c>
      <c r="H465" s="172">
        <v>40</v>
      </c>
      <c r="I465" s="173"/>
      <c r="J465" s="174">
        <f>ROUND(I465*H465,2)</f>
        <v>0</v>
      </c>
      <c r="K465" s="175"/>
      <c r="L465" s="34"/>
      <c r="M465" s="176" t="s">
        <v>1</v>
      </c>
      <c r="N465" s="177" t="s">
        <v>45</v>
      </c>
      <c r="O465" s="59"/>
      <c r="P465" s="178">
        <f>O465*H465</f>
        <v>0</v>
      </c>
      <c r="Q465" s="178">
        <v>0</v>
      </c>
      <c r="R465" s="178">
        <f>Q465*H465</f>
        <v>0</v>
      </c>
      <c r="S465" s="178">
        <v>0</v>
      </c>
      <c r="T465" s="179">
        <f>S465*H465</f>
        <v>0</v>
      </c>
      <c r="U465" s="33"/>
      <c r="V465" s="33"/>
      <c r="W465" s="33"/>
      <c r="X465" s="33"/>
      <c r="Y465" s="33"/>
      <c r="Z465" s="33"/>
      <c r="AA465" s="33"/>
      <c r="AB465" s="33"/>
      <c r="AC465" s="33"/>
      <c r="AD465" s="33"/>
      <c r="AE465" s="33"/>
      <c r="AR465" s="180" t="s">
        <v>220</v>
      </c>
      <c r="AT465" s="180" t="s">
        <v>182</v>
      </c>
      <c r="AU465" s="180" t="s">
        <v>91</v>
      </c>
      <c r="AY465" s="18" t="s">
        <v>180</v>
      </c>
      <c r="BE465" s="181">
        <f>IF(N465="základní",J465,0)</f>
        <v>0</v>
      </c>
      <c r="BF465" s="181">
        <f>IF(N465="snížená",J465,0)</f>
        <v>0</v>
      </c>
      <c r="BG465" s="181">
        <f>IF(N465="zákl. přenesená",J465,0)</f>
        <v>0</v>
      </c>
      <c r="BH465" s="181">
        <f>IF(N465="sníž. přenesená",J465,0)</f>
        <v>0</v>
      </c>
      <c r="BI465" s="181">
        <f>IF(N465="nulová",J465,0)</f>
        <v>0</v>
      </c>
      <c r="BJ465" s="18" t="s">
        <v>21</v>
      </c>
      <c r="BK465" s="181">
        <f>ROUND(I465*H465,2)</f>
        <v>0</v>
      </c>
      <c r="BL465" s="18" t="s">
        <v>220</v>
      </c>
      <c r="BM465" s="180" t="s">
        <v>569</v>
      </c>
    </row>
    <row r="466" spans="1:65" s="2" customFormat="1" ht="19.5">
      <c r="A466" s="33"/>
      <c r="B466" s="34"/>
      <c r="C466" s="33"/>
      <c r="D466" s="182" t="s">
        <v>186</v>
      </c>
      <c r="E466" s="33"/>
      <c r="F466" s="183" t="s">
        <v>568</v>
      </c>
      <c r="G466" s="33"/>
      <c r="H466" s="33"/>
      <c r="I466" s="102"/>
      <c r="J466" s="33"/>
      <c r="K466" s="33"/>
      <c r="L466" s="34"/>
      <c r="M466" s="184"/>
      <c r="N466" s="185"/>
      <c r="O466" s="59"/>
      <c r="P466" s="59"/>
      <c r="Q466" s="59"/>
      <c r="R466" s="59"/>
      <c r="S466" s="59"/>
      <c r="T466" s="60"/>
      <c r="U466" s="33"/>
      <c r="V466" s="33"/>
      <c r="W466" s="33"/>
      <c r="X466" s="33"/>
      <c r="Y466" s="33"/>
      <c r="Z466" s="33"/>
      <c r="AA466" s="33"/>
      <c r="AB466" s="33"/>
      <c r="AC466" s="33"/>
      <c r="AD466" s="33"/>
      <c r="AE466" s="33"/>
      <c r="AT466" s="18" t="s">
        <v>186</v>
      </c>
      <c r="AU466" s="18" t="s">
        <v>91</v>
      </c>
    </row>
    <row r="467" spans="1:65" s="2" customFormat="1" ht="16.5" customHeight="1">
      <c r="A467" s="33"/>
      <c r="B467" s="167"/>
      <c r="C467" s="168" t="s">
        <v>570</v>
      </c>
      <c r="D467" s="168" t="s">
        <v>182</v>
      </c>
      <c r="E467" s="169" t="s">
        <v>571</v>
      </c>
      <c r="F467" s="170" t="s">
        <v>572</v>
      </c>
      <c r="G467" s="171" t="s">
        <v>199</v>
      </c>
      <c r="H467" s="172">
        <v>900</v>
      </c>
      <c r="I467" s="173"/>
      <c r="J467" s="174">
        <f>ROUND(I467*H467,2)</f>
        <v>0</v>
      </c>
      <c r="K467" s="175"/>
      <c r="L467" s="34"/>
      <c r="M467" s="176" t="s">
        <v>1</v>
      </c>
      <c r="N467" s="177" t="s">
        <v>45</v>
      </c>
      <c r="O467" s="59"/>
      <c r="P467" s="178">
        <f>O467*H467</f>
        <v>0</v>
      </c>
      <c r="Q467" s="178">
        <v>0</v>
      </c>
      <c r="R467" s="178">
        <f>Q467*H467</f>
        <v>0</v>
      </c>
      <c r="S467" s="178">
        <v>0</v>
      </c>
      <c r="T467" s="179">
        <f>S467*H467</f>
        <v>0</v>
      </c>
      <c r="U467" s="33"/>
      <c r="V467" s="33"/>
      <c r="W467" s="33"/>
      <c r="X467" s="33"/>
      <c r="Y467" s="33"/>
      <c r="Z467" s="33"/>
      <c r="AA467" s="33"/>
      <c r="AB467" s="33"/>
      <c r="AC467" s="33"/>
      <c r="AD467" s="33"/>
      <c r="AE467" s="33"/>
      <c r="AR467" s="180" t="s">
        <v>220</v>
      </c>
      <c r="AT467" s="180" t="s">
        <v>182</v>
      </c>
      <c r="AU467" s="180" t="s">
        <v>91</v>
      </c>
      <c r="AY467" s="18" t="s">
        <v>180</v>
      </c>
      <c r="BE467" s="181">
        <f>IF(N467="základní",J467,0)</f>
        <v>0</v>
      </c>
      <c r="BF467" s="181">
        <f>IF(N467="snížená",J467,0)</f>
        <v>0</v>
      </c>
      <c r="BG467" s="181">
        <f>IF(N467="zákl. přenesená",J467,0)</f>
        <v>0</v>
      </c>
      <c r="BH467" s="181">
        <f>IF(N467="sníž. přenesená",J467,0)</f>
        <v>0</v>
      </c>
      <c r="BI467" s="181">
        <f>IF(N467="nulová",J467,0)</f>
        <v>0</v>
      </c>
      <c r="BJ467" s="18" t="s">
        <v>21</v>
      </c>
      <c r="BK467" s="181">
        <f>ROUND(I467*H467,2)</f>
        <v>0</v>
      </c>
      <c r="BL467" s="18" t="s">
        <v>220</v>
      </c>
      <c r="BM467" s="180" t="s">
        <v>573</v>
      </c>
    </row>
    <row r="468" spans="1:65" s="2" customFormat="1" ht="11.25">
      <c r="A468" s="33"/>
      <c r="B468" s="34"/>
      <c r="C468" s="33"/>
      <c r="D468" s="182" t="s">
        <v>186</v>
      </c>
      <c r="E468" s="33"/>
      <c r="F468" s="183" t="s">
        <v>572</v>
      </c>
      <c r="G468" s="33"/>
      <c r="H468" s="33"/>
      <c r="I468" s="102"/>
      <c r="J468" s="33"/>
      <c r="K468" s="33"/>
      <c r="L468" s="34"/>
      <c r="M468" s="184"/>
      <c r="N468" s="185"/>
      <c r="O468" s="59"/>
      <c r="P468" s="59"/>
      <c r="Q468" s="59"/>
      <c r="R468" s="59"/>
      <c r="S468" s="59"/>
      <c r="T468" s="60"/>
      <c r="U468" s="33"/>
      <c r="V468" s="33"/>
      <c r="W468" s="33"/>
      <c r="X468" s="33"/>
      <c r="Y468" s="33"/>
      <c r="Z468" s="33"/>
      <c r="AA468" s="33"/>
      <c r="AB468" s="33"/>
      <c r="AC468" s="33"/>
      <c r="AD468" s="33"/>
      <c r="AE468" s="33"/>
      <c r="AT468" s="18" t="s">
        <v>186</v>
      </c>
      <c r="AU468" s="18" t="s">
        <v>91</v>
      </c>
    </row>
    <row r="469" spans="1:65" s="13" customFormat="1" ht="11.25">
      <c r="B469" s="186"/>
      <c r="D469" s="182" t="s">
        <v>187</v>
      </c>
      <c r="E469" s="187" t="s">
        <v>1</v>
      </c>
      <c r="F469" s="188" t="s">
        <v>346</v>
      </c>
      <c r="H469" s="189">
        <v>900</v>
      </c>
      <c r="I469" s="190"/>
      <c r="L469" s="186"/>
      <c r="M469" s="191"/>
      <c r="N469" s="192"/>
      <c r="O469" s="192"/>
      <c r="P469" s="192"/>
      <c r="Q469" s="192"/>
      <c r="R469" s="192"/>
      <c r="S469" s="192"/>
      <c r="T469" s="193"/>
      <c r="AT469" s="187" t="s">
        <v>187</v>
      </c>
      <c r="AU469" s="187" t="s">
        <v>91</v>
      </c>
      <c r="AV469" s="13" t="s">
        <v>91</v>
      </c>
      <c r="AW469" s="13" t="s">
        <v>36</v>
      </c>
      <c r="AX469" s="13" t="s">
        <v>80</v>
      </c>
      <c r="AY469" s="187" t="s">
        <v>180</v>
      </c>
    </row>
    <row r="470" spans="1:65" s="14" customFormat="1" ht="11.25">
      <c r="B470" s="194"/>
      <c r="D470" s="182" t="s">
        <v>187</v>
      </c>
      <c r="E470" s="195" t="s">
        <v>1</v>
      </c>
      <c r="F470" s="196" t="s">
        <v>189</v>
      </c>
      <c r="H470" s="197">
        <v>900</v>
      </c>
      <c r="I470" s="198"/>
      <c r="L470" s="194"/>
      <c r="M470" s="199"/>
      <c r="N470" s="200"/>
      <c r="O470" s="200"/>
      <c r="P470" s="200"/>
      <c r="Q470" s="200"/>
      <c r="R470" s="200"/>
      <c r="S470" s="200"/>
      <c r="T470" s="201"/>
      <c r="AT470" s="195" t="s">
        <v>187</v>
      </c>
      <c r="AU470" s="195" t="s">
        <v>91</v>
      </c>
      <c r="AV470" s="14" t="s">
        <v>128</v>
      </c>
      <c r="AW470" s="14" t="s">
        <v>36</v>
      </c>
      <c r="AX470" s="14" t="s">
        <v>21</v>
      </c>
      <c r="AY470" s="195" t="s">
        <v>180</v>
      </c>
    </row>
    <row r="471" spans="1:65" s="2" customFormat="1" ht="16.5" customHeight="1">
      <c r="A471" s="33"/>
      <c r="B471" s="167"/>
      <c r="C471" s="202" t="s">
        <v>375</v>
      </c>
      <c r="D471" s="202" t="s">
        <v>190</v>
      </c>
      <c r="E471" s="203" t="s">
        <v>574</v>
      </c>
      <c r="F471" s="204" t="s">
        <v>575</v>
      </c>
      <c r="G471" s="205" t="s">
        <v>199</v>
      </c>
      <c r="H471" s="206">
        <v>990</v>
      </c>
      <c r="I471" s="207"/>
      <c r="J471" s="208">
        <f>ROUND(I471*H471,2)</f>
        <v>0</v>
      </c>
      <c r="K471" s="209"/>
      <c r="L471" s="210"/>
      <c r="M471" s="211" t="s">
        <v>1</v>
      </c>
      <c r="N471" s="212" t="s">
        <v>45</v>
      </c>
      <c r="O471" s="59"/>
      <c r="P471" s="178">
        <f>O471*H471</f>
        <v>0</v>
      </c>
      <c r="Q471" s="178">
        <v>0</v>
      </c>
      <c r="R471" s="178">
        <f>Q471*H471</f>
        <v>0</v>
      </c>
      <c r="S471" s="178">
        <v>0</v>
      </c>
      <c r="T471" s="179">
        <f>S471*H471</f>
        <v>0</v>
      </c>
      <c r="U471" s="33"/>
      <c r="V471" s="33"/>
      <c r="W471" s="33"/>
      <c r="X471" s="33"/>
      <c r="Y471" s="33"/>
      <c r="Z471" s="33"/>
      <c r="AA471" s="33"/>
      <c r="AB471" s="33"/>
      <c r="AC471" s="33"/>
      <c r="AD471" s="33"/>
      <c r="AE471" s="33"/>
      <c r="AR471" s="180" t="s">
        <v>257</v>
      </c>
      <c r="AT471" s="180" t="s">
        <v>190</v>
      </c>
      <c r="AU471" s="180" t="s">
        <v>91</v>
      </c>
      <c r="AY471" s="18" t="s">
        <v>180</v>
      </c>
      <c r="BE471" s="181">
        <f>IF(N471="základní",J471,0)</f>
        <v>0</v>
      </c>
      <c r="BF471" s="181">
        <f>IF(N471="snížená",J471,0)</f>
        <v>0</v>
      </c>
      <c r="BG471" s="181">
        <f>IF(N471="zákl. přenesená",J471,0)</f>
        <v>0</v>
      </c>
      <c r="BH471" s="181">
        <f>IF(N471="sníž. přenesená",J471,0)</f>
        <v>0</v>
      </c>
      <c r="BI471" s="181">
        <f>IF(N471="nulová",J471,0)</f>
        <v>0</v>
      </c>
      <c r="BJ471" s="18" t="s">
        <v>21</v>
      </c>
      <c r="BK471" s="181">
        <f>ROUND(I471*H471,2)</f>
        <v>0</v>
      </c>
      <c r="BL471" s="18" t="s">
        <v>220</v>
      </c>
      <c r="BM471" s="180" t="s">
        <v>576</v>
      </c>
    </row>
    <row r="472" spans="1:65" s="2" customFormat="1" ht="11.25">
      <c r="A472" s="33"/>
      <c r="B472" s="34"/>
      <c r="C472" s="33"/>
      <c r="D472" s="182" t="s">
        <v>186</v>
      </c>
      <c r="E472" s="33"/>
      <c r="F472" s="183" t="s">
        <v>575</v>
      </c>
      <c r="G472" s="33"/>
      <c r="H472" s="33"/>
      <c r="I472" s="102"/>
      <c r="J472" s="33"/>
      <c r="K472" s="33"/>
      <c r="L472" s="34"/>
      <c r="M472" s="184"/>
      <c r="N472" s="185"/>
      <c r="O472" s="59"/>
      <c r="P472" s="59"/>
      <c r="Q472" s="59"/>
      <c r="R472" s="59"/>
      <c r="S472" s="59"/>
      <c r="T472" s="60"/>
      <c r="U472" s="33"/>
      <c r="V472" s="33"/>
      <c r="W472" s="33"/>
      <c r="X472" s="33"/>
      <c r="Y472" s="33"/>
      <c r="Z472" s="33"/>
      <c r="AA472" s="33"/>
      <c r="AB472" s="33"/>
      <c r="AC472" s="33"/>
      <c r="AD472" s="33"/>
      <c r="AE472" s="33"/>
      <c r="AT472" s="18" t="s">
        <v>186</v>
      </c>
      <c r="AU472" s="18" t="s">
        <v>91</v>
      </c>
    </row>
    <row r="473" spans="1:65" s="2" customFormat="1" ht="24" customHeight="1">
      <c r="A473" s="33"/>
      <c r="B473" s="167"/>
      <c r="C473" s="168" t="s">
        <v>577</v>
      </c>
      <c r="D473" s="168" t="s">
        <v>182</v>
      </c>
      <c r="E473" s="169" t="s">
        <v>578</v>
      </c>
      <c r="F473" s="170" t="s">
        <v>579</v>
      </c>
      <c r="G473" s="171" t="s">
        <v>199</v>
      </c>
      <c r="H473" s="172">
        <v>24.9</v>
      </c>
      <c r="I473" s="173"/>
      <c r="J473" s="174">
        <f>ROUND(I473*H473,2)</f>
        <v>0</v>
      </c>
      <c r="K473" s="175"/>
      <c r="L473" s="34"/>
      <c r="M473" s="176" t="s">
        <v>1</v>
      </c>
      <c r="N473" s="177" t="s">
        <v>45</v>
      </c>
      <c r="O473" s="59"/>
      <c r="P473" s="178">
        <f>O473*H473</f>
        <v>0</v>
      </c>
      <c r="Q473" s="178">
        <v>0</v>
      </c>
      <c r="R473" s="178">
        <f>Q473*H473</f>
        <v>0</v>
      </c>
      <c r="S473" s="178">
        <v>0</v>
      </c>
      <c r="T473" s="179">
        <f>S473*H473</f>
        <v>0</v>
      </c>
      <c r="U473" s="33"/>
      <c r="V473" s="33"/>
      <c r="W473" s="33"/>
      <c r="X473" s="33"/>
      <c r="Y473" s="33"/>
      <c r="Z473" s="33"/>
      <c r="AA473" s="33"/>
      <c r="AB473" s="33"/>
      <c r="AC473" s="33"/>
      <c r="AD473" s="33"/>
      <c r="AE473" s="33"/>
      <c r="AR473" s="180" t="s">
        <v>220</v>
      </c>
      <c r="AT473" s="180" t="s">
        <v>182</v>
      </c>
      <c r="AU473" s="180" t="s">
        <v>91</v>
      </c>
      <c r="AY473" s="18" t="s">
        <v>180</v>
      </c>
      <c r="BE473" s="181">
        <f>IF(N473="základní",J473,0)</f>
        <v>0</v>
      </c>
      <c r="BF473" s="181">
        <f>IF(N473="snížená",J473,0)</f>
        <v>0</v>
      </c>
      <c r="BG473" s="181">
        <f>IF(N473="zákl. přenesená",J473,0)</f>
        <v>0</v>
      </c>
      <c r="BH473" s="181">
        <f>IF(N473="sníž. přenesená",J473,0)</f>
        <v>0</v>
      </c>
      <c r="BI473" s="181">
        <f>IF(N473="nulová",J473,0)</f>
        <v>0</v>
      </c>
      <c r="BJ473" s="18" t="s">
        <v>21</v>
      </c>
      <c r="BK473" s="181">
        <f>ROUND(I473*H473,2)</f>
        <v>0</v>
      </c>
      <c r="BL473" s="18" t="s">
        <v>220</v>
      </c>
      <c r="BM473" s="180" t="s">
        <v>580</v>
      </c>
    </row>
    <row r="474" spans="1:65" s="2" customFormat="1" ht="19.5">
      <c r="A474" s="33"/>
      <c r="B474" s="34"/>
      <c r="C474" s="33"/>
      <c r="D474" s="182" t="s">
        <v>186</v>
      </c>
      <c r="E474" s="33"/>
      <c r="F474" s="183" t="s">
        <v>579</v>
      </c>
      <c r="G474" s="33"/>
      <c r="H474" s="33"/>
      <c r="I474" s="102"/>
      <c r="J474" s="33"/>
      <c r="K474" s="33"/>
      <c r="L474" s="34"/>
      <c r="M474" s="184"/>
      <c r="N474" s="185"/>
      <c r="O474" s="59"/>
      <c r="P474" s="59"/>
      <c r="Q474" s="59"/>
      <c r="R474" s="59"/>
      <c r="S474" s="59"/>
      <c r="T474" s="60"/>
      <c r="U474" s="33"/>
      <c r="V474" s="33"/>
      <c r="W474" s="33"/>
      <c r="X474" s="33"/>
      <c r="Y474" s="33"/>
      <c r="Z474" s="33"/>
      <c r="AA474" s="33"/>
      <c r="AB474" s="33"/>
      <c r="AC474" s="33"/>
      <c r="AD474" s="33"/>
      <c r="AE474" s="33"/>
      <c r="AT474" s="18" t="s">
        <v>186</v>
      </c>
      <c r="AU474" s="18" t="s">
        <v>91</v>
      </c>
    </row>
    <row r="475" spans="1:65" s="13" customFormat="1" ht="11.25">
      <c r="B475" s="186"/>
      <c r="D475" s="182" t="s">
        <v>187</v>
      </c>
      <c r="E475" s="187" t="s">
        <v>1</v>
      </c>
      <c r="F475" s="188" t="s">
        <v>581</v>
      </c>
      <c r="H475" s="189">
        <v>24.9</v>
      </c>
      <c r="I475" s="190"/>
      <c r="L475" s="186"/>
      <c r="M475" s="191"/>
      <c r="N475" s="192"/>
      <c r="O475" s="192"/>
      <c r="P475" s="192"/>
      <c r="Q475" s="192"/>
      <c r="R475" s="192"/>
      <c r="S475" s="192"/>
      <c r="T475" s="193"/>
      <c r="AT475" s="187" t="s">
        <v>187</v>
      </c>
      <c r="AU475" s="187" t="s">
        <v>91</v>
      </c>
      <c r="AV475" s="13" t="s">
        <v>91</v>
      </c>
      <c r="AW475" s="13" t="s">
        <v>36</v>
      </c>
      <c r="AX475" s="13" t="s">
        <v>80</v>
      </c>
      <c r="AY475" s="187" t="s">
        <v>180</v>
      </c>
    </row>
    <row r="476" spans="1:65" s="14" customFormat="1" ht="11.25">
      <c r="B476" s="194"/>
      <c r="D476" s="182" t="s">
        <v>187</v>
      </c>
      <c r="E476" s="195" t="s">
        <v>1</v>
      </c>
      <c r="F476" s="196" t="s">
        <v>189</v>
      </c>
      <c r="H476" s="197">
        <v>24.9</v>
      </c>
      <c r="I476" s="198"/>
      <c r="L476" s="194"/>
      <c r="M476" s="199"/>
      <c r="N476" s="200"/>
      <c r="O476" s="200"/>
      <c r="P476" s="200"/>
      <c r="Q476" s="200"/>
      <c r="R476" s="200"/>
      <c r="S476" s="200"/>
      <c r="T476" s="201"/>
      <c r="AT476" s="195" t="s">
        <v>187</v>
      </c>
      <c r="AU476" s="195" t="s">
        <v>91</v>
      </c>
      <c r="AV476" s="14" t="s">
        <v>128</v>
      </c>
      <c r="AW476" s="14" t="s">
        <v>36</v>
      </c>
      <c r="AX476" s="14" t="s">
        <v>21</v>
      </c>
      <c r="AY476" s="195" t="s">
        <v>180</v>
      </c>
    </row>
    <row r="477" spans="1:65" s="2" customFormat="1" ht="48" customHeight="1">
      <c r="A477" s="33"/>
      <c r="B477" s="167"/>
      <c r="C477" s="168" t="s">
        <v>384</v>
      </c>
      <c r="D477" s="168" t="s">
        <v>182</v>
      </c>
      <c r="E477" s="169" t="s">
        <v>582</v>
      </c>
      <c r="F477" s="170" t="s">
        <v>583</v>
      </c>
      <c r="G477" s="171" t="s">
        <v>495</v>
      </c>
      <c r="H477" s="172">
        <v>13</v>
      </c>
      <c r="I477" s="173"/>
      <c r="J477" s="174">
        <f>ROUND(I477*H477,2)</f>
        <v>0</v>
      </c>
      <c r="K477" s="175"/>
      <c r="L477" s="34"/>
      <c r="M477" s="176" t="s">
        <v>1</v>
      </c>
      <c r="N477" s="177" t="s">
        <v>45</v>
      </c>
      <c r="O477" s="59"/>
      <c r="P477" s="178">
        <f>O477*H477</f>
        <v>0</v>
      </c>
      <c r="Q477" s="178">
        <v>0</v>
      </c>
      <c r="R477" s="178">
        <f>Q477*H477</f>
        <v>0</v>
      </c>
      <c r="S477" s="178">
        <v>0</v>
      </c>
      <c r="T477" s="179">
        <f>S477*H477</f>
        <v>0</v>
      </c>
      <c r="U477" s="33"/>
      <c r="V477" s="33"/>
      <c r="W477" s="33"/>
      <c r="X477" s="33"/>
      <c r="Y477" s="33"/>
      <c r="Z477" s="33"/>
      <c r="AA477" s="33"/>
      <c r="AB477" s="33"/>
      <c r="AC477" s="33"/>
      <c r="AD477" s="33"/>
      <c r="AE477" s="33"/>
      <c r="AR477" s="180" t="s">
        <v>220</v>
      </c>
      <c r="AT477" s="180" t="s">
        <v>182</v>
      </c>
      <c r="AU477" s="180" t="s">
        <v>91</v>
      </c>
      <c r="AY477" s="18" t="s">
        <v>180</v>
      </c>
      <c r="BE477" s="181">
        <f>IF(N477="základní",J477,0)</f>
        <v>0</v>
      </c>
      <c r="BF477" s="181">
        <f>IF(N477="snížená",J477,0)</f>
        <v>0</v>
      </c>
      <c r="BG477" s="181">
        <f>IF(N477="zákl. přenesená",J477,0)</f>
        <v>0</v>
      </c>
      <c r="BH477" s="181">
        <f>IF(N477="sníž. přenesená",J477,0)</f>
        <v>0</v>
      </c>
      <c r="BI477" s="181">
        <f>IF(N477="nulová",J477,0)</f>
        <v>0</v>
      </c>
      <c r="BJ477" s="18" t="s">
        <v>21</v>
      </c>
      <c r="BK477" s="181">
        <f>ROUND(I477*H477,2)</f>
        <v>0</v>
      </c>
      <c r="BL477" s="18" t="s">
        <v>220</v>
      </c>
      <c r="BM477" s="180" t="s">
        <v>584</v>
      </c>
    </row>
    <row r="478" spans="1:65" s="2" customFormat="1" ht="29.25">
      <c r="A478" s="33"/>
      <c r="B478" s="34"/>
      <c r="C478" s="33"/>
      <c r="D478" s="182" t="s">
        <v>186</v>
      </c>
      <c r="E478" s="33"/>
      <c r="F478" s="183" t="s">
        <v>583</v>
      </c>
      <c r="G478" s="33"/>
      <c r="H478" s="33"/>
      <c r="I478" s="102"/>
      <c r="J478" s="33"/>
      <c r="K478" s="33"/>
      <c r="L478" s="34"/>
      <c r="M478" s="184"/>
      <c r="N478" s="185"/>
      <c r="O478" s="59"/>
      <c r="P478" s="59"/>
      <c r="Q478" s="59"/>
      <c r="R478" s="59"/>
      <c r="S478" s="59"/>
      <c r="T478" s="60"/>
      <c r="U478" s="33"/>
      <c r="V478" s="33"/>
      <c r="W478" s="33"/>
      <c r="X478" s="33"/>
      <c r="Y478" s="33"/>
      <c r="Z478" s="33"/>
      <c r="AA478" s="33"/>
      <c r="AB478" s="33"/>
      <c r="AC478" s="33"/>
      <c r="AD478" s="33"/>
      <c r="AE478" s="33"/>
      <c r="AT478" s="18" t="s">
        <v>186</v>
      </c>
      <c r="AU478" s="18" t="s">
        <v>91</v>
      </c>
    </row>
    <row r="479" spans="1:65" s="13" customFormat="1" ht="11.25">
      <c r="B479" s="186"/>
      <c r="D479" s="182" t="s">
        <v>187</v>
      </c>
      <c r="E479" s="187" t="s">
        <v>1</v>
      </c>
      <c r="F479" s="188" t="s">
        <v>585</v>
      </c>
      <c r="H479" s="189">
        <v>6</v>
      </c>
      <c r="I479" s="190"/>
      <c r="L479" s="186"/>
      <c r="M479" s="191"/>
      <c r="N479" s="192"/>
      <c r="O479" s="192"/>
      <c r="P479" s="192"/>
      <c r="Q479" s="192"/>
      <c r="R479" s="192"/>
      <c r="S479" s="192"/>
      <c r="T479" s="193"/>
      <c r="AT479" s="187" t="s">
        <v>187</v>
      </c>
      <c r="AU479" s="187" t="s">
        <v>91</v>
      </c>
      <c r="AV479" s="13" t="s">
        <v>91</v>
      </c>
      <c r="AW479" s="13" t="s">
        <v>36</v>
      </c>
      <c r="AX479" s="13" t="s">
        <v>80</v>
      </c>
      <c r="AY479" s="187" t="s">
        <v>180</v>
      </c>
    </row>
    <row r="480" spans="1:65" s="13" customFormat="1" ht="11.25">
      <c r="B480" s="186"/>
      <c r="D480" s="182" t="s">
        <v>187</v>
      </c>
      <c r="E480" s="187" t="s">
        <v>1</v>
      </c>
      <c r="F480" s="188" t="s">
        <v>586</v>
      </c>
      <c r="H480" s="189">
        <v>4</v>
      </c>
      <c r="I480" s="190"/>
      <c r="L480" s="186"/>
      <c r="M480" s="191"/>
      <c r="N480" s="192"/>
      <c r="O480" s="192"/>
      <c r="P480" s="192"/>
      <c r="Q480" s="192"/>
      <c r="R480" s="192"/>
      <c r="S480" s="192"/>
      <c r="T480" s="193"/>
      <c r="AT480" s="187" t="s">
        <v>187</v>
      </c>
      <c r="AU480" s="187" t="s">
        <v>91</v>
      </c>
      <c r="AV480" s="13" t="s">
        <v>91</v>
      </c>
      <c r="AW480" s="13" t="s">
        <v>36</v>
      </c>
      <c r="AX480" s="13" t="s">
        <v>80</v>
      </c>
      <c r="AY480" s="187" t="s">
        <v>180</v>
      </c>
    </row>
    <row r="481" spans="1:65" s="13" customFormat="1" ht="11.25">
      <c r="B481" s="186"/>
      <c r="D481" s="182" t="s">
        <v>187</v>
      </c>
      <c r="E481" s="187" t="s">
        <v>1</v>
      </c>
      <c r="F481" s="188" t="s">
        <v>587</v>
      </c>
      <c r="H481" s="189">
        <v>3</v>
      </c>
      <c r="I481" s="190"/>
      <c r="L481" s="186"/>
      <c r="M481" s="191"/>
      <c r="N481" s="192"/>
      <c r="O481" s="192"/>
      <c r="P481" s="192"/>
      <c r="Q481" s="192"/>
      <c r="R481" s="192"/>
      <c r="S481" s="192"/>
      <c r="T481" s="193"/>
      <c r="AT481" s="187" t="s">
        <v>187</v>
      </c>
      <c r="AU481" s="187" t="s">
        <v>91</v>
      </c>
      <c r="AV481" s="13" t="s">
        <v>91</v>
      </c>
      <c r="AW481" s="13" t="s">
        <v>36</v>
      </c>
      <c r="AX481" s="13" t="s">
        <v>80</v>
      </c>
      <c r="AY481" s="187" t="s">
        <v>180</v>
      </c>
    </row>
    <row r="482" spans="1:65" s="14" customFormat="1" ht="11.25">
      <c r="B482" s="194"/>
      <c r="D482" s="182" t="s">
        <v>187</v>
      </c>
      <c r="E482" s="195" t="s">
        <v>1</v>
      </c>
      <c r="F482" s="196" t="s">
        <v>189</v>
      </c>
      <c r="H482" s="197">
        <v>13</v>
      </c>
      <c r="I482" s="198"/>
      <c r="L482" s="194"/>
      <c r="M482" s="199"/>
      <c r="N482" s="200"/>
      <c r="O482" s="200"/>
      <c r="P482" s="200"/>
      <c r="Q482" s="200"/>
      <c r="R482" s="200"/>
      <c r="S482" s="200"/>
      <c r="T482" s="201"/>
      <c r="AT482" s="195" t="s">
        <v>187</v>
      </c>
      <c r="AU482" s="195" t="s">
        <v>91</v>
      </c>
      <c r="AV482" s="14" t="s">
        <v>128</v>
      </c>
      <c r="AW482" s="14" t="s">
        <v>36</v>
      </c>
      <c r="AX482" s="14" t="s">
        <v>21</v>
      </c>
      <c r="AY482" s="195" t="s">
        <v>180</v>
      </c>
    </row>
    <row r="483" spans="1:65" s="2" customFormat="1" ht="24" customHeight="1">
      <c r="A483" s="33"/>
      <c r="B483" s="167"/>
      <c r="C483" s="202" t="s">
        <v>588</v>
      </c>
      <c r="D483" s="202" t="s">
        <v>190</v>
      </c>
      <c r="E483" s="203" t="s">
        <v>589</v>
      </c>
      <c r="F483" s="204" t="s">
        <v>590</v>
      </c>
      <c r="G483" s="205" t="s">
        <v>495</v>
      </c>
      <c r="H483" s="206">
        <v>4</v>
      </c>
      <c r="I483" s="207"/>
      <c r="J483" s="208">
        <f>ROUND(I483*H483,2)</f>
        <v>0</v>
      </c>
      <c r="K483" s="209"/>
      <c r="L483" s="210"/>
      <c r="M483" s="211" t="s">
        <v>1</v>
      </c>
      <c r="N483" s="212" t="s">
        <v>45</v>
      </c>
      <c r="O483" s="59"/>
      <c r="P483" s="178">
        <f>O483*H483</f>
        <v>0</v>
      </c>
      <c r="Q483" s="178">
        <v>0</v>
      </c>
      <c r="R483" s="178">
        <f>Q483*H483</f>
        <v>0</v>
      </c>
      <c r="S483" s="178">
        <v>0</v>
      </c>
      <c r="T483" s="179">
        <f>S483*H483</f>
        <v>0</v>
      </c>
      <c r="U483" s="33"/>
      <c r="V483" s="33"/>
      <c r="W483" s="33"/>
      <c r="X483" s="33"/>
      <c r="Y483" s="33"/>
      <c r="Z483" s="33"/>
      <c r="AA483" s="33"/>
      <c r="AB483" s="33"/>
      <c r="AC483" s="33"/>
      <c r="AD483" s="33"/>
      <c r="AE483" s="33"/>
      <c r="AR483" s="180" t="s">
        <v>257</v>
      </c>
      <c r="AT483" s="180" t="s">
        <v>190</v>
      </c>
      <c r="AU483" s="180" t="s">
        <v>91</v>
      </c>
      <c r="AY483" s="18" t="s">
        <v>180</v>
      </c>
      <c r="BE483" s="181">
        <f>IF(N483="základní",J483,0)</f>
        <v>0</v>
      </c>
      <c r="BF483" s="181">
        <f>IF(N483="snížená",J483,0)</f>
        <v>0</v>
      </c>
      <c r="BG483" s="181">
        <f>IF(N483="zákl. přenesená",J483,0)</f>
        <v>0</v>
      </c>
      <c r="BH483" s="181">
        <f>IF(N483="sníž. přenesená",J483,0)</f>
        <v>0</v>
      </c>
      <c r="BI483" s="181">
        <f>IF(N483="nulová",J483,0)</f>
        <v>0</v>
      </c>
      <c r="BJ483" s="18" t="s">
        <v>21</v>
      </c>
      <c r="BK483" s="181">
        <f>ROUND(I483*H483,2)</f>
        <v>0</v>
      </c>
      <c r="BL483" s="18" t="s">
        <v>220</v>
      </c>
      <c r="BM483" s="180" t="s">
        <v>591</v>
      </c>
    </row>
    <row r="484" spans="1:65" s="2" customFormat="1" ht="11.25">
      <c r="A484" s="33"/>
      <c r="B484" s="34"/>
      <c r="C484" s="33"/>
      <c r="D484" s="182" t="s">
        <v>186</v>
      </c>
      <c r="E484" s="33"/>
      <c r="F484" s="183" t="s">
        <v>590</v>
      </c>
      <c r="G484" s="33"/>
      <c r="H484" s="33"/>
      <c r="I484" s="102"/>
      <c r="J484" s="33"/>
      <c r="K484" s="33"/>
      <c r="L484" s="34"/>
      <c r="M484" s="184"/>
      <c r="N484" s="185"/>
      <c r="O484" s="59"/>
      <c r="P484" s="59"/>
      <c r="Q484" s="59"/>
      <c r="R484" s="59"/>
      <c r="S484" s="59"/>
      <c r="T484" s="60"/>
      <c r="U484" s="33"/>
      <c r="V484" s="33"/>
      <c r="W484" s="33"/>
      <c r="X484" s="33"/>
      <c r="Y484" s="33"/>
      <c r="Z484" s="33"/>
      <c r="AA484" s="33"/>
      <c r="AB484" s="33"/>
      <c r="AC484" s="33"/>
      <c r="AD484" s="33"/>
      <c r="AE484" s="33"/>
      <c r="AT484" s="18" t="s">
        <v>186</v>
      </c>
      <c r="AU484" s="18" t="s">
        <v>91</v>
      </c>
    </row>
    <row r="485" spans="1:65" s="13" customFormat="1" ht="11.25">
      <c r="B485" s="186"/>
      <c r="D485" s="182" t="s">
        <v>187</v>
      </c>
      <c r="E485" s="187" t="s">
        <v>1</v>
      </c>
      <c r="F485" s="188" t="s">
        <v>128</v>
      </c>
      <c r="H485" s="189">
        <v>4</v>
      </c>
      <c r="I485" s="190"/>
      <c r="L485" s="186"/>
      <c r="M485" s="191"/>
      <c r="N485" s="192"/>
      <c r="O485" s="192"/>
      <c r="P485" s="192"/>
      <c r="Q485" s="192"/>
      <c r="R485" s="192"/>
      <c r="S485" s="192"/>
      <c r="T485" s="193"/>
      <c r="AT485" s="187" t="s">
        <v>187</v>
      </c>
      <c r="AU485" s="187" t="s">
        <v>91</v>
      </c>
      <c r="AV485" s="13" t="s">
        <v>91</v>
      </c>
      <c r="AW485" s="13" t="s">
        <v>36</v>
      </c>
      <c r="AX485" s="13" t="s">
        <v>80</v>
      </c>
      <c r="AY485" s="187" t="s">
        <v>180</v>
      </c>
    </row>
    <row r="486" spans="1:65" s="14" customFormat="1" ht="11.25">
      <c r="B486" s="194"/>
      <c r="D486" s="182" t="s">
        <v>187</v>
      </c>
      <c r="E486" s="195" t="s">
        <v>1</v>
      </c>
      <c r="F486" s="196" t="s">
        <v>189</v>
      </c>
      <c r="H486" s="197">
        <v>4</v>
      </c>
      <c r="I486" s="198"/>
      <c r="L486" s="194"/>
      <c r="M486" s="199"/>
      <c r="N486" s="200"/>
      <c r="O486" s="200"/>
      <c r="P486" s="200"/>
      <c r="Q486" s="200"/>
      <c r="R486" s="200"/>
      <c r="S486" s="200"/>
      <c r="T486" s="201"/>
      <c r="AT486" s="195" t="s">
        <v>187</v>
      </c>
      <c r="AU486" s="195" t="s">
        <v>91</v>
      </c>
      <c r="AV486" s="14" t="s">
        <v>128</v>
      </c>
      <c r="AW486" s="14" t="s">
        <v>36</v>
      </c>
      <c r="AX486" s="14" t="s">
        <v>21</v>
      </c>
      <c r="AY486" s="195" t="s">
        <v>180</v>
      </c>
    </row>
    <row r="487" spans="1:65" s="2" customFormat="1" ht="24" customHeight="1">
      <c r="A487" s="33"/>
      <c r="B487" s="167"/>
      <c r="C487" s="202" t="s">
        <v>389</v>
      </c>
      <c r="D487" s="202" t="s">
        <v>190</v>
      </c>
      <c r="E487" s="203" t="s">
        <v>592</v>
      </c>
      <c r="F487" s="204" t="s">
        <v>593</v>
      </c>
      <c r="G487" s="205" t="s">
        <v>495</v>
      </c>
      <c r="H487" s="206">
        <v>3</v>
      </c>
      <c r="I487" s="207"/>
      <c r="J487" s="208">
        <f>ROUND(I487*H487,2)</f>
        <v>0</v>
      </c>
      <c r="K487" s="209"/>
      <c r="L487" s="210"/>
      <c r="M487" s="211" t="s">
        <v>1</v>
      </c>
      <c r="N487" s="212" t="s">
        <v>45</v>
      </c>
      <c r="O487" s="59"/>
      <c r="P487" s="178">
        <f>O487*H487</f>
        <v>0</v>
      </c>
      <c r="Q487" s="178">
        <v>0</v>
      </c>
      <c r="R487" s="178">
        <f>Q487*H487</f>
        <v>0</v>
      </c>
      <c r="S487" s="178">
        <v>0</v>
      </c>
      <c r="T487" s="179">
        <f>S487*H487</f>
        <v>0</v>
      </c>
      <c r="U487" s="33"/>
      <c r="V487" s="33"/>
      <c r="W487" s="33"/>
      <c r="X487" s="33"/>
      <c r="Y487" s="33"/>
      <c r="Z487" s="33"/>
      <c r="AA487" s="33"/>
      <c r="AB487" s="33"/>
      <c r="AC487" s="33"/>
      <c r="AD487" s="33"/>
      <c r="AE487" s="33"/>
      <c r="AR487" s="180" t="s">
        <v>257</v>
      </c>
      <c r="AT487" s="180" t="s">
        <v>190</v>
      </c>
      <c r="AU487" s="180" t="s">
        <v>91</v>
      </c>
      <c r="AY487" s="18" t="s">
        <v>180</v>
      </c>
      <c r="BE487" s="181">
        <f>IF(N487="základní",J487,0)</f>
        <v>0</v>
      </c>
      <c r="BF487" s="181">
        <f>IF(N487="snížená",J487,0)</f>
        <v>0</v>
      </c>
      <c r="BG487" s="181">
        <f>IF(N487="zákl. přenesená",J487,0)</f>
        <v>0</v>
      </c>
      <c r="BH487" s="181">
        <f>IF(N487="sníž. přenesená",J487,0)</f>
        <v>0</v>
      </c>
      <c r="BI487" s="181">
        <f>IF(N487="nulová",J487,0)</f>
        <v>0</v>
      </c>
      <c r="BJ487" s="18" t="s">
        <v>21</v>
      </c>
      <c r="BK487" s="181">
        <f>ROUND(I487*H487,2)</f>
        <v>0</v>
      </c>
      <c r="BL487" s="18" t="s">
        <v>220</v>
      </c>
      <c r="BM487" s="180" t="s">
        <v>594</v>
      </c>
    </row>
    <row r="488" spans="1:65" s="2" customFormat="1" ht="11.25">
      <c r="A488" s="33"/>
      <c r="B488" s="34"/>
      <c r="C488" s="33"/>
      <c r="D488" s="182" t="s">
        <v>186</v>
      </c>
      <c r="E488" s="33"/>
      <c r="F488" s="183" t="s">
        <v>593</v>
      </c>
      <c r="G488" s="33"/>
      <c r="H488" s="33"/>
      <c r="I488" s="102"/>
      <c r="J488" s="33"/>
      <c r="K488" s="33"/>
      <c r="L488" s="34"/>
      <c r="M488" s="184"/>
      <c r="N488" s="185"/>
      <c r="O488" s="59"/>
      <c r="P488" s="59"/>
      <c r="Q488" s="59"/>
      <c r="R488" s="59"/>
      <c r="S488" s="59"/>
      <c r="T488" s="60"/>
      <c r="U488" s="33"/>
      <c r="V488" s="33"/>
      <c r="W488" s="33"/>
      <c r="X488" s="33"/>
      <c r="Y488" s="33"/>
      <c r="Z488" s="33"/>
      <c r="AA488" s="33"/>
      <c r="AB488" s="33"/>
      <c r="AC488" s="33"/>
      <c r="AD488" s="33"/>
      <c r="AE488" s="33"/>
      <c r="AT488" s="18" t="s">
        <v>186</v>
      </c>
      <c r="AU488" s="18" t="s">
        <v>91</v>
      </c>
    </row>
    <row r="489" spans="1:65" s="13" customFormat="1" ht="11.25">
      <c r="B489" s="186"/>
      <c r="D489" s="182" t="s">
        <v>187</v>
      </c>
      <c r="E489" s="187" t="s">
        <v>1</v>
      </c>
      <c r="F489" s="188" t="s">
        <v>118</v>
      </c>
      <c r="H489" s="189">
        <v>3</v>
      </c>
      <c r="I489" s="190"/>
      <c r="L489" s="186"/>
      <c r="M489" s="191"/>
      <c r="N489" s="192"/>
      <c r="O489" s="192"/>
      <c r="P489" s="192"/>
      <c r="Q489" s="192"/>
      <c r="R489" s="192"/>
      <c r="S489" s="192"/>
      <c r="T489" s="193"/>
      <c r="AT489" s="187" t="s">
        <v>187</v>
      </c>
      <c r="AU489" s="187" t="s">
        <v>91</v>
      </c>
      <c r="AV489" s="13" t="s">
        <v>91</v>
      </c>
      <c r="AW489" s="13" t="s">
        <v>36</v>
      </c>
      <c r="AX489" s="13" t="s">
        <v>80</v>
      </c>
      <c r="AY489" s="187" t="s">
        <v>180</v>
      </c>
    </row>
    <row r="490" spans="1:65" s="14" customFormat="1" ht="11.25">
      <c r="B490" s="194"/>
      <c r="D490" s="182" t="s">
        <v>187</v>
      </c>
      <c r="E490" s="195" t="s">
        <v>1</v>
      </c>
      <c r="F490" s="196" t="s">
        <v>189</v>
      </c>
      <c r="H490" s="197">
        <v>3</v>
      </c>
      <c r="I490" s="198"/>
      <c r="L490" s="194"/>
      <c r="M490" s="199"/>
      <c r="N490" s="200"/>
      <c r="O490" s="200"/>
      <c r="P490" s="200"/>
      <c r="Q490" s="200"/>
      <c r="R490" s="200"/>
      <c r="S490" s="200"/>
      <c r="T490" s="201"/>
      <c r="AT490" s="195" t="s">
        <v>187</v>
      </c>
      <c r="AU490" s="195" t="s">
        <v>91</v>
      </c>
      <c r="AV490" s="14" t="s">
        <v>128</v>
      </c>
      <c r="AW490" s="14" t="s">
        <v>36</v>
      </c>
      <c r="AX490" s="14" t="s">
        <v>21</v>
      </c>
      <c r="AY490" s="195" t="s">
        <v>180</v>
      </c>
    </row>
    <row r="491" spans="1:65" s="2" customFormat="1" ht="24" customHeight="1">
      <c r="A491" s="33"/>
      <c r="B491" s="167"/>
      <c r="C491" s="202" t="s">
        <v>595</v>
      </c>
      <c r="D491" s="202" t="s">
        <v>190</v>
      </c>
      <c r="E491" s="203" t="s">
        <v>596</v>
      </c>
      <c r="F491" s="204" t="s">
        <v>597</v>
      </c>
      <c r="G491" s="205" t="s">
        <v>495</v>
      </c>
      <c r="H491" s="206">
        <v>6</v>
      </c>
      <c r="I491" s="207"/>
      <c r="J491" s="208">
        <f>ROUND(I491*H491,2)</f>
        <v>0</v>
      </c>
      <c r="K491" s="209"/>
      <c r="L491" s="210"/>
      <c r="M491" s="211" t="s">
        <v>1</v>
      </c>
      <c r="N491" s="212" t="s">
        <v>45</v>
      </c>
      <c r="O491" s="59"/>
      <c r="P491" s="178">
        <f>O491*H491</f>
        <v>0</v>
      </c>
      <c r="Q491" s="178">
        <v>0</v>
      </c>
      <c r="R491" s="178">
        <f>Q491*H491</f>
        <v>0</v>
      </c>
      <c r="S491" s="178">
        <v>0</v>
      </c>
      <c r="T491" s="179">
        <f>S491*H491</f>
        <v>0</v>
      </c>
      <c r="U491" s="33"/>
      <c r="V491" s="33"/>
      <c r="W491" s="33"/>
      <c r="X491" s="33"/>
      <c r="Y491" s="33"/>
      <c r="Z491" s="33"/>
      <c r="AA491" s="33"/>
      <c r="AB491" s="33"/>
      <c r="AC491" s="33"/>
      <c r="AD491" s="33"/>
      <c r="AE491" s="33"/>
      <c r="AR491" s="180" t="s">
        <v>257</v>
      </c>
      <c r="AT491" s="180" t="s">
        <v>190</v>
      </c>
      <c r="AU491" s="180" t="s">
        <v>91</v>
      </c>
      <c r="AY491" s="18" t="s">
        <v>180</v>
      </c>
      <c r="BE491" s="181">
        <f>IF(N491="základní",J491,0)</f>
        <v>0</v>
      </c>
      <c r="BF491" s="181">
        <f>IF(N491="snížená",J491,0)</f>
        <v>0</v>
      </c>
      <c r="BG491" s="181">
        <f>IF(N491="zákl. přenesená",J491,0)</f>
        <v>0</v>
      </c>
      <c r="BH491" s="181">
        <f>IF(N491="sníž. přenesená",J491,0)</f>
        <v>0</v>
      </c>
      <c r="BI491" s="181">
        <f>IF(N491="nulová",J491,0)</f>
        <v>0</v>
      </c>
      <c r="BJ491" s="18" t="s">
        <v>21</v>
      </c>
      <c r="BK491" s="181">
        <f>ROUND(I491*H491,2)</f>
        <v>0</v>
      </c>
      <c r="BL491" s="18" t="s">
        <v>220</v>
      </c>
      <c r="BM491" s="180" t="s">
        <v>598</v>
      </c>
    </row>
    <row r="492" spans="1:65" s="2" customFormat="1" ht="11.25">
      <c r="A492" s="33"/>
      <c r="B492" s="34"/>
      <c r="C492" s="33"/>
      <c r="D492" s="182" t="s">
        <v>186</v>
      </c>
      <c r="E492" s="33"/>
      <c r="F492" s="183" t="s">
        <v>597</v>
      </c>
      <c r="G492" s="33"/>
      <c r="H492" s="33"/>
      <c r="I492" s="102"/>
      <c r="J492" s="33"/>
      <c r="K492" s="33"/>
      <c r="L492" s="34"/>
      <c r="M492" s="184"/>
      <c r="N492" s="185"/>
      <c r="O492" s="59"/>
      <c r="P492" s="59"/>
      <c r="Q492" s="59"/>
      <c r="R492" s="59"/>
      <c r="S492" s="59"/>
      <c r="T492" s="60"/>
      <c r="U492" s="33"/>
      <c r="V492" s="33"/>
      <c r="W492" s="33"/>
      <c r="X492" s="33"/>
      <c r="Y492" s="33"/>
      <c r="Z492" s="33"/>
      <c r="AA492" s="33"/>
      <c r="AB492" s="33"/>
      <c r="AC492" s="33"/>
      <c r="AD492" s="33"/>
      <c r="AE492" s="33"/>
      <c r="AT492" s="18" t="s">
        <v>186</v>
      </c>
      <c r="AU492" s="18" t="s">
        <v>91</v>
      </c>
    </row>
    <row r="493" spans="1:65" s="13" customFormat="1" ht="11.25">
      <c r="B493" s="186"/>
      <c r="D493" s="182" t="s">
        <v>187</v>
      </c>
      <c r="E493" s="187" t="s">
        <v>1</v>
      </c>
      <c r="F493" s="188" t="s">
        <v>195</v>
      </c>
      <c r="H493" s="189">
        <v>6</v>
      </c>
      <c r="I493" s="190"/>
      <c r="L493" s="186"/>
      <c r="M493" s="191"/>
      <c r="N493" s="192"/>
      <c r="O493" s="192"/>
      <c r="P493" s="192"/>
      <c r="Q493" s="192"/>
      <c r="R493" s="192"/>
      <c r="S493" s="192"/>
      <c r="T493" s="193"/>
      <c r="AT493" s="187" t="s">
        <v>187</v>
      </c>
      <c r="AU493" s="187" t="s">
        <v>91</v>
      </c>
      <c r="AV493" s="13" t="s">
        <v>91</v>
      </c>
      <c r="AW493" s="13" t="s">
        <v>36</v>
      </c>
      <c r="AX493" s="13" t="s">
        <v>80</v>
      </c>
      <c r="AY493" s="187" t="s">
        <v>180</v>
      </c>
    </row>
    <row r="494" spans="1:65" s="14" customFormat="1" ht="11.25">
      <c r="B494" s="194"/>
      <c r="D494" s="182" t="s">
        <v>187</v>
      </c>
      <c r="E494" s="195" t="s">
        <v>1</v>
      </c>
      <c r="F494" s="196" t="s">
        <v>189</v>
      </c>
      <c r="H494" s="197">
        <v>6</v>
      </c>
      <c r="I494" s="198"/>
      <c r="L494" s="194"/>
      <c r="M494" s="199"/>
      <c r="N494" s="200"/>
      <c r="O494" s="200"/>
      <c r="P494" s="200"/>
      <c r="Q494" s="200"/>
      <c r="R494" s="200"/>
      <c r="S494" s="200"/>
      <c r="T494" s="201"/>
      <c r="AT494" s="195" t="s">
        <v>187</v>
      </c>
      <c r="AU494" s="195" t="s">
        <v>91</v>
      </c>
      <c r="AV494" s="14" t="s">
        <v>128</v>
      </c>
      <c r="AW494" s="14" t="s">
        <v>36</v>
      </c>
      <c r="AX494" s="14" t="s">
        <v>21</v>
      </c>
      <c r="AY494" s="195" t="s">
        <v>180</v>
      </c>
    </row>
    <row r="495" spans="1:65" s="2" customFormat="1" ht="24" customHeight="1">
      <c r="A495" s="33"/>
      <c r="B495" s="167"/>
      <c r="C495" s="168" t="s">
        <v>393</v>
      </c>
      <c r="D495" s="168" t="s">
        <v>182</v>
      </c>
      <c r="E495" s="169" t="s">
        <v>599</v>
      </c>
      <c r="F495" s="170" t="s">
        <v>600</v>
      </c>
      <c r="G495" s="171" t="s">
        <v>213</v>
      </c>
      <c r="H495" s="172">
        <v>251.64</v>
      </c>
      <c r="I495" s="173"/>
      <c r="J495" s="174">
        <f>ROUND(I495*H495,2)</f>
        <v>0</v>
      </c>
      <c r="K495" s="175"/>
      <c r="L495" s="34"/>
      <c r="M495" s="176" t="s">
        <v>1</v>
      </c>
      <c r="N495" s="177" t="s">
        <v>45</v>
      </c>
      <c r="O495" s="59"/>
      <c r="P495" s="178">
        <f>O495*H495</f>
        <v>0</v>
      </c>
      <c r="Q495" s="178">
        <v>0</v>
      </c>
      <c r="R495" s="178">
        <f>Q495*H495</f>
        <v>0</v>
      </c>
      <c r="S495" s="178">
        <v>0</v>
      </c>
      <c r="T495" s="179">
        <f>S495*H495</f>
        <v>0</v>
      </c>
      <c r="U495" s="33"/>
      <c r="V495" s="33"/>
      <c r="W495" s="33"/>
      <c r="X495" s="33"/>
      <c r="Y495" s="33"/>
      <c r="Z495" s="33"/>
      <c r="AA495" s="33"/>
      <c r="AB495" s="33"/>
      <c r="AC495" s="33"/>
      <c r="AD495" s="33"/>
      <c r="AE495" s="33"/>
      <c r="AR495" s="180" t="s">
        <v>220</v>
      </c>
      <c r="AT495" s="180" t="s">
        <v>182</v>
      </c>
      <c r="AU495" s="180" t="s">
        <v>91</v>
      </c>
      <c r="AY495" s="18" t="s">
        <v>180</v>
      </c>
      <c r="BE495" s="181">
        <f>IF(N495="základní",J495,0)</f>
        <v>0</v>
      </c>
      <c r="BF495" s="181">
        <f>IF(N495="snížená",J495,0)</f>
        <v>0</v>
      </c>
      <c r="BG495" s="181">
        <f>IF(N495="zákl. přenesená",J495,0)</f>
        <v>0</v>
      </c>
      <c r="BH495" s="181">
        <f>IF(N495="sníž. přenesená",J495,0)</f>
        <v>0</v>
      </c>
      <c r="BI495" s="181">
        <f>IF(N495="nulová",J495,0)</f>
        <v>0</v>
      </c>
      <c r="BJ495" s="18" t="s">
        <v>21</v>
      </c>
      <c r="BK495" s="181">
        <f>ROUND(I495*H495,2)</f>
        <v>0</v>
      </c>
      <c r="BL495" s="18" t="s">
        <v>220</v>
      </c>
      <c r="BM495" s="180" t="s">
        <v>601</v>
      </c>
    </row>
    <row r="496" spans="1:65" s="2" customFormat="1" ht="19.5">
      <c r="A496" s="33"/>
      <c r="B496" s="34"/>
      <c r="C496" s="33"/>
      <c r="D496" s="182" t="s">
        <v>186</v>
      </c>
      <c r="E496" s="33"/>
      <c r="F496" s="183" t="s">
        <v>600</v>
      </c>
      <c r="G496" s="33"/>
      <c r="H496" s="33"/>
      <c r="I496" s="102"/>
      <c r="J496" s="33"/>
      <c r="K496" s="33"/>
      <c r="L496" s="34"/>
      <c r="M496" s="184"/>
      <c r="N496" s="185"/>
      <c r="O496" s="59"/>
      <c r="P496" s="59"/>
      <c r="Q496" s="59"/>
      <c r="R496" s="59"/>
      <c r="S496" s="59"/>
      <c r="T496" s="60"/>
      <c r="U496" s="33"/>
      <c r="V496" s="33"/>
      <c r="W496" s="33"/>
      <c r="X496" s="33"/>
      <c r="Y496" s="33"/>
      <c r="Z496" s="33"/>
      <c r="AA496" s="33"/>
      <c r="AB496" s="33"/>
      <c r="AC496" s="33"/>
      <c r="AD496" s="33"/>
      <c r="AE496" s="33"/>
      <c r="AT496" s="18" t="s">
        <v>186</v>
      </c>
      <c r="AU496" s="18" t="s">
        <v>91</v>
      </c>
    </row>
    <row r="497" spans="1:65" s="13" customFormat="1" ht="11.25">
      <c r="B497" s="186"/>
      <c r="D497" s="182" t="s">
        <v>187</v>
      </c>
      <c r="E497" s="187" t="s">
        <v>1</v>
      </c>
      <c r="F497" s="188" t="s">
        <v>602</v>
      </c>
      <c r="H497" s="189">
        <v>204.6</v>
      </c>
      <c r="I497" s="190"/>
      <c r="L497" s="186"/>
      <c r="M497" s="191"/>
      <c r="N497" s="192"/>
      <c r="O497" s="192"/>
      <c r="P497" s="192"/>
      <c r="Q497" s="192"/>
      <c r="R497" s="192"/>
      <c r="S497" s="192"/>
      <c r="T497" s="193"/>
      <c r="AT497" s="187" t="s">
        <v>187</v>
      </c>
      <c r="AU497" s="187" t="s">
        <v>91</v>
      </c>
      <c r="AV497" s="13" t="s">
        <v>91</v>
      </c>
      <c r="AW497" s="13" t="s">
        <v>36</v>
      </c>
      <c r="AX497" s="13" t="s">
        <v>80</v>
      </c>
      <c r="AY497" s="187" t="s">
        <v>180</v>
      </c>
    </row>
    <row r="498" spans="1:65" s="13" customFormat="1" ht="11.25">
      <c r="B498" s="186"/>
      <c r="D498" s="182" t="s">
        <v>187</v>
      </c>
      <c r="E498" s="187" t="s">
        <v>1</v>
      </c>
      <c r="F498" s="188" t="s">
        <v>603</v>
      </c>
      <c r="H498" s="189">
        <v>47.04</v>
      </c>
      <c r="I498" s="190"/>
      <c r="L498" s="186"/>
      <c r="M498" s="191"/>
      <c r="N498" s="192"/>
      <c r="O498" s="192"/>
      <c r="P498" s="192"/>
      <c r="Q498" s="192"/>
      <c r="R498" s="192"/>
      <c r="S498" s="192"/>
      <c r="T498" s="193"/>
      <c r="AT498" s="187" t="s">
        <v>187</v>
      </c>
      <c r="AU498" s="187" t="s">
        <v>91</v>
      </c>
      <c r="AV498" s="13" t="s">
        <v>91</v>
      </c>
      <c r="AW498" s="13" t="s">
        <v>36</v>
      </c>
      <c r="AX498" s="13" t="s">
        <v>80</v>
      </c>
      <c r="AY498" s="187" t="s">
        <v>180</v>
      </c>
    </row>
    <row r="499" spans="1:65" s="14" customFormat="1" ht="11.25">
      <c r="B499" s="194"/>
      <c r="D499" s="182" t="s">
        <v>187</v>
      </c>
      <c r="E499" s="195" t="s">
        <v>1</v>
      </c>
      <c r="F499" s="196" t="s">
        <v>189</v>
      </c>
      <c r="H499" s="197">
        <v>251.64</v>
      </c>
      <c r="I499" s="198"/>
      <c r="L499" s="194"/>
      <c r="M499" s="199"/>
      <c r="N499" s="200"/>
      <c r="O499" s="200"/>
      <c r="P499" s="200"/>
      <c r="Q499" s="200"/>
      <c r="R499" s="200"/>
      <c r="S499" s="200"/>
      <c r="T499" s="201"/>
      <c r="AT499" s="195" t="s">
        <v>187</v>
      </c>
      <c r="AU499" s="195" t="s">
        <v>91</v>
      </c>
      <c r="AV499" s="14" t="s">
        <v>128</v>
      </c>
      <c r="AW499" s="14" t="s">
        <v>36</v>
      </c>
      <c r="AX499" s="14" t="s">
        <v>21</v>
      </c>
      <c r="AY499" s="195" t="s">
        <v>180</v>
      </c>
    </row>
    <row r="500" spans="1:65" s="2" customFormat="1" ht="60" customHeight="1">
      <c r="A500" s="33"/>
      <c r="B500" s="167"/>
      <c r="C500" s="168" t="s">
        <v>604</v>
      </c>
      <c r="D500" s="168" t="s">
        <v>182</v>
      </c>
      <c r="E500" s="169" t="s">
        <v>605</v>
      </c>
      <c r="F500" s="170" t="s">
        <v>606</v>
      </c>
      <c r="G500" s="171" t="s">
        <v>185</v>
      </c>
      <c r="H500" s="172">
        <v>55.395000000000003</v>
      </c>
      <c r="I500" s="173"/>
      <c r="J500" s="174">
        <f>ROUND(I500*H500,2)</f>
        <v>0</v>
      </c>
      <c r="K500" s="175"/>
      <c r="L500" s="34"/>
      <c r="M500" s="176" t="s">
        <v>1</v>
      </c>
      <c r="N500" s="177" t="s">
        <v>45</v>
      </c>
      <c r="O500" s="59"/>
      <c r="P500" s="178">
        <f>O500*H500</f>
        <v>0</v>
      </c>
      <c r="Q500" s="178">
        <v>0</v>
      </c>
      <c r="R500" s="178">
        <f>Q500*H500</f>
        <v>0</v>
      </c>
      <c r="S500" s="178">
        <v>0</v>
      </c>
      <c r="T500" s="179">
        <f>S500*H500</f>
        <v>0</v>
      </c>
      <c r="U500" s="33"/>
      <c r="V500" s="33"/>
      <c r="W500" s="33"/>
      <c r="X500" s="33"/>
      <c r="Y500" s="33"/>
      <c r="Z500" s="33"/>
      <c r="AA500" s="33"/>
      <c r="AB500" s="33"/>
      <c r="AC500" s="33"/>
      <c r="AD500" s="33"/>
      <c r="AE500" s="33"/>
      <c r="AR500" s="180" t="s">
        <v>220</v>
      </c>
      <c r="AT500" s="180" t="s">
        <v>182</v>
      </c>
      <c r="AU500" s="180" t="s">
        <v>91</v>
      </c>
      <c r="AY500" s="18" t="s">
        <v>180</v>
      </c>
      <c r="BE500" s="181">
        <f>IF(N500="základní",J500,0)</f>
        <v>0</v>
      </c>
      <c r="BF500" s="181">
        <f>IF(N500="snížená",J500,0)</f>
        <v>0</v>
      </c>
      <c r="BG500" s="181">
        <f>IF(N500="zákl. přenesená",J500,0)</f>
        <v>0</v>
      </c>
      <c r="BH500" s="181">
        <f>IF(N500="sníž. přenesená",J500,0)</f>
        <v>0</v>
      </c>
      <c r="BI500" s="181">
        <f>IF(N500="nulová",J500,0)</f>
        <v>0</v>
      </c>
      <c r="BJ500" s="18" t="s">
        <v>21</v>
      </c>
      <c r="BK500" s="181">
        <f>ROUND(I500*H500,2)</f>
        <v>0</v>
      </c>
      <c r="BL500" s="18" t="s">
        <v>220</v>
      </c>
      <c r="BM500" s="180" t="s">
        <v>607</v>
      </c>
    </row>
    <row r="501" spans="1:65" s="2" customFormat="1" ht="39">
      <c r="A501" s="33"/>
      <c r="B501" s="34"/>
      <c r="C501" s="33"/>
      <c r="D501" s="182" t="s">
        <v>186</v>
      </c>
      <c r="E501" s="33"/>
      <c r="F501" s="183" t="s">
        <v>606</v>
      </c>
      <c r="G501" s="33"/>
      <c r="H501" s="33"/>
      <c r="I501" s="102"/>
      <c r="J501" s="33"/>
      <c r="K501" s="33"/>
      <c r="L501" s="34"/>
      <c r="M501" s="184"/>
      <c r="N501" s="185"/>
      <c r="O501" s="59"/>
      <c r="P501" s="59"/>
      <c r="Q501" s="59"/>
      <c r="R501" s="59"/>
      <c r="S501" s="59"/>
      <c r="T501" s="60"/>
      <c r="U501" s="33"/>
      <c r="V501" s="33"/>
      <c r="W501" s="33"/>
      <c r="X501" s="33"/>
      <c r="Y501" s="33"/>
      <c r="Z501" s="33"/>
      <c r="AA501" s="33"/>
      <c r="AB501" s="33"/>
      <c r="AC501" s="33"/>
      <c r="AD501" s="33"/>
      <c r="AE501" s="33"/>
      <c r="AT501" s="18" t="s">
        <v>186</v>
      </c>
      <c r="AU501" s="18" t="s">
        <v>91</v>
      </c>
    </row>
    <row r="502" spans="1:65" s="12" customFormat="1" ht="22.9" customHeight="1">
      <c r="B502" s="154"/>
      <c r="D502" s="155" t="s">
        <v>79</v>
      </c>
      <c r="E502" s="165" t="s">
        <v>608</v>
      </c>
      <c r="F502" s="165" t="s">
        <v>609</v>
      </c>
      <c r="I502" s="157"/>
      <c r="J502" s="166">
        <f>BK502</f>
        <v>0</v>
      </c>
      <c r="L502" s="154"/>
      <c r="M502" s="159"/>
      <c r="N502" s="160"/>
      <c r="O502" s="160"/>
      <c r="P502" s="161">
        <f>SUM(P503:P555)</f>
        <v>0</v>
      </c>
      <c r="Q502" s="160"/>
      <c r="R502" s="161">
        <f>SUM(R503:R555)</f>
        <v>0</v>
      </c>
      <c r="S502" s="160"/>
      <c r="T502" s="162">
        <f>SUM(T503:T555)</f>
        <v>0</v>
      </c>
      <c r="AR502" s="155" t="s">
        <v>91</v>
      </c>
      <c r="AT502" s="163" t="s">
        <v>79</v>
      </c>
      <c r="AU502" s="163" t="s">
        <v>21</v>
      </c>
      <c r="AY502" s="155" t="s">
        <v>180</v>
      </c>
      <c r="BK502" s="164">
        <f>SUM(BK503:BK555)</f>
        <v>0</v>
      </c>
    </row>
    <row r="503" spans="1:65" s="2" customFormat="1" ht="24" customHeight="1">
      <c r="A503" s="33"/>
      <c r="B503" s="167"/>
      <c r="C503" s="168" t="s">
        <v>397</v>
      </c>
      <c r="D503" s="168" t="s">
        <v>182</v>
      </c>
      <c r="E503" s="169" t="s">
        <v>610</v>
      </c>
      <c r="F503" s="170" t="s">
        <v>611</v>
      </c>
      <c r="G503" s="171" t="s">
        <v>199</v>
      </c>
      <c r="H503" s="172">
        <v>15</v>
      </c>
      <c r="I503" s="173"/>
      <c r="J503" s="174">
        <f>ROUND(I503*H503,2)</f>
        <v>0</v>
      </c>
      <c r="K503" s="175"/>
      <c r="L503" s="34"/>
      <c r="M503" s="176" t="s">
        <v>1</v>
      </c>
      <c r="N503" s="177" t="s">
        <v>45</v>
      </c>
      <c r="O503" s="59"/>
      <c r="P503" s="178">
        <f>O503*H503</f>
        <v>0</v>
      </c>
      <c r="Q503" s="178">
        <v>0</v>
      </c>
      <c r="R503" s="178">
        <f>Q503*H503</f>
        <v>0</v>
      </c>
      <c r="S503" s="178">
        <v>0</v>
      </c>
      <c r="T503" s="179">
        <f>S503*H503</f>
        <v>0</v>
      </c>
      <c r="U503" s="33"/>
      <c r="V503" s="33"/>
      <c r="W503" s="33"/>
      <c r="X503" s="33"/>
      <c r="Y503" s="33"/>
      <c r="Z503" s="33"/>
      <c r="AA503" s="33"/>
      <c r="AB503" s="33"/>
      <c r="AC503" s="33"/>
      <c r="AD503" s="33"/>
      <c r="AE503" s="33"/>
      <c r="AR503" s="180" t="s">
        <v>220</v>
      </c>
      <c r="AT503" s="180" t="s">
        <v>182</v>
      </c>
      <c r="AU503" s="180" t="s">
        <v>91</v>
      </c>
      <c r="AY503" s="18" t="s">
        <v>180</v>
      </c>
      <c r="BE503" s="181">
        <f>IF(N503="základní",J503,0)</f>
        <v>0</v>
      </c>
      <c r="BF503" s="181">
        <f>IF(N503="snížená",J503,0)</f>
        <v>0</v>
      </c>
      <c r="BG503" s="181">
        <f>IF(N503="zákl. přenesená",J503,0)</f>
        <v>0</v>
      </c>
      <c r="BH503" s="181">
        <f>IF(N503="sníž. přenesená",J503,0)</f>
        <v>0</v>
      </c>
      <c r="BI503" s="181">
        <f>IF(N503="nulová",J503,0)</f>
        <v>0</v>
      </c>
      <c r="BJ503" s="18" t="s">
        <v>21</v>
      </c>
      <c r="BK503" s="181">
        <f>ROUND(I503*H503,2)</f>
        <v>0</v>
      </c>
      <c r="BL503" s="18" t="s">
        <v>220</v>
      </c>
      <c r="BM503" s="180" t="s">
        <v>612</v>
      </c>
    </row>
    <row r="504" spans="1:65" s="2" customFormat="1" ht="19.5">
      <c r="A504" s="33"/>
      <c r="B504" s="34"/>
      <c r="C504" s="33"/>
      <c r="D504" s="182" t="s">
        <v>186</v>
      </c>
      <c r="E504" s="33"/>
      <c r="F504" s="183" t="s">
        <v>611</v>
      </c>
      <c r="G504" s="33"/>
      <c r="H504" s="33"/>
      <c r="I504" s="102"/>
      <c r="J504" s="33"/>
      <c r="K504" s="33"/>
      <c r="L504" s="34"/>
      <c r="M504" s="184"/>
      <c r="N504" s="185"/>
      <c r="O504" s="59"/>
      <c r="P504" s="59"/>
      <c r="Q504" s="59"/>
      <c r="R504" s="59"/>
      <c r="S504" s="59"/>
      <c r="T504" s="60"/>
      <c r="U504" s="33"/>
      <c r="V504" s="33"/>
      <c r="W504" s="33"/>
      <c r="X504" s="33"/>
      <c r="Y504" s="33"/>
      <c r="Z504" s="33"/>
      <c r="AA504" s="33"/>
      <c r="AB504" s="33"/>
      <c r="AC504" s="33"/>
      <c r="AD504" s="33"/>
      <c r="AE504" s="33"/>
      <c r="AT504" s="18" t="s">
        <v>186</v>
      </c>
      <c r="AU504" s="18" t="s">
        <v>91</v>
      </c>
    </row>
    <row r="505" spans="1:65" s="2" customFormat="1" ht="24" customHeight="1">
      <c r="A505" s="33"/>
      <c r="B505" s="167"/>
      <c r="C505" s="168" t="s">
        <v>613</v>
      </c>
      <c r="D505" s="168" t="s">
        <v>182</v>
      </c>
      <c r="E505" s="169" t="s">
        <v>614</v>
      </c>
      <c r="F505" s="170" t="s">
        <v>615</v>
      </c>
      <c r="G505" s="171" t="s">
        <v>199</v>
      </c>
      <c r="H505" s="172">
        <v>99.46</v>
      </c>
      <c r="I505" s="173"/>
      <c r="J505" s="174">
        <f>ROUND(I505*H505,2)</f>
        <v>0</v>
      </c>
      <c r="K505" s="175"/>
      <c r="L505" s="34"/>
      <c r="M505" s="176" t="s">
        <v>1</v>
      </c>
      <c r="N505" s="177" t="s">
        <v>45</v>
      </c>
      <c r="O505" s="59"/>
      <c r="P505" s="178">
        <f>O505*H505</f>
        <v>0</v>
      </c>
      <c r="Q505" s="178">
        <v>0</v>
      </c>
      <c r="R505" s="178">
        <f>Q505*H505</f>
        <v>0</v>
      </c>
      <c r="S505" s="178">
        <v>0</v>
      </c>
      <c r="T505" s="179">
        <f>S505*H505</f>
        <v>0</v>
      </c>
      <c r="U505" s="33"/>
      <c r="V505" s="33"/>
      <c r="W505" s="33"/>
      <c r="X505" s="33"/>
      <c r="Y505" s="33"/>
      <c r="Z505" s="33"/>
      <c r="AA505" s="33"/>
      <c r="AB505" s="33"/>
      <c r="AC505" s="33"/>
      <c r="AD505" s="33"/>
      <c r="AE505" s="33"/>
      <c r="AR505" s="180" t="s">
        <v>220</v>
      </c>
      <c r="AT505" s="180" t="s">
        <v>182</v>
      </c>
      <c r="AU505" s="180" t="s">
        <v>91</v>
      </c>
      <c r="AY505" s="18" t="s">
        <v>180</v>
      </c>
      <c r="BE505" s="181">
        <f>IF(N505="základní",J505,0)</f>
        <v>0</v>
      </c>
      <c r="BF505" s="181">
        <f>IF(N505="snížená",J505,0)</f>
        <v>0</v>
      </c>
      <c r="BG505" s="181">
        <f>IF(N505="zákl. přenesená",J505,0)</f>
        <v>0</v>
      </c>
      <c r="BH505" s="181">
        <f>IF(N505="sníž. přenesená",J505,0)</f>
        <v>0</v>
      </c>
      <c r="BI505" s="181">
        <f>IF(N505="nulová",J505,0)</f>
        <v>0</v>
      </c>
      <c r="BJ505" s="18" t="s">
        <v>21</v>
      </c>
      <c r="BK505" s="181">
        <f>ROUND(I505*H505,2)</f>
        <v>0</v>
      </c>
      <c r="BL505" s="18" t="s">
        <v>220</v>
      </c>
      <c r="BM505" s="180" t="s">
        <v>616</v>
      </c>
    </row>
    <row r="506" spans="1:65" s="2" customFormat="1" ht="19.5">
      <c r="A506" s="33"/>
      <c r="B506" s="34"/>
      <c r="C506" s="33"/>
      <c r="D506" s="182" t="s">
        <v>186</v>
      </c>
      <c r="E506" s="33"/>
      <c r="F506" s="183" t="s">
        <v>615</v>
      </c>
      <c r="G506" s="33"/>
      <c r="H506" s="33"/>
      <c r="I506" s="102"/>
      <c r="J506" s="33"/>
      <c r="K506" s="33"/>
      <c r="L506" s="34"/>
      <c r="M506" s="184"/>
      <c r="N506" s="185"/>
      <c r="O506" s="59"/>
      <c r="P506" s="59"/>
      <c r="Q506" s="59"/>
      <c r="R506" s="59"/>
      <c r="S506" s="59"/>
      <c r="T506" s="60"/>
      <c r="U506" s="33"/>
      <c r="V506" s="33"/>
      <c r="W506" s="33"/>
      <c r="X506" s="33"/>
      <c r="Y506" s="33"/>
      <c r="Z506" s="33"/>
      <c r="AA506" s="33"/>
      <c r="AB506" s="33"/>
      <c r="AC506" s="33"/>
      <c r="AD506" s="33"/>
      <c r="AE506" s="33"/>
      <c r="AT506" s="18" t="s">
        <v>186</v>
      </c>
      <c r="AU506" s="18" t="s">
        <v>91</v>
      </c>
    </row>
    <row r="507" spans="1:65" s="15" customFormat="1" ht="11.25">
      <c r="B507" s="213"/>
      <c r="D507" s="182" t="s">
        <v>187</v>
      </c>
      <c r="E507" s="214" t="s">
        <v>1</v>
      </c>
      <c r="F507" s="215" t="s">
        <v>617</v>
      </c>
      <c r="H507" s="214" t="s">
        <v>1</v>
      </c>
      <c r="I507" s="216"/>
      <c r="L507" s="213"/>
      <c r="M507" s="217"/>
      <c r="N507" s="218"/>
      <c r="O507" s="218"/>
      <c r="P507" s="218"/>
      <c r="Q507" s="218"/>
      <c r="R507" s="218"/>
      <c r="S507" s="218"/>
      <c r="T507" s="219"/>
      <c r="AT507" s="214" t="s">
        <v>187</v>
      </c>
      <c r="AU507" s="214" t="s">
        <v>91</v>
      </c>
      <c r="AV507" s="15" t="s">
        <v>21</v>
      </c>
      <c r="AW507" s="15" t="s">
        <v>36</v>
      </c>
      <c r="AX507" s="15" t="s">
        <v>80</v>
      </c>
      <c r="AY507" s="214" t="s">
        <v>180</v>
      </c>
    </row>
    <row r="508" spans="1:65" s="13" customFormat="1" ht="11.25">
      <c r="B508" s="186"/>
      <c r="D508" s="182" t="s">
        <v>187</v>
      </c>
      <c r="E508" s="187" t="s">
        <v>1</v>
      </c>
      <c r="F508" s="188" t="s">
        <v>618</v>
      </c>
      <c r="H508" s="189">
        <v>99.46</v>
      </c>
      <c r="I508" s="190"/>
      <c r="L508" s="186"/>
      <c r="M508" s="191"/>
      <c r="N508" s="192"/>
      <c r="O508" s="192"/>
      <c r="P508" s="192"/>
      <c r="Q508" s="192"/>
      <c r="R508" s="192"/>
      <c r="S508" s="192"/>
      <c r="T508" s="193"/>
      <c r="AT508" s="187" t="s">
        <v>187</v>
      </c>
      <c r="AU508" s="187" t="s">
        <v>91</v>
      </c>
      <c r="AV508" s="13" t="s">
        <v>91</v>
      </c>
      <c r="AW508" s="13" t="s">
        <v>36</v>
      </c>
      <c r="AX508" s="13" t="s">
        <v>80</v>
      </c>
      <c r="AY508" s="187" t="s">
        <v>180</v>
      </c>
    </row>
    <row r="509" spans="1:65" s="14" customFormat="1" ht="11.25">
      <c r="B509" s="194"/>
      <c r="D509" s="182" t="s">
        <v>187</v>
      </c>
      <c r="E509" s="195" t="s">
        <v>1</v>
      </c>
      <c r="F509" s="196" t="s">
        <v>189</v>
      </c>
      <c r="H509" s="197">
        <v>99.46</v>
      </c>
      <c r="I509" s="198"/>
      <c r="L509" s="194"/>
      <c r="M509" s="199"/>
      <c r="N509" s="200"/>
      <c r="O509" s="200"/>
      <c r="P509" s="200"/>
      <c r="Q509" s="200"/>
      <c r="R509" s="200"/>
      <c r="S509" s="200"/>
      <c r="T509" s="201"/>
      <c r="AT509" s="195" t="s">
        <v>187</v>
      </c>
      <c r="AU509" s="195" t="s">
        <v>91</v>
      </c>
      <c r="AV509" s="14" t="s">
        <v>128</v>
      </c>
      <c r="AW509" s="14" t="s">
        <v>36</v>
      </c>
      <c r="AX509" s="14" t="s">
        <v>21</v>
      </c>
      <c r="AY509" s="195" t="s">
        <v>180</v>
      </c>
    </row>
    <row r="510" spans="1:65" s="2" customFormat="1" ht="24" customHeight="1">
      <c r="A510" s="33"/>
      <c r="B510" s="167"/>
      <c r="C510" s="168" t="s">
        <v>402</v>
      </c>
      <c r="D510" s="168" t="s">
        <v>182</v>
      </c>
      <c r="E510" s="169" t="s">
        <v>619</v>
      </c>
      <c r="F510" s="170" t="s">
        <v>620</v>
      </c>
      <c r="G510" s="171" t="s">
        <v>213</v>
      </c>
      <c r="H510" s="172">
        <v>8</v>
      </c>
      <c r="I510" s="173"/>
      <c r="J510" s="174">
        <f>ROUND(I510*H510,2)</f>
        <v>0</v>
      </c>
      <c r="K510" s="175"/>
      <c r="L510" s="34"/>
      <c r="M510" s="176" t="s">
        <v>1</v>
      </c>
      <c r="N510" s="177" t="s">
        <v>45</v>
      </c>
      <c r="O510" s="59"/>
      <c r="P510" s="178">
        <f>O510*H510</f>
        <v>0</v>
      </c>
      <c r="Q510" s="178">
        <v>0</v>
      </c>
      <c r="R510" s="178">
        <f>Q510*H510</f>
        <v>0</v>
      </c>
      <c r="S510" s="178">
        <v>0</v>
      </c>
      <c r="T510" s="179">
        <f>S510*H510</f>
        <v>0</v>
      </c>
      <c r="U510" s="33"/>
      <c r="V510" s="33"/>
      <c r="W510" s="33"/>
      <c r="X510" s="33"/>
      <c r="Y510" s="33"/>
      <c r="Z510" s="33"/>
      <c r="AA510" s="33"/>
      <c r="AB510" s="33"/>
      <c r="AC510" s="33"/>
      <c r="AD510" s="33"/>
      <c r="AE510" s="33"/>
      <c r="AR510" s="180" t="s">
        <v>220</v>
      </c>
      <c r="AT510" s="180" t="s">
        <v>182</v>
      </c>
      <c r="AU510" s="180" t="s">
        <v>91</v>
      </c>
      <c r="AY510" s="18" t="s">
        <v>180</v>
      </c>
      <c r="BE510" s="181">
        <f>IF(N510="základní",J510,0)</f>
        <v>0</v>
      </c>
      <c r="BF510" s="181">
        <f>IF(N510="snížená",J510,0)</f>
        <v>0</v>
      </c>
      <c r="BG510" s="181">
        <f>IF(N510="zákl. přenesená",J510,0)</f>
        <v>0</v>
      </c>
      <c r="BH510" s="181">
        <f>IF(N510="sníž. přenesená",J510,0)</f>
        <v>0</v>
      </c>
      <c r="BI510" s="181">
        <f>IF(N510="nulová",J510,0)</f>
        <v>0</v>
      </c>
      <c r="BJ510" s="18" t="s">
        <v>21</v>
      </c>
      <c r="BK510" s="181">
        <f>ROUND(I510*H510,2)</f>
        <v>0</v>
      </c>
      <c r="BL510" s="18" t="s">
        <v>220</v>
      </c>
      <c r="BM510" s="180" t="s">
        <v>621</v>
      </c>
    </row>
    <row r="511" spans="1:65" s="2" customFormat="1" ht="11.25">
      <c r="A511" s="33"/>
      <c r="B511" s="34"/>
      <c r="C511" s="33"/>
      <c r="D511" s="182" t="s">
        <v>186</v>
      </c>
      <c r="E511" s="33"/>
      <c r="F511" s="183" t="s">
        <v>620</v>
      </c>
      <c r="G511" s="33"/>
      <c r="H511" s="33"/>
      <c r="I511" s="102"/>
      <c r="J511" s="33"/>
      <c r="K511" s="33"/>
      <c r="L511" s="34"/>
      <c r="M511" s="184"/>
      <c r="N511" s="185"/>
      <c r="O511" s="59"/>
      <c r="P511" s="59"/>
      <c r="Q511" s="59"/>
      <c r="R511" s="59"/>
      <c r="S511" s="59"/>
      <c r="T511" s="60"/>
      <c r="U511" s="33"/>
      <c r="V511" s="33"/>
      <c r="W511" s="33"/>
      <c r="X511" s="33"/>
      <c r="Y511" s="33"/>
      <c r="Z511" s="33"/>
      <c r="AA511" s="33"/>
      <c r="AB511" s="33"/>
      <c r="AC511" s="33"/>
      <c r="AD511" s="33"/>
      <c r="AE511" s="33"/>
      <c r="AT511" s="18" t="s">
        <v>186</v>
      </c>
      <c r="AU511" s="18" t="s">
        <v>91</v>
      </c>
    </row>
    <row r="512" spans="1:65" s="13" customFormat="1" ht="11.25">
      <c r="B512" s="186"/>
      <c r="D512" s="182" t="s">
        <v>187</v>
      </c>
      <c r="E512" s="187" t="s">
        <v>1</v>
      </c>
      <c r="F512" s="188" t="s">
        <v>193</v>
      </c>
      <c r="H512" s="189">
        <v>8</v>
      </c>
      <c r="I512" s="190"/>
      <c r="L512" s="186"/>
      <c r="M512" s="191"/>
      <c r="N512" s="192"/>
      <c r="O512" s="192"/>
      <c r="P512" s="192"/>
      <c r="Q512" s="192"/>
      <c r="R512" s="192"/>
      <c r="S512" s="192"/>
      <c r="T512" s="193"/>
      <c r="AT512" s="187" t="s">
        <v>187</v>
      </c>
      <c r="AU512" s="187" t="s">
        <v>91</v>
      </c>
      <c r="AV512" s="13" t="s">
        <v>91</v>
      </c>
      <c r="AW512" s="13" t="s">
        <v>36</v>
      </c>
      <c r="AX512" s="13" t="s">
        <v>80</v>
      </c>
      <c r="AY512" s="187" t="s">
        <v>180</v>
      </c>
    </row>
    <row r="513" spans="1:65" s="14" customFormat="1" ht="11.25">
      <c r="B513" s="194"/>
      <c r="D513" s="182" t="s">
        <v>187</v>
      </c>
      <c r="E513" s="195" t="s">
        <v>1</v>
      </c>
      <c r="F513" s="196" t="s">
        <v>189</v>
      </c>
      <c r="H513" s="197">
        <v>8</v>
      </c>
      <c r="I513" s="198"/>
      <c r="L513" s="194"/>
      <c r="M513" s="199"/>
      <c r="N513" s="200"/>
      <c r="O513" s="200"/>
      <c r="P513" s="200"/>
      <c r="Q513" s="200"/>
      <c r="R513" s="200"/>
      <c r="S513" s="200"/>
      <c r="T513" s="201"/>
      <c r="AT513" s="195" t="s">
        <v>187</v>
      </c>
      <c r="AU513" s="195" t="s">
        <v>91</v>
      </c>
      <c r="AV513" s="14" t="s">
        <v>128</v>
      </c>
      <c r="AW513" s="14" t="s">
        <v>36</v>
      </c>
      <c r="AX513" s="14" t="s">
        <v>21</v>
      </c>
      <c r="AY513" s="195" t="s">
        <v>180</v>
      </c>
    </row>
    <row r="514" spans="1:65" s="2" customFormat="1" ht="16.5" customHeight="1">
      <c r="A514" s="33"/>
      <c r="B514" s="167"/>
      <c r="C514" s="168" t="s">
        <v>622</v>
      </c>
      <c r="D514" s="168" t="s">
        <v>182</v>
      </c>
      <c r="E514" s="169" t="s">
        <v>623</v>
      </c>
      <c r="F514" s="170" t="s">
        <v>624</v>
      </c>
      <c r="G514" s="171" t="s">
        <v>213</v>
      </c>
      <c r="H514" s="172">
        <v>15</v>
      </c>
      <c r="I514" s="173"/>
      <c r="J514" s="174">
        <f>ROUND(I514*H514,2)</f>
        <v>0</v>
      </c>
      <c r="K514" s="175"/>
      <c r="L514" s="34"/>
      <c r="M514" s="176" t="s">
        <v>1</v>
      </c>
      <c r="N514" s="177" t="s">
        <v>45</v>
      </c>
      <c r="O514" s="59"/>
      <c r="P514" s="178">
        <f>O514*H514</f>
        <v>0</v>
      </c>
      <c r="Q514" s="178">
        <v>0</v>
      </c>
      <c r="R514" s="178">
        <f>Q514*H514</f>
        <v>0</v>
      </c>
      <c r="S514" s="178">
        <v>0</v>
      </c>
      <c r="T514" s="179">
        <f>S514*H514</f>
        <v>0</v>
      </c>
      <c r="U514" s="33"/>
      <c r="V514" s="33"/>
      <c r="W514" s="33"/>
      <c r="X514" s="33"/>
      <c r="Y514" s="33"/>
      <c r="Z514" s="33"/>
      <c r="AA514" s="33"/>
      <c r="AB514" s="33"/>
      <c r="AC514" s="33"/>
      <c r="AD514" s="33"/>
      <c r="AE514" s="33"/>
      <c r="AR514" s="180" t="s">
        <v>220</v>
      </c>
      <c r="AT514" s="180" t="s">
        <v>182</v>
      </c>
      <c r="AU514" s="180" t="s">
        <v>91</v>
      </c>
      <c r="AY514" s="18" t="s">
        <v>180</v>
      </c>
      <c r="BE514" s="181">
        <f>IF(N514="základní",J514,0)</f>
        <v>0</v>
      </c>
      <c r="BF514" s="181">
        <f>IF(N514="snížená",J514,0)</f>
        <v>0</v>
      </c>
      <c r="BG514" s="181">
        <f>IF(N514="zákl. přenesená",J514,0)</f>
        <v>0</v>
      </c>
      <c r="BH514" s="181">
        <f>IF(N514="sníž. přenesená",J514,0)</f>
        <v>0</v>
      </c>
      <c r="BI514" s="181">
        <f>IF(N514="nulová",J514,0)</f>
        <v>0</v>
      </c>
      <c r="BJ514" s="18" t="s">
        <v>21</v>
      </c>
      <c r="BK514" s="181">
        <f>ROUND(I514*H514,2)</f>
        <v>0</v>
      </c>
      <c r="BL514" s="18" t="s">
        <v>220</v>
      </c>
      <c r="BM514" s="180" t="s">
        <v>625</v>
      </c>
    </row>
    <row r="515" spans="1:65" s="2" customFormat="1" ht="11.25">
      <c r="A515" s="33"/>
      <c r="B515" s="34"/>
      <c r="C515" s="33"/>
      <c r="D515" s="182" t="s">
        <v>186</v>
      </c>
      <c r="E515" s="33"/>
      <c r="F515" s="183" t="s">
        <v>624</v>
      </c>
      <c r="G515" s="33"/>
      <c r="H515" s="33"/>
      <c r="I515" s="102"/>
      <c r="J515" s="33"/>
      <c r="K515" s="33"/>
      <c r="L515" s="34"/>
      <c r="M515" s="184"/>
      <c r="N515" s="185"/>
      <c r="O515" s="59"/>
      <c r="P515" s="59"/>
      <c r="Q515" s="59"/>
      <c r="R515" s="59"/>
      <c r="S515" s="59"/>
      <c r="T515" s="60"/>
      <c r="U515" s="33"/>
      <c r="V515" s="33"/>
      <c r="W515" s="33"/>
      <c r="X515" s="33"/>
      <c r="Y515" s="33"/>
      <c r="Z515" s="33"/>
      <c r="AA515" s="33"/>
      <c r="AB515" s="33"/>
      <c r="AC515" s="33"/>
      <c r="AD515" s="33"/>
      <c r="AE515" s="33"/>
      <c r="AT515" s="18" t="s">
        <v>186</v>
      </c>
      <c r="AU515" s="18" t="s">
        <v>91</v>
      </c>
    </row>
    <row r="516" spans="1:65" s="2" customFormat="1" ht="24" customHeight="1">
      <c r="A516" s="33"/>
      <c r="B516" s="167"/>
      <c r="C516" s="168" t="s">
        <v>406</v>
      </c>
      <c r="D516" s="168" t="s">
        <v>182</v>
      </c>
      <c r="E516" s="169" t="s">
        <v>626</v>
      </c>
      <c r="F516" s="170" t="s">
        <v>627</v>
      </c>
      <c r="G516" s="171" t="s">
        <v>213</v>
      </c>
      <c r="H516" s="172">
        <v>15</v>
      </c>
      <c r="I516" s="173"/>
      <c r="J516" s="174">
        <f>ROUND(I516*H516,2)</f>
        <v>0</v>
      </c>
      <c r="K516" s="175"/>
      <c r="L516" s="34"/>
      <c r="M516" s="176" t="s">
        <v>1</v>
      </c>
      <c r="N516" s="177" t="s">
        <v>45</v>
      </c>
      <c r="O516" s="59"/>
      <c r="P516" s="178">
        <f>O516*H516</f>
        <v>0</v>
      </c>
      <c r="Q516" s="178">
        <v>0</v>
      </c>
      <c r="R516" s="178">
        <f>Q516*H516</f>
        <v>0</v>
      </c>
      <c r="S516" s="178">
        <v>0</v>
      </c>
      <c r="T516" s="179">
        <f>S516*H516</f>
        <v>0</v>
      </c>
      <c r="U516" s="33"/>
      <c r="V516" s="33"/>
      <c r="W516" s="33"/>
      <c r="X516" s="33"/>
      <c r="Y516" s="33"/>
      <c r="Z516" s="33"/>
      <c r="AA516" s="33"/>
      <c r="AB516" s="33"/>
      <c r="AC516" s="33"/>
      <c r="AD516" s="33"/>
      <c r="AE516" s="33"/>
      <c r="AR516" s="180" t="s">
        <v>220</v>
      </c>
      <c r="AT516" s="180" t="s">
        <v>182</v>
      </c>
      <c r="AU516" s="180" t="s">
        <v>91</v>
      </c>
      <c r="AY516" s="18" t="s">
        <v>180</v>
      </c>
      <c r="BE516" s="181">
        <f>IF(N516="základní",J516,0)</f>
        <v>0</v>
      </c>
      <c r="BF516" s="181">
        <f>IF(N516="snížená",J516,0)</f>
        <v>0</v>
      </c>
      <c r="BG516" s="181">
        <f>IF(N516="zákl. přenesená",J516,0)</f>
        <v>0</v>
      </c>
      <c r="BH516" s="181">
        <f>IF(N516="sníž. přenesená",J516,0)</f>
        <v>0</v>
      </c>
      <c r="BI516" s="181">
        <f>IF(N516="nulová",J516,0)</f>
        <v>0</v>
      </c>
      <c r="BJ516" s="18" t="s">
        <v>21</v>
      </c>
      <c r="BK516" s="181">
        <f>ROUND(I516*H516,2)</f>
        <v>0</v>
      </c>
      <c r="BL516" s="18" t="s">
        <v>220</v>
      </c>
      <c r="BM516" s="180" t="s">
        <v>628</v>
      </c>
    </row>
    <row r="517" spans="1:65" s="2" customFormat="1" ht="11.25">
      <c r="A517" s="33"/>
      <c r="B517" s="34"/>
      <c r="C517" s="33"/>
      <c r="D517" s="182" t="s">
        <v>186</v>
      </c>
      <c r="E517" s="33"/>
      <c r="F517" s="183" t="s">
        <v>627</v>
      </c>
      <c r="G517" s="33"/>
      <c r="H517" s="33"/>
      <c r="I517" s="102"/>
      <c r="J517" s="33"/>
      <c r="K517" s="33"/>
      <c r="L517" s="34"/>
      <c r="M517" s="184"/>
      <c r="N517" s="185"/>
      <c r="O517" s="59"/>
      <c r="P517" s="59"/>
      <c r="Q517" s="59"/>
      <c r="R517" s="59"/>
      <c r="S517" s="59"/>
      <c r="T517" s="60"/>
      <c r="U517" s="33"/>
      <c r="V517" s="33"/>
      <c r="W517" s="33"/>
      <c r="X517" s="33"/>
      <c r="Y517" s="33"/>
      <c r="Z517" s="33"/>
      <c r="AA517" s="33"/>
      <c r="AB517" s="33"/>
      <c r="AC517" s="33"/>
      <c r="AD517" s="33"/>
      <c r="AE517" s="33"/>
      <c r="AT517" s="18" t="s">
        <v>186</v>
      </c>
      <c r="AU517" s="18" t="s">
        <v>91</v>
      </c>
    </row>
    <row r="518" spans="1:65" s="2" customFormat="1" ht="24" customHeight="1">
      <c r="A518" s="33"/>
      <c r="B518" s="167"/>
      <c r="C518" s="168" t="s">
        <v>629</v>
      </c>
      <c r="D518" s="168" t="s">
        <v>182</v>
      </c>
      <c r="E518" s="169" t="s">
        <v>630</v>
      </c>
      <c r="F518" s="170" t="s">
        <v>631</v>
      </c>
      <c r="G518" s="171" t="s">
        <v>213</v>
      </c>
      <c r="H518" s="172">
        <v>24.8</v>
      </c>
      <c r="I518" s="173"/>
      <c r="J518" s="174">
        <f>ROUND(I518*H518,2)</f>
        <v>0</v>
      </c>
      <c r="K518" s="175"/>
      <c r="L518" s="34"/>
      <c r="M518" s="176" t="s">
        <v>1</v>
      </c>
      <c r="N518" s="177" t="s">
        <v>45</v>
      </c>
      <c r="O518" s="59"/>
      <c r="P518" s="178">
        <f>O518*H518</f>
        <v>0</v>
      </c>
      <c r="Q518" s="178">
        <v>0</v>
      </c>
      <c r="R518" s="178">
        <f>Q518*H518</f>
        <v>0</v>
      </c>
      <c r="S518" s="178">
        <v>0</v>
      </c>
      <c r="T518" s="179">
        <f>S518*H518</f>
        <v>0</v>
      </c>
      <c r="U518" s="33"/>
      <c r="V518" s="33"/>
      <c r="W518" s="33"/>
      <c r="X518" s="33"/>
      <c r="Y518" s="33"/>
      <c r="Z518" s="33"/>
      <c r="AA518" s="33"/>
      <c r="AB518" s="33"/>
      <c r="AC518" s="33"/>
      <c r="AD518" s="33"/>
      <c r="AE518" s="33"/>
      <c r="AR518" s="180" t="s">
        <v>220</v>
      </c>
      <c r="AT518" s="180" t="s">
        <v>182</v>
      </c>
      <c r="AU518" s="180" t="s">
        <v>91</v>
      </c>
      <c r="AY518" s="18" t="s">
        <v>180</v>
      </c>
      <c r="BE518" s="181">
        <f>IF(N518="základní",J518,0)</f>
        <v>0</v>
      </c>
      <c r="BF518" s="181">
        <f>IF(N518="snížená",J518,0)</f>
        <v>0</v>
      </c>
      <c r="BG518" s="181">
        <f>IF(N518="zákl. přenesená",J518,0)</f>
        <v>0</v>
      </c>
      <c r="BH518" s="181">
        <f>IF(N518="sníž. přenesená",J518,0)</f>
        <v>0</v>
      </c>
      <c r="BI518" s="181">
        <f>IF(N518="nulová",J518,0)</f>
        <v>0</v>
      </c>
      <c r="BJ518" s="18" t="s">
        <v>21</v>
      </c>
      <c r="BK518" s="181">
        <f>ROUND(I518*H518,2)</f>
        <v>0</v>
      </c>
      <c r="BL518" s="18" t="s">
        <v>220</v>
      </c>
      <c r="BM518" s="180" t="s">
        <v>632</v>
      </c>
    </row>
    <row r="519" spans="1:65" s="2" customFormat="1" ht="19.5">
      <c r="A519" s="33"/>
      <c r="B519" s="34"/>
      <c r="C519" s="33"/>
      <c r="D519" s="182" t="s">
        <v>186</v>
      </c>
      <c r="E519" s="33"/>
      <c r="F519" s="183" t="s">
        <v>631</v>
      </c>
      <c r="G519" s="33"/>
      <c r="H519" s="33"/>
      <c r="I519" s="102"/>
      <c r="J519" s="33"/>
      <c r="K519" s="33"/>
      <c r="L519" s="34"/>
      <c r="M519" s="184"/>
      <c r="N519" s="185"/>
      <c r="O519" s="59"/>
      <c r="P519" s="59"/>
      <c r="Q519" s="59"/>
      <c r="R519" s="59"/>
      <c r="S519" s="59"/>
      <c r="T519" s="60"/>
      <c r="U519" s="33"/>
      <c r="V519" s="33"/>
      <c r="W519" s="33"/>
      <c r="X519" s="33"/>
      <c r="Y519" s="33"/>
      <c r="Z519" s="33"/>
      <c r="AA519" s="33"/>
      <c r="AB519" s="33"/>
      <c r="AC519" s="33"/>
      <c r="AD519" s="33"/>
      <c r="AE519" s="33"/>
      <c r="AT519" s="18" t="s">
        <v>186</v>
      </c>
      <c r="AU519" s="18" t="s">
        <v>91</v>
      </c>
    </row>
    <row r="520" spans="1:65" s="13" customFormat="1" ht="11.25">
      <c r="B520" s="186"/>
      <c r="D520" s="182" t="s">
        <v>187</v>
      </c>
      <c r="E520" s="187" t="s">
        <v>1</v>
      </c>
      <c r="F520" s="188" t="s">
        <v>633</v>
      </c>
      <c r="H520" s="189">
        <v>24.8</v>
      </c>
      <c r="I520" s="190"/>
      <c r="L520" s="186"/>
      <c r="M520" s="191"/>
      <c r="N520" s="192"/>
      <c r="O520" s="192"/>
      <c r="P520" s="192"/>
      <c r="Q520" s="192"/>
      <c r="R520" s="192"/>
      <c r="S520" s="192"/>
      <c r="T520" s="193"/>
      <c r="AT520" s="187" t="s">
        <v>187</v>
      </c>
      <c r="AU520" s="187" t="s">
        <v>91</v>
      </c>
      <c r="AV520" s="13" t="s">
        <v>91</v>
      </c>
      <c r="AW520" s="13" t="s">
        <v>36</v>
      </c>
      <c r="AX520" s="13" t="s">
        <v>80</v>
      </c>
      <c r="AY520" s="187" t="s">
        <v>180</v>
      </c>
    </row>
    <row r="521" spans="1:65" s="14" customFormat="1" ht="11.25">
      <c r="B521" s="194"/>
      <c r="D521" s="182" t="s">
        <v>187</v>
      </c>
      <c r="E521" s="195" t="s">
        <v>1</v>
      </c>
      <c r="F521" s="196" t="s">
        <v>189</v>
      </c>
      <c r="H521" s="197">
        <v>24.8</v>
      </c>
      <c r="I521" s="198"/>
      <c r="L521" s="194"/>
      <c r="M521" s="199"/>
      <c r="N521" s="200"/>
      <c r="O521" s="200"/>
      <c r="P521" s="200"/>
      <c r="Q521" s="200"/>
      <c r="R521" s="200"/>
      <c r="S521" s="200"/>
      <c r="T521" s="201"/>
      <c r="AT521" s="195" t="s">
        <v>187</v>
      </c>
      <c r="AU521" s="195" t="s">
        <v>91</v>
      </c>
      <c r="AV521" s="14" t="s">
        <v>128</v>
      </c>
      <c r="AW521" s="14" t="s">
        <v>36</v>
      </c>
      <c r="AX521" s="14" t="s">
        <v>21</v>
      </c>
      <c r="AY521" s="195" t="s">
        <v>180</v>
      </c>
    </row>
    <row r="522" spans="1:65" s="2" customFormat="1" ht="24" customHeight="1">
      <c r="A522" s="33"/>
      <c r="B522" s="167"/>
      <c r="C522" s="168" t="s">
        <v>27</v>
      </c>
      <c r="D522" s="168" t="s">
        <v>182</v>
      </c>
      <c r="E522" s="169" t="s">
        <v>634</v>
      </c>
      <c r="F522" s="170" t="s">
        <v>635</v>
      </c>
      <c r="G522" s="171" t="s">
        <v>213</v>
      </c>
      <c r="H522" s="172">
        <v>7.8</v>
      </c>
      <c r="I522" s="173"/>
      <c r="J522" s="174">
        <f>ROUND(I522*H522,2)</f>
        <v>0</v>
      </c>
      <c r="K522" s="175"/>
      <c r="L522" s="34"/>
      <c r="M522" s="176" t="s">
        <v>1</v>
      </c>
      <c r="N522" s="177" t="s">
        <v>45</v>
      </c>
      <c r="O522" s="59"/>
      <c r="P522" s="178">
        <f>O522*H522</f>
        <v>0</v>
      </c>
      <c r="Q522" s="178">
        <v>0</v>
      </c>
      <c r="R522" s="178">
        <f>Q522*H522</f>
        <v>0</v>
      </c>
      <c r="S522" s="178">
        <v>0</v>
      </c>
      <c r="T522" s="179">
        <f>S522*H522</f>
        <v>0</v>
      </c>
      <c r="U522" s="33"/>
      <c r="V522" s="33"/>
      <c r="W522" s="33"/>
      <c r="X522" s="33"/>
      <c r="Y522" s="33"/>
      <c r="Z522" s="33"/>
      <c r="AA522" s="33"/>
      <c r="AB522" s="33"/>
      <c r="AC522" s="33"/>
      <c r="AD522" s="33"/>
      <c r="AE522" s="33"/>
      <c r="AR522" s="180" t="s">
        <v>220</v>
      </c>
      <c r="AT522" s="180" t="s">
        <v>182</v>
      </c>
      <c r="AU522" s="180" t="s">
        <v>91</v>
      </c>
      <c r="AY522" s="18" t="s">
        <v>180</v>
      </c>
      <c r="BE522" s="181">
        <f>IF(N522="základní",J522,0)</f>
        <v>0</v>
      </c>
      <c r="BF522" s="181">
        <f>IF(N522="snížená",J522,0)</f>
        <v>0</v>
      </c>
      <c r="BG522" s="181">
        <f>IF(N522="zákl. přenesená",J522,0)</f>
        <v>0</v>
      </c>
      <c r="BH522" s="181">
        <f>IF(N522="sníž. přenesená",J522,0)</f>
        <v>0</v>
      </c>
      <c r="BI522" s="181">
        <f>IF(N522="nulová",J522,0)</f>
        <v>0</v>
      </c>
      <c r="BJ522" s="18" t="s">
        <v>21</v>
      </c>
      <c r="BK522" s="181">
        <f>ROUND(I522*H522,2)</f>
        <v>0</v>
      </c>
      <c r="BL522" s="18" t="s">
        <v>220</v>
      </c>
      <c r="BM522" s="180" t="s">
        <v>636</v>
      </c>
    </row>
    <row r="523" spans="1:65" s="2" customFormat="1" ht="19.5">
      <c r="A523" s="33"/>
      <c r="B523" s="34"/>
      <c r="C523" s="33"/>
      <c r="D523" s="182" t="s">
        <v>186</v>
      </c>
      <c r="E523" s="33"/>
      <c r="F523" s="183" t="s">
        <v>635</v>
      </c>
      <c r="G523" s="33"/>
      <c r="H523" s="33"/>
      <c r="I523" s="102"/>
      <c r="J523" s="33"/>
      <c r="K523" s="33"/>
      <c r="L523" s="34"/>
      <c r="M523" s="184"/>
      <c r="N523" s="185"/>
      <c r="O523" s="59"/>
      <c r="P523" s="59"/>
      <c r="Q523" s="59"/>
      <c r="R523" s="59"/>
      <c r="S523" s="59"/>
      <c r="T523" s="60"/>
      <c r="U523" s="33"/>
      <c r="V523" s="33"/>
      <c r="W523" s="33"/>
      <c r="X523" s="33"/>
      <c r="Y523" s="33"/>
      <c r="Z523" s="33"/>
      <c r="AA523" s="33"/>
      <c r="AB523" s="33"/>
      <c r="AC523" s="33"/>
      <c r="AD523" s="33"/>
      <c r="AE523" s="33"/>
      <c r="AT523" s="18" t="s">
        <v>186</v>
      </c>
      <c r="AU523" s="18" t="s">
        <v>91</v>
      </c>
    </row>
    <row r="524" spans="1:65" s="13" customFormat="1" ht="11.25">
      <c r="B524" s="186"/>
      <c r="D524" s="182" t="s">
        <v>187</v>
      </c>
      <c r="E524" s="187" t="s">
        <v>1</v>
      </c>
      <c r="F524" s="188" t="s">
        <v>637</v>
      </c>
      <c r="H524" s="189">
        <v>7.8</v>
      </c>
      <c r="I524" s="190"/>
      <c r="L524" s="186"/>
      <c r="M524" s="191"/>
      <c r="N524" s="192"/>
      <c r="O524" s="192"/>
      <c r="P524" s="192"/>
      <c r="Q524" s="192"/>
      <c r="R524" s="192"/>
      <c r="S524" s="192"/>
      <c r="T524" s="193"/>
      <c r="AT524" s="187" t="s">
        <v>187</v>
      </c>
      <c r="AU524" s="187" t="s">
        <v>91</v>
      </c>
      <c r="AV524" s="13" t="s">
        <v>91</v>
      </c>
      <c r="AW524" s="13" t="s">
        <v>36</v>
      </c>
      <c r="AX524" s="13" t="s">
        <v>80</v>
      </c>
      <c r="AY524" s="187" t="s">
        <v>180</v>
      </c>
    </row>
    <row r="525" spans="1:65" s="14" customFormat="1" ht="11.25">
      <c r="B525" s="194"/>
      <c r="D525" s="182" t="s">
        <v>187</v>
      </c>
      <c r="E525" s="195" t="s">
        <v>1</v>
      </c>
      <c r="F525" s="196" t="s">
        <v>189</v>
      </c>
      <c r="H525" s="197">
        <v>7.8</v>
      </c>
      <c r="I525" s="198"/>
      <c r="L525" s="194"/>
      <c r="M525" s="199"/>
      <c r="N525" s="200"/>
      <c r="O525" s="200"/>
      <c r="P525" s="200"/>
      <c r="Q525" s="200"/>
      <c r="R525" s="200"/>
      <c r="S525" s="200"/>
      <c r="T525" s="201"/>
      <c r="AT525" s="195" t="s">
        <v>187</v>
      </c>
      <c r="AU525" s="195" t="s">
        <v>91</v>
      </c>
      <c r="AV525" s="14" t="s">
        <v>128</v>
      </c>
      <c r="AW525" s="14" t="s">
        <v>36</v>
      </c>
      <c r="AX525" s="14" t="s">
        <v>21</v>
      </c>
      <c r="AY525" s="195" t="s">
        <v>180</v>
      </c>
    </row>
    <row r="526" spans="1:65" s="2" customFormat="1" ht="24" customHeight="1">
      <c r="A526" s="33"/>
      <c r="B526" s="167"/>
      <c r="C526" s="168" t="s">
        <v>638</v>
      </c>
      <c r="D526" s="168" t="s">
        <v>182</v>
      </c>
      <c r="E526" s="169" t="s">
        <v>639</v>
      </c>
      <c r="F526" s="170" t="s">
        <v>640</v>
      </c>
      <c r="G526" s="171" t="s">
        <v>213</v>
      </c>
      <c r="H526" s="172">
        <v>1</v>
      </c>
      <c r="I526" s="173"/>
      <c r="J526" s="174">
        <f>ROUND(I526*H526,2)</f>
        <v>0</v>
      </c>
      <c r="K526" s="175"/>
      <c r="L526" s="34"/>
      <c r="M526" s="176" t="s">
        <v>1</v>
      </c>
      <c r="N526" s="177" t="s">
        <v>45</v>
      </c>
      <c r="O526" s="59"/>
      <c r="P526" s="178">
        <f>O526*H526</f>
        <v>0</v>
      </c>
      <c r="Q526" s="178">
        <v>0</v>
      </c>
      <c r="R526" s="178">
        <f>Q526*H526</f>
        <v>0</v>
      </c>
      <c r="S526" s="178">
        <v>0</v>
      </c>
      <c r="T526" s="179">
        <f>S526*H526</f>
        <v>0</v>
      </c>
      <c r="U526" s="33"/>
      <c r="V526" s="33"/>
      <c r="W526" s="33"/>
      <c r="X526" s="33"/>
      <c r="Y526" s="33"/>
      <c r="Z526" s="33"/>
      <c r="AA526" s="33"/>
      <c r="AB526" s="33"/>
      <c r="AC526" s="33"/>
      <c r="AD526" s="33"/>
      <c r="AE526" s="33"/>
      <c r="AR526" s="180" t="s">
        <v>220</v>
      </c>
      <c r="AT526" s="180" t="s">
        <v>182</v>
      </c>
      <c r="AU526" s="180" t="s">
        <v>91</v>
      </c>
      <c r="AY526" s="18" t="s">
        <v>180</v>
      </c>
      <c r="BE526" s="181">
        <f>IF(N526="základní",J526,0)</f>
        <v>0</v>
      </c>
      <c r="BF526" s="181">
        <f>IF(N526="snížená",J526,0)</f>
        <v>0</v>
      </c>
      <c r="BG526" s="181">
        <f>IF(N526="zákl. přenesená",J526,0)</f>
        <v>0</v>
      </c>
      <c r="BH526" s="181">
        <f>IF(N526="sníž. přenesená",J526,0)</f>
        <v>0</v>
      </c>
      <c r="BI526" s="181">
        <f>IF(N526="nulová",J526,0)</f>
        <v>0</v>
      </c>
      <c r="BJ526" s="18" t="s">
        <v>21</v>
      </c>
      <c r="BK526" s="181">
        <f>ROUND(I526*H526,2)</f>
        <v>0</v>
      </c>
      <c r="BL526" s="18" t="s">
        <v>220</v>
      </c>
      <c r="BM526" s="180" t="s">
        <v>641</v>
      </c>
    </row>
    <row r="527" spans="1:65" s="2" customFormat="1" ht="19.5">
      <c r="A527" s="33"/>
      <c r="B527" s="34"/>
      <c r="C527" s="33"/>
      <c r="D527" s="182" t="s">
        <v>186</v>
      </c>
      <c r="E527" s="33"/>
      <c r="F527" s="183" t="s">
        <v>640</v>
      </c>
      <c r="G527" s="33"/>
      <c r="H527" s="33"/>
      <c r="I527" s="102"/>
      <c r="J527" s="33"/>
      <c r="K527" s="33"/>
      <c r="L527" s="34"/>
      <c r="M527" s="184"/>
      <c r="N527" s="185"/>
      <c r="O527" s="59"/>
      <c r="P527" s="59"/>
      <c r="Q527" s="59"/>
      <c r="R527" s="59"/>
      <c r="S527" s="59"/>
      <c r="T527" s="60"/>
      <c r="U527" s="33"/>
      <c r="V527" s="33"/>
      <c r="W527" s="33"/>
      <c r="X527" s="33"/>
      <c r="Y527" s="33"/>
      <c r="Z527" s="33"/>
      <c r="AA527" s="33"/>
      <c r="AB527" s="33"/>
      <c r="AC527" s="33"/>
      <c r="AD527" s="33"/>
      <c r="AE527" s="33"/>
      <c r="AT527" s="18" t="s">
        <v>186</v>
      </c>
      <c r="AU527" s="18" t="s">
        <v>91</v>
      </c>
    </row>
    <row r="528" spans="1:65" s="2" customFormat="1" ht="24" customHeight="1">
      <c r="A528" s="33"/>
      <c r="B528" s="167"/>
      <c r="C528" s="168" t="s">
        <v>416</v>
      </c>
      <c r="D528" s="168" t="s">
        <v>182</v>
      </c>
      <c r="E528" s="169" t="s">
        <v>642</v>
      </c>
      <c r="F528" s="170" t="s">
        <v>643</v>
      </c>
      <c r="G528" s="171" t="s">
        <v>213</v>
      </c>
      <c r="H528" s="172">
        <v>13</v>
      </c>
      <c r="I528" s="173"/>
      <c r="J528" s="174">
        <f>ROUND(I528*H528,2)</f>
        <v>0</v>
      </c>
      <c r="K528" s="175"/>
      <c r="L528" s="34"/>
      <c r="M528" s="176" t="s">
        <v>1</v>
      </c>
      <c r="N528" s="177" t="s">
        <v>45</v>
      </c>
      <c r="O528" s="59"/>
      <c r="P528" s="178">
        <f>O528*H528</f>
        <v>0</v>
      </c>
      <c r="Q528" s="178">
        <v>0</v>
      </c>
      <c r="R528" s="178">
        <f>Q528*H528</f>
        <v>0</v>
      </c>
      <c r="S528" s="178">
        <v>0</v>
      </c>
      <c r="T528" s="179">
        <f>S528*H528</f>
        <v>0</v>
      </c>
      <c r="U528" s="33"/>
      <c r="V528" s="33"/>
      <c r="W528" s="33"/>
      <c r="X528" s="33"/>
      <c r="Y528" s="33"/>
      <c r="Z528" s="33"/>
      <c r="AA528" s="33"/>
      <c r="AB528" s="33"/>
      <c r="AC528" s="33"/>
      <c r="AD528" s="33"/>
      <c r="AE528" s="33"/>
      <c r="AR528" s="180" t="s">
        <v>220</v>
      </c>
      <c r="AT528" s="180" t="s">
        <v>182</v>
      </c>
      <c r="AU528" s="180" t="s">
        <v>91</v>
      </c>
      <c r="AY528" s="18" t="s">
        <v>180</v>
      </c>
      <c r="BE528" s="181">
        <f>IF(N528="základní",J528,0)</f>
        <v>0</v>
      </c>
      <c r="BF528" s="181">
        <f>IF(N528="snížená",J528,0)</f>
        <v>0</v>
      </c>
      <c r="BG528" s="181">
        <f>IF(N528="zákl. přenesená",J528,0)</f>
        <v>0</v>
      </c>
      <c r="BH528" s="181">
        <f>IF(N528="sníž. přenesená",J528,0)</f>
        <v>0</v>
      </c>
      <c r="BI528" s="181">
        <f>IF(N528="nulová",J528,0)</f>
        <v>0</v>
      </c>
      <c r="BJ528" s="18" t="s">
        <v>21</v>
      </c>
      <c r="BK528" s="181">
        <f>ROUND(I528*H528,2)</f>
        <v>0</v>
      </c>
      <c r="BL528" s="18" t="s">
        <v>220</v>
      </c>
      <c r="BM528" s="180" t="s">
        <v>644</v>
      </c>
    </row>
    <row r="529" spans="1:65" s="2" customFormat="1" ht="19.5">
      <c r="A529" s="33"/>
      <c r="B529" s="34"/>
      <c r="C529" s="33"/>
      <c r="D529" s="182" t="s">
        <v>186</v>
      </c>
      <c r="E529" s="33"/>
      <c r="F529" s="183" t="s">
        <v>643</v>
      </c>
      <c r="G529" s="33"/>
      <c r="H529" s="33"/>
      <c r="I529" s="102"/>
      <c r="J529" s="33"/>
      <c r="K529" s="33"/>
      <c r="L529" s="34"/>
      <c r="M529" s="184"/>
      <c r="N529" s="185"/>
      <c r="O529" s="59"/>
      <c r="P529" s="59"/>
      <c r="Q529" s="59"/>
      <c r="R529" s="59"/>
      <c r="S529" s="59"/>
      <c r="T529" s="60"/>
      <c r="U529" s="33"/>
      <c r="V529" s="33"/>
      <c r="W529" s="33"/>
      <c r="X529" s="33"/>
      <c r="Y529" s="33"/>
      <c r="Z529" s="33"/>
      <c r="AA529" s="33"/>
      <c r="AB529" s="33"/>
      <c r="AC529" s="33"/>
      <c r="AD529" s="33"/>
      <c r="AE529" s="33"/>
      <c r="AT529" s="18" t="s">
        <v>186</v>
      </c>
      <c r="AU529" s="18" t="s">
        <v>91</v>
      </c>
    </row>
    <row r="530" spans="1:65" s="13" customFormat="1" ht="11.25">
      <c r="B530" s="186"/>
      <c r="D530" s="182" t="s">
        <v>187</v>
      </c>
      <c r="E530" s="187" t="s">
        <v>1</v>
      </c>
      <c r="F530" s="188" t="s">
        <v>645</v>
      </c>
      <c r="H530" s="189">
        <v>13</v>
      </c>
      <c r="I530" s="190"/>
      <c r="L530" s="186"/>
      <c r="M530" s="191"/>
      <c r="N530" s="192"/>
      <c r="O530" s="192"/>
      <c r="P530" s="192"/>
      <c r="Q530" s="192"/>
      <c r="R530" s="192"/>
      <c r="S530" s="192"/>
      <c r="T530" s="193"/>
      <c r="AT530" s="187" t="s">
        <v>187</v>
      </c>
      <c r="AU530" s="187" t="s">
        <v>91</v>
      </c>
      <c r="AV530" s="13" t="s">
        <v>91</v>
      </c>
      <c r="AW530" s="13" t="s">
        <v>36</v>
      </c>
      <c r="AX530" s="13" t="s">
        <v>80</v>
      </c>
      <c r="AY530" s="187" t="s">
        <v>180</v>
      </c>
    </row>
    <row r="531" spans="1:65" s="14" customFormat="1" ht="11.25">
      <c r="B531" s="194"/>
      <c r="D531" s="182" t="s">
        <v>187</v>
      </c>
      <c r="E531" s="195" t="s">
        <v>1</v>
      </c>
      <c r="F531" s="196" t="s">
        <v>189</v>
      </c>
      <c r="H531" s="197">
        <v>13</v>
      </c>
      <c r="I531" s="198"/>
      <c r="L531" s="194"/>
      <c r="M531" s="199"/>
      <c r="N531" s="200"/>
      <c r="O531" s="200"/>
      <c r="P531" s="200"/>
      <c r="Q531" s="200"/>
      <c r="R531" s="200"/>
      <c r="S531" s="200"/>
      <c r="T531" s="201"/>
      <c r="AT531" s="195" t="s">
        <v>187</v>
      </c>
      <c r="AU531" s="195" t="s">
        <v>91</v>
      </c>
      <c r="AV531" s="14" t="s">
        <v>128</v>
      </c>
      <c r="AW531" s="14" t="s">
        <v>36</v>
      </c>
      <c r="AX531" s="14" t="s">
        <v>21</v>
      </c>
      <c r="AY531" s="195" t="s">
        <v>180</v>
      </c>
    </row>
    <row r="532" spans="1:65" s="2" customFormat="1" ht="36" customHeight="1">
      <c r="A532" s="33"/>
      <c r="B532" s="167"/>
      <c r="C532" s="168" t="s">
        <v>646</v>
      </c>
      <c r="D532" s="168" t="s">
        <v>182</v>
      </c>
      <c r="E532" s="169" t="s">
        <v>647</v>
      </c>
      <c r="F532" s="170" t="s">
        <v>648</v>
      </c>
      <c r="G532" s="171" t="s">
        <v>199</v>
      </c>
      <c r="H532" s="172">
        <v>3.85</v>
      </c>
      <c r="I532" s="173"/>
      <c r="J532" s="174">
        <f>ROUND(I532*H532,2)</f>
        <v>0</v>
      </c>
      <c r="K532" s="175"/>
      <c r="L532" s="34"/>
      <c r="M532" s="176" t="s">
        <v>1</v>
      </c>
      <c r="N532" s="177" t="s">
        <v>45</v>
      </c>
      <c r="O532" s="59"/>
      <c r="P532" s="178">
        <f>O532*H532</f>
        <v>0</v>
      </c>
      <c r="Q532" s="178">
        <v>0</v>
      </c>
      <c r="R532" s="178">
        <f>Q532*H532</f>
        <v>0</v>
      </c>
      <c r="S532" s="178">
        <v>0</v>
      </c>
      <c r="T532" s="179">
        <f>S532*H532</f>
        <v>0</v>
      </c>
      <c r="U532" s="33"/>
      <c r="V532" s="33"/>
      <c r="W532" s="33"/>
      <c r="X532" s="33"/>
      <c r="Y532" s="33"/>
      <c r="Z532" s="33"/>
      <c r="AA532" s="33"/>
      <c r="AB532" s="33"/>
      <c r="AC532" s="33"/>
      <c r="AD532" s="33"/>
      <c r="AE532" s="33"/>
      <c r="AR532" s="180" t="s">
        <v>220</v>
      </c>
      <c r="AT532" s="180" t="s">
        <v>182</v>
      </c>
      <c r="AU532" s="180" t="s">
        <v>91</v>
      </c>
      <c r="AY532" s="18" t="s">
        <v>180</v>
      </c>
      <c r="BE532" s="181">
        <f>IF(N532="základní",J532,0)</f>
        <v>0</v>
      </c>
      <c r="BF532" s="181">
        <f>IF(N532="snížená",J532,0)</f>
        <v>0</v>
      </c>
      <c r="BG532" s="181">
        <f>IF(N532="zákl. přenesená",J532,0)</f>
        <v>0</v>
      </c>
      <c r="BH532" s="181">
        <f>IF(N532="sníž. přenesená",J532,0)</f>
        <v>0</v>
      </c>
      <c r="BI532" s="181">
        <f>IF(N532="nulová",J532,0)</f>
        <v>0</v>
      </c>
      <c r="BJ532" s="18" t="s">
        <v>21</v>
      </c>
      <c r="BK532" s="181">
        <f>ROUND(I532*H532,2)</f>
        <v>0</v>
      </c>
      <c r="BL532" s="18" t="s">
        <v>220</v>
      </c>
      <c r="BM532" s="180" t="s">
        <v>649</v>
      </c>
    </row>
    <row r="533" spans="1:65" s="2" customFormat="1" ht="19.5">
      <c r="A533" s="33"/>
      <c r="B533" s="34"/>
      <c r="C533" s="33"/>
      <c r="D533" s="182" t="s">
        <v>186</v>
      </c>
      <c r="E533" s="33"/>
      <c r="F533" s="183" t="s">
        <v>648</v>
      </c>
      <c r="G533" s="33"/>
      <c r="H533" s="33"/>
      <c r="I533" s="102"/>
      <c r="J533" s="33"/>
      <c r="K533" s="33"/>
      <c r="L533" s="34"/>
      <c r="M533" s="184"/>
      <c r="N533" s="185"/>
      <c r="O533" s="59"/>
      <c r="P533" s="59"/>
      <c r="Q533" s="59"/>
      <c r="R533" s="59"/>
      <c r="S533" s="59"/>
      <c r="T533" s="60"/>
      <c r="U533" s="33"/>
      <c r="V533" s="33"/>
      <c r="W533" s="33"/>
      <c r="X533" s="33"/>
      <c r="Y533" s="33"/>
      <c r="Z533" s="33"/>
      <c r="AA533" s="33"/>
      <c r="AB533" s="33"/>
      <c r="AC533" s="33"/>
      <c r="AD533" s="33"/>
      <c r="AE533" s="33"/>
      <c r="AT533" s="18" t="s">
        <v>186</v>
      </c>
      <c r="AU533" s="18" t="s">
        <v>91</v>
      </c>
    </row>
    <row r="534" spans="1:65" s="13" customFormat="1" ht="11.25">
      <c r="B534" s="186"/>
      <c r="D534" s="182" t="s">
        <v>187</v>
      </c>
      <c r="E534" s="187" t="s">
        <v>1</v>
      </c>
      <c r="F534" s="188" t="s">
        <v>650</v>
      </c>
      <c r="H534" s="189">
        <v>3.85</v>
      </c>
      <c r="I534" s="190"/>
      <c r="L534" s="186"/>
      <c r="M534" s="191"/>
      <c r="N534" s="192"/>
      <c r="O534" s="192"/>
      <c r="P534" s="192"/>
      <c r="Q534" s="192"/>
      <c r="R534" s="192"/>
      <c r="S534" s="192"/>
      <c r="T534" s="193"/>
      <c r="AT534" s="187" t="s">
        <v>187</v>
      </c>
      <c r="AU534" s="187" t="s">
        <v>91</v>
      </c>
      <c r="AV534" s="13" t="s">
        <v>91</v>
      </c>
      <c r="AW534" s="13" t="s">
        <v>36</v>
      </c>
      <c r="AX534" s="13" t="s">
        <v>80</v>
      </c>
      <c r="AY534" s="187" t="s">
        <v>180</v>
      </c>
    </row>
    <row r="535" spans="1:65" s="14" customFormat="1" ht="11.25">
      <c r="B535" s="194"/>
      <c r="D535" s="182" t="s">
        <v>187</v>
      </c>
      <c r="E535" s="195" t="s">
        <v>1</v>
      </c>
      <c r="F535" s="196" t="s">
        <v>189</v>
      </c>
      <c r="H535" s="197">
        <v>3.85</v>
      </c>
      <c r="I535" s="198"/>
      <c r="L535" s="194"/>
      <c r="M535" s="199"/>
      <c r="N535" s="200"/>
      <c r="O535" s="200"/>
      <c r="P535" s="200"/>
      <c r="Q535" s="200"/>
      <c r="R535" s="200"/>
      <c r="S535" s="200"/>
      <c r="T535" s="201"/>
      <c r="AT535" s="195" t="s">
        <v>187</v>
      </c>
      <c r="AU535" s="195" t="s">
        <v>91</v>
      </c>
      <c r="AV535" s="14" t="s">
        <v>128</v>
      </c>
      <c r="AW535" s="14" t="s">
        <v>36</v>
      </c>
      <c r="AX535" s="14" t="s">
        <v>21</v>
      </c>
      <c r="AY535" s="195" t="s">
        <v>180</v>
      </c>
    </row>
    <row r="536" spans="1:65" s="2" customFormat="1" ht="24" customHeight="1">
      <c r="A536" s="33"/>
      <c r="B536" s="167"/>
      <c r="C536" s="168" t="s">
        <v>422</v>
      </c>
      <c r="D536" s="168" t="s">
        <v>182</v>
      </c>
      <c r="E536" s="169" t="s">
        <v>651</v>
      </c>
      <c r="F536" s="170" t="s">
        <v>652</v>
      </c>
      <c r="G536" s="171" t="s">
        <v>495</v>
      </c>
      <c r="H536" s="172">
        <v>10</v>
      </c>
      <c r="I536" s="173"/>
      <c r="J536" s="174">
        <f>ROUND(I536*H536,2)</f>
        <v>0</v>
      </c>
      <c r="K536" s="175"/>
      <c r="L536" s="34"/>
      <c r="M536" s="176" t="s">
        <v>1</v>
      </c>
      <c r="N536" s="177" t="s">
        <v>45</v>
      </c>
      <c r="O536" s="59"/>
      <c r="P536" s="178">
        <f>O536*H536</f>
        <v>0</v>
      </c>
      <c r="Q536" s="178">
        <v>0</v>
      </c>
      <c r="R536" s="178">
        <f>Q536*H536</f>
        <v>0</v>
      </c>
      <c r="S536" s="178">
        <v>0</v>
      </c>
      <c r="T536" s="179">
        <f>S536*H536</f>
        <v>0</v>
      </c>
      <c r="U536" s="33"/>
      <c r="V536" s="33"/>
      <c r="W536" s="33"/>
      <c r="X536" s="33"/>
      <c r="Y536" s="33"/>
      <c r="Z536" s="33"/>
      <c r="AA536" s="33"/>
      <c r="AB536" s="33"/>
      <c r="AC536" s="33"/>
      <c r="AD536" s="33"/>
      <c r="AE536" s="33"/>
      <c r="AR536" s="180" t="s">
        <v>220</v>
      </c>
      <c r="AT536" s="180" t="s">
        <v>182</v>
      </c>
      <c r="AU536" s="180" t="s">
        <v>91</v>
      </c>
      <c r="AY536" s="18" t="s">
        <v>180</v>
      </c>
      <c r="BE536" s="181">
        <f>IF(N536="základní",J536,0)</f>
        <v>0</v>
      </c>
      <c r="BF536" s="181">
        <f>IF(N536="snížená",J536,0)</f>
        <v>0</v>
      </c>
      <c r="BG536" s="181">
        <f>IF(N536="zákl. přenesená",J536,0)</f>
        <v>0</v>
      </c>
      <c r="BH536" s="181">
        <f>IF(N536="sníž. přenesená",J536,0)</f>
        <v>0</v>
      </c>
      <c r="BI536" s="181">
        <f>IF(N536="nulová",J536,0)</f>
        <v>0</v>
      </c>
      <c r="BJ536" s="18" t="s">
        <v>21</v>
      </c>
      <c r="BK536" s="181">
        <f>ROUND(I536*H536,2)</f>
        <v>0</v>
      </c>
      <c r="BL536" s="18" t="s">
        <v>220</v>
      </c>
      <c r="BM536" s="180" t="s">
        <v>653</v>
      </c>
    </row>
    <row r="537" spans="1:65" s="2" customFormat="1" ht="19.5">
      <c r="A537" s="33"/>
      <c r="B537" s="34"/>
      <c r="C537" s="33"/>
      <c r="D537" s="182" t="s">
        <v>186</v>
      </c>
      <c r="E537" s="33"/>
      <c r="F537" s="183" t="s">
        <v>652</v>
      </c>
      <c r="G537" s="33"/>
      <c r="H537" s="33"/>
      <c r="I537" s="102"/>
      <c r="J537" s="33"/>
      <c r="K537" s="33"/>
      <c r="L537" s="34"/>
      <c r="M537" s="184"/>
      <c r="N537" s="185"/>
      <c r="O537" s="59"/>
      <c r="P537" s="59"/>
      <c r="Q537" s="59"/>
      <c r="R537" s="59"/>
      <c r="S537" s="59"/>
      <c r="T537" s="60"/>
      <c r="U537" s="33"/>
      <c r="V537" s="33"/>
      <c r="W537" s="33"/>
      <c r="X537" s="33"/>
      <c r="Y537" s="33"/>
      <c r="Z537" s="33"/>
      <c r="AA537" s="33"/>
      <c r="AB537" s="33"/>
      <c r="AC537" s="33"/>
      <c r="AD537" s="33"/>
      <c r="AE537" s="33"/>
      <c r="AT537" s="18" t="s">
        <v>186</v>
      </c>
      <c r="AU537" s="18" t="s">
        <v>91</v>
      </c>
    </row>
    <row r="538" spans="1:65" s="2" customFormat="1" ht="24" customHeight="1">
      <c r="A538" s="33"/>
      <c r="B538" s="167"/>
      <c r="C538" s="168" t="s">
        <v>654</v>
      </c>
      <c r="D538" s="168" t="s">
        <v>182</v>
      </c>
      <c r="E538" s="169" t="s">
        <v>655</v>
      </c>
      <c r="F538" s="170" t="s">
        <v>656</v>
      </c>
      <c r="G538" s="171" t="s">
        <v>213</v>
      </c>
      <c r="H538" s="172">
        <v>2</v>
      </c>
      <c r="I538" s="173"/>
      <c r="J538" s="174">
        <f>ROUND(I538*H538,2)</f>
        <v>0</v>
      </c>
      <c r="K538" s="175"/>
      <c r="L538" s="34"/>
      <c r="M538" s="176" t="s">
        <v>1</v>
      </c>
      <c r="N538" s="177" t="s">
        <v>45</v>
      </c>
      <c r="O538" s="59"/>
      <c r="P538" s="178">
        <f>O538*H538</f>
        <v>0</v>
      </c>
      <c r="Q538" s="178">
        <v>0</v>
      </c>
      <c r="R538" s="178">
        <f>Q538*H538</f>
        <v>0</v>
      </c>
      <c r="S538" s="178">
        <v>0</v>
      </c>
      <c r="T538" s="179">
        <f>S538*H538</f>
        <v>0</v>
      </c>
      <c r="U538" s="33"/>
      <c r="V538" s="33"/>
      <c r="W538" s="33"/>
      <c r="X538" s="33"/>
      <c r="Y538" s="33"/>
      <c r="Z538" s="33"/>
      <c r="AA538" s="33"/>
      <c r="AB538" s="33"/>
      <c r="AC538" s="33"/>
      <c r="AD538" s="33"/>
      <c r="AE538" s="33"/>
      <c r="AR538" s="180" t="s">
        <v>220</v>
      </c>
      <c r="AT538" s="180" t="s">
        <v>182</v>
      </c>
      <c r="AU538" s="180" t="s">
        <v>91</v>
      </c>
      <c r="AY538" s="18" t="s">
        <v>180</v>
      </c>
      <c r="BE538" s="181">
        <f>IF(N538="základní",J538,0)</f>
        <v>0</v>
      </c>
      <c r="BF538" s="181">
        <f>IF(N538="snížená",J538,0)</f>
        <v>0</v>
      </c>
      <c r="BG538" s="181">
        <f>IF(N538="zákl. přenesená",J538,0)</f>
        <v>0</v>
      </c>
      <c r="BH538" s="181">
        <f>IF(N538="sníž. přenesená",J538,0)</f>
        <v>0</v>
      </c>
      <c r="BI538" s="181">
        <f>IF(N538="nulová",J538,0)</f>
        <v>0</v>
      </c>
      <c r="BJ538" s="18" t="s">
        <v>21</v>
      </c>
      <c r="BK538" s="181">
        <f>ROUND(I538*H538,2)</f>
        <v>0</v>
      </c>
      <c r="BL538" s="18" t="s">
        <v>220</v>
      </c>
      <c r="BM538" s="180" t="s">
        <v>657</v>
      </c>
    </row>
    <row r="539" spans="1:65" s="2" customFormat="1" ht="19.5">
      <c r="A539" s="33"/>
      <c r="B539" s="34"/>
      <c r="C539" s="33"/>
      <c r="D539" s="182" t="s">
        <v>186</v>
      </c>
      <c r="E539" s="33"/>
      <c r="F539" s="183" t="s">
        <v>656</v>
      </c>
      <c r="G539" s="33"/>
      <c r="H539" s="33"/>
      <c r="I539" s="102"/>
      <c r="J539" s="33"/>
      <c r="K539" s="33"/>
      <c r="L539" s="34"/>
      <c r="M539" s="184"/>
      <c r="N539" s="185"/>
      <c r="O539" s="59"/>
      <c r="P539" s="59"/>
      <c r="Q539" s="59"/>
      <c r="R539" s="59"/>
      <c r="S539" s="59"/>
      <c r="T539" s="60"/>
      <c r="U539" s="33"/>
      <c r="V539" s="33"/>
      <c r="W539" s="33"/>
      <c r="X539" s="33"/>
      <c r="Y539" s="33"/>
      <c r="Z539" s="33"/>
      <c r="AA539" s="33"/>
      <c r="AB539" s="33"/>
      <c r="AC539" s="33"/>
      <c r="AD539" s="33"/>
      <c r="AE539" s="33"/>
      <c r="AT539" s="18" t="s">
        <v>186</v>
      </c>
      <c r="AU539" s="18" t="s">
        <v>91</v>
      </c>
    </row>
    <row r="540" spans="1:65" s="2" customFormat="1" ht="36" customHeight="1">
      <c r="A540" s="33"/>
      <c r="B540" s="167"/>
      <c r="C540" s="168" t="s">
        <v>425</v>
      </c>
      <c r="D540" s="168" t="s">
        <v>182</v>
      </c>
      <c r="E540" s="169" t="s">
        <v>658</v>
      </c>
      <c r="F540" s="170" t="s">
        <v>659</v>
      </c>
      <c r="G540" s="171" t="s">
        <v>495</v>
      </c>
      <c r="H540" s="172">
        <v>5</v>
      </c>
      <c r="I540" s="173"/>
      <c r="J540" s="174">
        <f>ROUND(I540*H540,2)</f>
        <v>0</v>
      </c>
      <c r="K540" s="175"/>
      <c r="L540" s="34"/>
      <c r="M540" s="176" t="s">
        <v>1</v>
      </c>
      <c r="N540" s="177" t="s">
        <v>45</v>
      </c>
      <c r="O540" s="59"/>
      <c r="P540" s="178">
        <f>O540*H540</f>
        <v>0</v>
      </c>
      <c r="Q540" s="178">
        <v>0</v>
      </c>
      <c r="R540" s="178">
        <f>Q540*H540</f>
        <v>0</v>
      </c>
      <c r="S540" s="178">
        <v>0</v>
      </c>
      <c r="T540" s="179">
        <f>S540*H540</f>
        <v>0</v>
      </c>
      <c r="U540" s="33"/>
      <c r="V540" s="33"/>
      <c r="W540" s="33"/>
      <c r="X540" s="33"/>
      <c r="Y540" s="33"/>
      <c r="Z540" s="33"/>
      <c r="AA540" s="33"/>
      <c r="AB540" s="33"/>
      <c r="AC540" s="33"/>
      <c r="AD540" s="33"/>
      <c r="AE540" s="33"/>
      <c r="AR540" s="180" t="s">
        <v>220</v>
      </c>
      <c r="AT540" s="180" t="s">
        <v>182</v>
      </c>
      <c r="AU540" s="180" t="s">
        <v>91</v>
      </c>
      <c r="AY540" s="18" t="s">
        <v>180</v>
      </c>
      <c r="BE540" s="181">
        <f>IF(N540="základní",J540,0)</f>
        <v>0</v>
      </c>
      <c r="BF540" s="181">
        <f>IF(N540="snížená",J540,0)</f>
        <v>0</v>
      </c>
      <c r="BG540" s="181">
        <f>IF(N540="zákl. přenesená",J540,0)</f>
        <v>0</v>
      </c>
      <c r="BH540" s="181">
        <f>IF(N540="sníž. přenesená",J540,0)</f>
        <v>0</v>
      </c>
      <c r="BI540" s="181">
        <f>IF(N540="nulová",J540,0)</f>
        <v>0</v>
      </c>
      <c r="BJ540" s="18" t="s">
        <v>21</v>
      </c>
      <c r="BK540" s="181">
        <f>ROUND(I540*H540,2)</f>
        <v>0</v>
      </c>
      <c r="BL540" s="18" t="s">
        <v>220</v>
      </c>
      <c r="BM540" s="180" t="s">
        <v>660</v>
      </c>
    </row>
    <row r="541" spans="1:65" s="2" customFormat="1" ht="29.25">
      <c r="A541" s="33"/>
      <c r="B541" s="34"/>
      <c r="C541" s="33"/>
      <c r="D541" s="182" t="s">
        <v>186</v>
      </c>
      <c r="E541" s="33"/>
      <c r="F541" s="183" t="s">
        <v>659</v>
      </c>
      <c r="G541" s="33"/>
      <c r="H541" s="33"/>
      <c r="I541" s="102"/>
      <c r="J541" s="33"/>
      <c r="K541" s="33"/>
      <c r="L541" s="34"/>
      <c r="M541" s="184"/>
      <c r="N541" s="185"/>
      <c r="O541" s="59"/>
      <c r="P541" s="59"/>
      <c r="Q541" s="59"/>
      <c r="R541" s="59"/>
      <c r="S541" s="59"/>
      <c r="T541" s="60"/>
      <c r="U541" s="33"/>
      <c r="V541" s="33"/>
      <c r="W541" s="33"/>
      <c r="X541" s="33"/>
      <c r="Y541" s="33"/>
      <c r="Z541" s="33"/>
      <c r="AA541" s="33"/>
      <c r="AB541" s="33"/>
      <c r="AC541" s="33"/>
      <c r="AD541" s="33"/>
      <c r="AE541" s="33"/>
      <c r="AT541" s="18" t="s">
        <v>186</v>
      </c>
      <c r="AU541" s="18" t="s">
        <v>91</v>
      </c>
    </row>
    <row r="542" spans="1:65" s="13" customFormat="1" ht="11.25">
      <c r="B542" s="186"/>
      <c r="D542" s="182" t="s">
        <v>187</v>
      </c>
      <c r="E542" s="187" t="s">
        <v>1</v>
      </c>
      <c r="F542" s="188" t="s">
        <v>203</v>
      </c>
      <c r="H542" s="189">
        <v>5</v>
      </c>
      <c r="I542" s="190"/>
      <c r="L542" s="186"/>
      <c r="M542" s="191"/>
      <c r="N542" s="192"/>
      <c r="O542" s="192"/>
      <c r="P542" s="192"/>
      <c r="Q542" s="192"/>
      <c r="R542" s="192"/>
      <c r="S542" s="192"/>
      <c r="T542" s="193"/>
      <c r="AT542" s="187" t="s">
        <v>187</v>
      </c>
      <c r="AU542" s="187" t="s">
        <v>91</v>
      </c>
      <c r="AV542" s="13" t="s">
        <v>91</v>
      </c>
      <c r="AW542" s="13" t="s">
        <v>36</v>
      </c>
      <c r="AX542" s="13" t="s">
        <v>80</v>
      </c>
      <c r="AY542" s="187" t="s">
        <v>180</v>
      </c>
    </row>
    <row r="543" spans="1:65" s="14" customFormat="1" ht="11.25">
      <c r="B543" s="194"/>
      <c r="D543" s="182" t="s">
        <v>187</v>
      </c>
      <c r="E543" s="195" t="s">
        <v>1</v>
      </c>
      <c r="F543" s="196" t="s">
        <v>189</v>
      </c>
      <c r="H543" s="197">
        <v>5</v>
      </c>
      <c r="I543" s="198"/>
      <c r="L543" s="194"/>
      <c r="M543" s="199"/>
      <c r="N543" s="200"/>
      <c r="O543" s="200"/>
      <c r="P543" s="200"/>
      <c r="Q543" s="200"/>
      <c r="R543" s="200"/>
      <c r="S543" s="200"/>
      <c r="T543" s="201"/>
      <c r="AT543" s="195" t="s">
        <v>187</v>
      </c>
      <c r="AU543" s="195" t="s">
        <v>91</v>
      </c>
      <c r="AV543" s="14" t="s">
        <v>128</v>
      </c>
      <c r="AW543" s="14" t="s">
        <v>36</v>
      </c>
      <c r="AX543" s="14" t="s">
        <v>21</v>
      </c>
      <c r="AY543" s="195" t="s">
        <v>180</v>
      </c>
    </row>
    <row r="544" spans="1:65" s="2" customFormat="1" ht="24" customHeight="1">
      <c r="A544" s="33"/>
      <c r="B544" s="167"/>
      <c r="C544" s="168" t="s">
        <v>661</v>
      </c>
      <c r="D544" s="168" t="s">
        <v>182</v>
      </c>
      <c r="E544" s="169" t="s">
        <v>662</v>
      </c>
      <c r="F544" s="170" t="s">
        <v>663</v>
      </c>
      <c r="G544" s="171" t="s">
        <v>213</v>
      </c>
      <c r="H544" s="172">
        <v>6</v>
      </c>
      <c r="I544" s="173"/>
      <c r="J544" s="174">
        <f>ROUND(I544*H544,2)</f>
        <v>0</v>
      </c>
      <c r="K544" s="175"/>
      <c r="L544" s="34"/>
      <c r="M544" s="176" t="s">
        <v>1</v>
      </c>
      <c r="N544" s="177" t="s">
        <v>45</v>
      </c>
      <c r="O544" s="59"/>
      <c r="P544" s="178">
        <f>O544*H544</f>
        <v>0</v>
      </c>
      <c r="Q544" s="178">
        <v>0</v>
      </c>
      <c r="R544" s="178">
        <f>Q544*H544</f>
        <v>0</v>
      </c>
      <c r="S544" s="178">
        <v>0</v>
      </c>
      <c r="T544" s="179">
        <f>S544*H544</f>
        <v>0</v>
      </c>
      <c r="U544" s="33"/>
      <c r="V544" s="33"/>
      <c r="W544" s="33"/>
      <c r="X544" s="33"/>
      <c r="Y544" s="33"/>
      <c r="Z544" s="33"/>
      <c r="AA544" s="33"/>
      <c r="AB544" s="33"/>
      <c r="AC544" s="33"/>
      <c r="AD544" s="33"/>
      <c r="AE544" s="33"/>
      <c r="AR544" s="180" t="s">
        <v>220</v>
      </c>
      <c r="AT544" s="180" t="s">
        <v>182</v>
      </c>
      <c r="AU544" s="180" t="s">
        <v>91</v>
      </c>
      <c r="AY544" s="18" t="s">
        <v>180</v>
      </c>
      <c r="BE544" s="181">
        <f>IF(N544="základní",J544,0)</f>
        <v>0</v>
      </c>
      <c r="BF544" s="181">
        <f>IF(N544="snížená",J544,0)</f>
        <v>0</v>
      </c>
      <c r="BG544" s="181">
        <f>IF(N544="zákl. přenesená",J544,0)</f>
        <v>0</v>
      </c>
      <c r="BH544" s="181">
        <f>IF(N544="sníž. přenesená",J544,0)</f>
        <v>0</v>
      </c>
      <c r="BI544" s="181">
        <f>IF(N544="nulová",J544,0)</f>
        <v>0</v>
      </c>
      <c r="BJ544" s="18" t="s">
        <v>21</v>
      </c>
      <c r="BK544" s="181">
        <f>ROUND(I544*H544,2)</f>
        <v>0</v>
      </c>
      <c r="BL544" s="18" t="s">
        <v>220</v>
      </c>
      <c r="BM544" s="180" t="s">
        <v>664</v>
      </c>
    </row>
    <row r="545" spans="1:65" s="2" customFormat="1" ht="19.5">
      <c r="A545" s="33"/>
      <c r="B545" s="34"/>
      <c r="C545" s="33"/>
      <c r="D545" s="182" t="s">
        <v>186</v>
      </c>
      <c r="E545" s="33"/>
      <c r="F545" s="183" t="s">
        <v>663</v>
      </c>
      <c r="G545" s="33"/>
      <c r="H545" s="33"/>
      <c r="I545" s="102"/>
      <c r="J545" s="33"/>
      <c r="K545" s="33"/>
      <c r="L545" s="34"/>
      <c r="M545" s="184"/>
      <c r="N545" s="185"/>
      <c r="O545" s="59"/>
      <c r="P545" s="59"/>
      <c r="Q545" s="59"/>
      <c r="R545" s="59"/>
      <c r="S545" s="59"/>
      <c r="T545" s="60"/>
      <c r="U545" s="33"/>
      <c r="V545" s="33"/>
      <c r="W545" s="33"/>
      <c r="X545" s="33"/>
      <c r="Y545" s="33"/>
      <c r="Z545" s="33"/>
      <c r="AA545" s="33"/>
      <c r="AB545" s="33"/>
      <c r="AC545" s="33"/>
      <c r="AD545" s="33"/>
      <c r="AE545" s="33"/>
      <c r="AT545" s="18" t="s">
        <v>186</v>
      </c>
      <c r="AU545" s="18" t="s">
        <v>91</v>
      </c>
    </row>
    <row r="546" spans="1:65" s="13" customFormat="1" ht="11.25">
      <c r="B546" s="186"/>
      <c r="D546" s="182" t="s">
        <v>187</v>
      </c>
      <c r="E546" s="187" t="s">
        <v>1</v>
      </c>
      <c r="F546" s="188" t="s">
        <v>195</v>
      </c>
      <c r="H546" s="189">
        <v>6</v>
      </c>
      <c r="I546" s="190"/>
      <c r="L546" s="186"/>
      <c r="M546" s="191"/>
      <c r="N546" s="192"/>
      <c r="O546" s="192"/>
      <c r="P546" s="192"/>
      <c r="Q546" s="192"/>
      <c r="R546" s="192"/>
      <c r="S546" s="192"/>
      <c r="T546" s="193"/>
      <c r="AT546" s="187" t="s">
        <v>187</v>
      </c>
      <c r="AU546" s="187" t="s">
        <v>91</v>
      </c>
      <c r="AV546" s="13" t="s">
        <v>91</v>
      </c>
      <c r="AW546" s="13" t="s">
        <v>36</v>
      </c>
      <c r="AX546" s="13" t="s">
        <v>80</v>
      </c>
      <c r="AY546" s="187" t="s">
        <v>180</v>
      </c>
    </row>
    <row r="547" spans="1:65" s="14" customFormat="1" ht="11.25">
      <c r="B547" s="194"/>
      <c r="D547" s="182" t="s">
        <v>187</v>
      </c>
      <c r="E547" s="195" t="s">
        <v>1</v>
      </c>
      <c r="F547" s="196" t="s">
        <v>189</v>
      </c>
      <c r="H547" s="197">
        <v>6</v>
      </c>
      <c r="I547" s="198"/>
      <c r="L547" s="194"/>
      <c r="M547" s="199"/>
      <c r="N547" s="200"/>
      <c r="O547" s="200"/>
      <c r="P547" s="200"/>
      <c r="Q547" s="200"/>
      <c r="R547" s="200"/>
      <c r="S547" s="200"/>
      <c r="T547" s="201"/>
      <c r="AT547" s="195" t="s">
        <v>187</v>
      </c>
      <c r="AU547" s="195" t="s">
        <v>91</v>
      </c>
      <c r="AV547" s="14" t="s">
        <v>128</v>
      </c>
      <c r="AW547" s="14" t="s">
        <v>36</v>
      </c>
      <c r="AX547" s="14" t="s">
        <v>21</v>
      </c>
      <c r="AY547" s="195" t="s">
        <v>180</v>
      </c>
    </row>
    <row r="548" spans="1:65" s="2" customFormat="1" ht="24" customHeight="1">
      <c r="A548" s="33"/>
      <c r="B548" s="167"/>
      <c r="C548" s="168" t="s">
        <v>429</v>
      </c>
      <c r="D548" s="168" t="s">
        <v>182</v>
      </c>
      <c r="E548" s="169" t="s">
        <v>665</v>
      </c>
      <c r="F548" s="170" t="s">
        <v>666</v>
      </c>
      <c r="G548" s="171" t="s">
        <v>213</v>
      </c>
      <c r="H548" s="172">
        <v>8</v>
      </c>
      <c r="I548" s="173"/>
      <c r="J548" s="174">
        <f>ROUND(I548*H548,2)</f>
        <v>0</v>
      </c>
      <c r="K548" s="175"/>
      <c r="L548" s="34"/>
      <c r="M548" s="176" t="s">
        <v>1</v>
      </c>
      <c r="N548" s="177" t="s">
        <v>45</v>
      </c>
      <c r="O548" s="59"/>
      <c r="P548" s="178">
        <f>O548*H548</f>
        <v>0</v>
      </c>
      <c r="Q548" s="178">
        <v>0</v>
      </c>
      <c r="R548" s="178">
        <f>Q548*H548</f>
        <v>0</v>
      </c>
      <c r="S548" s="178">
        <v>0</v>
      </c>
      <c r="T548" s="179">
        <f>S548*H548</f>
        <v>0</v>
      </c>
      <c r="U548" s="33"/>
      <c r="V548" s="33"/>
      <c r="W548" s="33"/>
      <c r="X548" s="33"/>
      <c r="Y548" s="33"/>
      <c r="Z548" s="33"/>
      <c r="AA548" s="33"/>
      <c r="AB548" s="33"/>
      <c r="AC548" s="33"/>
      <c r="AD548" s="33"/>
      <c r="AE548" s="33"/>
      <c r="AR548" s="180" t="s">
        <v>220</v>
      </c>
      <c r="AT548" s="180" t="s">
        <v>182</v>
      </c>
      <c r="AU548" s="180" t="s">
        <v>91</v>
      </c>
      <c r="AY548" s="18" t="s">
        <v>180</v>
      </c>
      <c r="BE548" s="181">
        <f>IF(N548="základní",J548,0)</f>
        <v>0</v>
      </c>
      <c r="BF548" s="181">
        <f>IF(N548="snížená",J548,0)</f>
        <v>0</v>
      </c>
      <c r="BG548" s="181">
        <f>IF(N548="zákl. přenesená",J548,0)</f>
        <v>0</v>
      </c>
      <c r="BH548" s="181">
        <f>IF(N548="sníž. přenesená",J548,0)</f>
        <v>0</v>
      </c>
      <c r="BI548" s="181">
        <f>IF(N548="nulová",J548,0)</f>
        <v>0</v>
      </c>
      <c r="BJ548" s="18" t="s">
        <v>21</v>
      </c>
      <c r="BK548" s="181">
        <f>ROUND(I548*H548,2)</f>
        <v>0</v>
      </c>
      <c r="BL548" s="18" t="s">
        <v>220</v>
      </c>
      <c r="BM548" s="180" t="s">
        <v>667</v>
      </c>
    </row>
    <row r="549" spans="1:65" s="2" customFormat="1" ht="19.5">
      <c r="A549" s="33"/>
      <c r="B549" s="34"/>
      <c r="C549" s="33"/>
      <c r="D549" s="182" t="s">
        <v>186</v>
      </c>
      <c r="E549" s="33"/>
      <c r="F549" s="183" t="s">
        <v>666</v>
      </c>
      <c r="G549" s="33"/>
      <c r="H549" s="33"/>
      <c r="I549" s="102"/>
      <c r="J549" s="33"/>
      <c r="K549" s="33"/>
      <c r="L549" s="34"/>
      <c r="M549" s="184"/>
      <c r="N549" s="185"/>
      <c r="O549" s="59"/>
      <c r="P549" s="59"/>
      <c r="Q549" s="59"/>
      <c r="R549" s="59"/>
      <c r="S549" s="59"/>
      <c r="T549" s="60"/>
      <c r="U549" s="33"/>
      <c r="V549" s="33"/>
      <c r="W549" s="33"/>
      <c r="X549" s="33"/>
      <c r="Y549" s="33"/>
      <c r="Z549" s="33"/>
      <c r="AA549" s="33"/>
      <c r="AB549" s="33"/>
      <c r="AC549" s="33"/>
      <c r="AD549" s="33"/>
      <c r="AE549" s="33"/>
      <c r="AT549" s="18" t="s">
        <v>186</v>
      </c>
      <c r="AU549" s="18" t="s">
        <v>91</v>
      </c>
    </row>
    <row r="550" spans="1:65" s="2" customFormat="1" ht="24" customHeight="1">
      <c r="A550" s="33"/>
      <c r="B550" s="167"/>
      <c r="C550" s="168" t="s">
        <v>668</v>
      </c>
      <c r="D550" s="168" t="s">
        <v>182</v>
      </c>
      <c r="E550" s="169" t="s">
        <v>669</v>
      </c>
      <c r="F550" s="170" t="s">
        <v>670</v>
      </c>
      <c r="G550" s="171" t="s">
        <v>213</v>
      </c>
      <c r="H550" s="172">
        <v>12</v>
      </c>
      <c r="I550" s="173"/>
      <c r="J550" s="174">
        <f>ROUND(I550*H550,2)</f>
        <v>0</v>
      </c>
      <c r="K550" s="175"/>
      <c r="L550" s="34"/>
      <c r="M550" s="176" t="s">
        <v>1</v>
      </c>
      <c r="N550" s="177" t="s">
        <v>45</v>
      </c>
      <c r="O550" s="59"/>
      <c r="P550" s="178">
        <f>O550*H550</f>
        <v>0</v>
      </c>
      <c r="Q550" s="178">
        <v>0</v>
      </c>
      <c r="R550" s="178">
        <f>Q550*H550</f>
        <v>0</v>
      </c>
      <c r="S550" s="178">
        <v>0</v>
      </c>
      <c r="T550" s="179">
        <f>S550*H550</f>
        <v>0</v>
      </c>
      <c r="U550" s="33"/>
      <c r="V550" s="33"/>
      <c r="W550" s="33"/>
      <c r="X550" s="33"/>
      <c r="Y550" s="33"/>
      <c r="Z550" s="33"/>
      <c r="AA550" s="33"/>
      <c r="AB550" s="33"/>
      <c r="AC550" s="33"/>
      <c r="AD550" s="33"/>
      <c r="AE550" s="33"/>
      <c r="AR550" s="180" t="s">
        <v>220</v>
      </c>
      <c r="AT550" s="180" t="s">
        <v>182</v>
      </c>
      <c r="AU550" s="180" t="s">
        <v>91</v>
      </c>
      <c r="AY550" s="18" t="s">
        <v>180</v>
      </c>
      <c r="BE550" s="181">
        <f>IF(N550="základní",J550,0)</f>
        <v>0</v>
      </c>
      <c r="BF550" s="181">
        <f>IF(N550="snížená",J550,0)</f>
        <v>0</v>
      </c>
      <c r="BG550" s="181">
        <f>IF(N550="zákl. přenesená",J550,0)</f>
        <v>0</v>
      </c>
      <c r="BH550" s="181">
        <f>IF(N550="sníž. přenesená",J550,0)</f>
        <v>0</v>
      </c>
      <c r="BI550" s="181">
        <f>IF(N550="nulová",J550,0)</f>
        <v>0</v>
      </c>
      <c r="BJ550" s="18" t="s">
        <v>21</v>
      </c>
      <c r="BK550" s="181">
        <f>ROUND(I550*H550,2)</f>
        <v>0</v>
      </c>
      <c r="BL550" s="18" t="s">
        <v>220</v>
      </c>
      <c r="BM550" s="180" t="s">
        <v>671</v>
      </c>
    </row>
    <row r="551" spans="1:65" s="2" customFormat="1" ht="19.5">
      <c r="A551" s="33"/>
      <c r="B551" s="34"/>
      <c r="C551" s="33"/>
      <c r="D551" s="182" t="s">
        <v>186</v>
      </c>
      <c r="E551" s="33"/>
      <c r="F551" s="183" t="s">
        <v>670</v>
      </c>
      <c r="G551" s="33"/>
      <c r="H551" s="33"/>
      <c r="I551" s="102"/>
      <c r="J551" s="33"/>
      <c r="K551" s="33"/>
      <c r="L551" s="34"/>
      <c r="M551" s="184"/>
      <c r="N551" s="185"/>
      <c r="O551" s="59"/>
      <c r="P551" s="59"/>
      <c r="Q551" s="59"/>
      <c r="R551" s="59"/>
      <c r="S551" s="59"/>
      <c r="T551" s="60"/>
      <c r="U551" s="33"/>
      <c r="V551" s="33"/>
      <c r="W551" s="33"/>
      <c r="X551" s="33"/>
      <c r="Y551" s="33"/>
      <c r="Z551" s="33"/>
      <c r="AA551" s="33"/>
      <c r="AB551" s="33"/>
      <c r="AC551" s="33"/>
      <c r="AD551" s="33"/>
      <c r="AE551" s="33"/>
      <c r="AT551" s="18" t="s">
        <v>186</v>
      </c>
      <c r="AU551" s="18" t="s">
        <v>91</v>
      </c>
    </row>
    <row r="552" spans="1:65" s="13" customFormat="1" ht="11.25">
      <c r="B552" s="186"/>
      <c r="D552" s="182" t="s">
        <v>187</v>
      </c>
      <c r="E552" s="187" t="s">
        <v>1</v>
      </c>
      <c r="F552" s="188" t="s">
        <v>208</v>
      </c>
      <c r="H552" s="189">
        <v>12</v>
      </c>
      <c r="I552" s="190"/>
      <c r="L552" s="186"/>
      <c r="M552" s="191"/>
      <c r="N552" s="192"/>
      <c r="O552" s="192"/>
      <c r="P552" s="192"/>
      <c r="Q552" s="192"/>
      <c r="R552" s="192"/>
      <c r="S552" s="192"/>
      <c r="T552" s="193"/>
      <c r="AT552" s="187" t="s">
        <v>187</v>
      </c>
      <c r="AU552" s="187" t="s">
        <v>91</v>
      </c>
      <c r="AV552" s="13" t="s">
        <v>91</v>
      </c>
      <c r="AW552" s="13" t="s">
        <v>36</v>
      </c>
      <c r="AX552" s="13" t="s">
        <v>80</v>
      </c>
      <c r="AY552" s="187" t="s">
        <v>180</v>
      </c>
    </row>
    <row r="553" spans="1:65" s="14" customFormat="1" ht="11.25">
      <c r="B553" s="194"/>
      <c r="D553" s="182" t="s">
        <v>187</v>
      </c>
      <c r="E553" s="195" t="s">
        <v>1</v>
      </c>
      <c r="F553" s="196" t="s">
        <v>189</v>
      </c>
      <c r="H553" s="197">
        <v>12</v>
      </c>
      <c r="I553" s="198"/>
      <c r="L553" s="194"/>
      <c r="M553" s="199"/>
      <c r="N553" s="200"/>
      <c r="O553" s="200"/>
      <c r="P553" s="200"/>
      <c r="Q553" s="200"/>
      <c r="R553" s="200"/>
      <c r="S553" s="200"/>
      <c r="T553" s="201"/>
      <c r="AT553" s="195" t="s">
        <v>187</v>
      </c>
      <c r="AU553" s="195" t="s">
        <v>91</v>
      </c>
      <c r="AV553" s="14" t="s">
        <v>128</v>
      </c>
      <c r="AW553" s="14" t="s">
        <v>36</v>
      </c>
      <c r="AX553" s="14" t="s">
        <v>21</v>
      </c>
      <c r="AY553" s="195" t="s">
        <v>180</v>
      </c>
    </row>
    <row r="554" spans="1:65" s="2" customFormat="1" ht="48" customHeight="1">
      <c r="A554" s="33"/>
      <c r="B554" s="167"/>
      <c r="C554" s="168" t="s">
        <v>432</v>
      </c>
      <c r="D554" s="168" t="s">
        <v>182</v>
      </c>
      <c r="E554" s="169" t="s">
        <v>672</v>
      </c>
      <c r="F554" s="170" t="s">
        <v>673</v>
      </c>
      <c r="G554" s="171" t="s">
        <v>185</v>
      </c>
      <c r="H554" s="172">
        <v>0.52400000000000002</v>
      </c>
      <c r="I554" s="173"/>
      <c r="J554" s="174">
        <f>ROUND(I554*H554,2)</f>
        <v>0</v>
      </c>
      <c r="K554" s="175"/>
      <c r="L554" s="34"/>
      <c r="M554" s="176" t="s">
        <v>1</v>
      </c>
      <c r="N554" s="177" t="s">
        <v>45</v>
      </c>
      <c r="O554" s="59"/>
      <c r="P554" s="178">
        <f>O554*H554</f>
        <v>0</v>
      </c>
      <c r="Q554" s="178">
        <v>0</v>
      </c>
      <c r="R554" s="178">
        <f>Q554*H554</f>
        <v>0</v>
      </c>
      <c r="S554" s="178">
        <v>0</v>
      </c>
      <c r="T554" s="179">
        <f>S554*H554</f>
        <v>0</v>
      </c>
      <c r="U554" s="33"/>
      <c r="V554" s="33"/>
      <c r="W554" s="33"/>
      <c r="X554" s="33"/>
      <c r="Y554" s="33"/>
      <c r="Z554" s="33"/>
      <c r="AA554" s="33"/>
      <c r="AB554" s="33"/>
      <c r="AC554" s="33"/>
      <c r="AD554" s="33"/>
      <c r="AE554" s="33"/>
      <c r="AR554" s="180" t="s">
        <v>220</v>
      </c>
      <c r="AT554" s="180" t="s">
        <v>182</v>
      </c>
      <c r="AU554" s="180" t="s">
        <v>91</v>
      </c>
      <c r="AY554" s="18" t="s">
        <v>180</v>
      </c>
      <c r="BE554" s="181">
        <f>IF(N554="základní",J554,0)</f>
        <v>0</v>
      </c>
      <c r="BF554" s="181">
        <f>IF(N554="snížená",J554,0)</f>
        <v>0</v>
      </c>
      <c r="BG554" s="181">
        <f>IF(N554="zákl. přenesená",J554,0)</f>
        <v>0</v>
      </c>
      <c r="BH554" s="181">
        <f>IF(N554="sníž. přenesená",J554,0)</f>
        <v>0</v>
      </c>
      <c r="BI554" s="181">
        <f>IF(N554="nulová",J554,0)</f>
        <v>0</v>
      </c>
      <c r="BJ554" s="18" t="s">
        <v>21</v>
      </c>
      <c r="BK554" s="181">
        <f>ROUND(I554*H554,2)</f>
        <v>0</v>
      </c>
      <c r="BL554" s="18" t="s">
        <v>220</v>
      </c>
      <c r="BM554" s="180" t="s">
        <v>674</v>
      </c>
    </row>
    <row r="555" spans="1:65" s="2" customFormat="1" ht="29.25">
      <c r="A555" s="33"/>
      <c r="B555" s="34"/>
      <c r="C555" s="33"/>
      <c r="D555" s="182" t="s">
        <v>186</v>
      </c>
      <c r="E555" s="33"/>
      <c r="F555" s="183" t="s">
        <v>673</v>
      </c>
      <c r="G555" s="33"/>
      <c r="H555" s="33"/>
      <c r="I555" s="102"/>
      <c r="J555" s="33"/>
      <c r="K555" s="33"/>
      <c r="L555" s="34"/>
      <c r="M555" s="184"/>
      <c r="N555" s="185"/>
      <c r="O555" s="59"/>
      <c r="P555" s="59"/>
      <c r="Q555" s="59"/>
      <c r="R555" s="59"/>
      <c r="S555" s="59"/>
      <c r="T555" s="60"/>
      <c r="U555" s="33"/>
      <c r="V555" s="33"/>
      <c r="W555" s="33"/>
      <c r="X555" s="33"/>
      <c r="Y555" s="33"/>
      <c r="Z555" s="33"/>
      <c r="AA555" s="33"/>
      <c r="AB555" s="33"/>
      <c r="AC555" s="33"/>
      <c r="AD555" s="33"/>
      <c r="AE555" s="33"/>
      <c r="AT555" s="18" t="s">
        <v>186</v>
      </c>
      <c r="AU555" s="18" t="s">
        <v>91</v>
      </c>
    </row>
    <row r="556" spans="1:65" s="12" customFormat="1" ht="22.9" customHeight="1">
      <c r="B556" s="154"/>
      <c r="D556" s="155" t="s">
        <v>79</v>
      </c>
      <c r="E556" s="165" t="s">
        <v>675</v>
      </c>
      <c r="F556" s="165" t="s">
        <v>676</v>
      </c>
      <c r="I556" s="157"/>
      <c r="J556" s="166">
        <f>BK556</f>
        <v>0</v>
      </c>
      <c r="L556" s="154"/>
      <c r="M556" s="159"/>
      <c r="N556" s="160"/>
      <c r="O556" s="160"/>
      <c r="P556" s="161">
        <f>SUM(P557:P575)</f>
        <v>0</v>
      </c>
      <c r="Q556" s="160"/>
      <c r="R556" s="161">
        <f>SUM(R557:R575)</f>
        <v>0</v>
      </c>
      <c r="S556" s="160"/>
      <c r="T556" s="162">
        <f>SUM(T557:T575)</f>
        <v>0</v>
      </c>
      <c r="AR556" s="155" t="s">
        <v>91</v>
      </c>
      <c r="AT556" s="163" t="s">
        <v>79</v>
      </c>
      <c r="AU556" s="163" t="s">
        <v>21</v>
      </c>
      <c r="AY556" s="155" t="s">
        <v>180</v>
      </c>
      <c r="BK556" s="164">
        <f>SUM(BK557:BK575)</f>
        <v>0</v>
      </c>
    </row>
    <row r="557" spans="1:65" s="2" customFormat="1" ht="24" customHeight="1">
      <c r="A557" s="33"/>
      <c r="B557" s="167"/>
      <c r="C557" s="168" t="s">
        <v>677</v>
      </c>
      <c r="D557" s="168" t="s">
        <v>182</v>
      </c>
      <c r="E557" s="169" t="s">
        <v>678</v>
      </c>
      <c r="F557" s="170" t="s">
        <v>679</v>
      </c>
      <c r="G557" s="171" t="s">
        <v>199</v>
      </c>
      <c r="H557" s="172">
        <v>114.46</v>
      </c>
      <c r="I557" s="173"/>
      <c r="J557" s="174">
        <f>ROUND(I557*H557,2)</f>
        <v>0</v>
      </c>
      <c r="K557" s="175"/>
      <c r="L557" s="34"/>
      <c r="M557" s="176" t="s">
        <v>1</v>
      </c>
      <c r="N557" s="177" t="s">
        <v>45</v>
      </c>
      <c r="O557" s="59"/>
      <c r="P557" s="178">
        <f>O557*H557</f>
        <v>0</v>
      </c>
      <c r="Q557" s="178">
        <v>0</v>
      </c>
      <c r="R557" s="178">
        <f>Q557*H557</f>
        <v>0</v>
      </c>
      <c r="S557" s="178">
        <v>0</v>
      </c>
      <c r="T557" s="179">
        <f>S557*H557</f>
        <v>0</v>
      </c>
      <c r="U557" s="33"/>
      <c r="V557" s="33"/>
      <c r="W557" s="33"/>
      <c r="X557" s="33"/>
      <c r="Y557" s="33"/>
      <c r="Z557" s="33"/>
      <c r="AA557" s="33"/>
      <c r="AB557" s="33"/>
      <c r="AC557" s="33"/>
      <c r="AD557" s="33"/>
      <c r="AE557" s="33"/>
      <c r="AR557" s="180" t="s">
        <v>220</v>
      </c>
      <c r="AT557" s="180" t="s">
        <v>182</v>
      </c>
      <c r="AU557" s="180" t="s">
        <v>91</v>
      </c>
      <c r="AY557" s="18" t="s">
        <v>180</v>
      </c>
      <c r="BE557" s="181">
        <f>IF(N557="základní",J557,0)</f>
        <v>0</v>
      </c>
      <c r="BF557" s="181">
        <f>IF(N557="snížená",J557,0)</f>
        <v>0</v>
      </c>
      <c r="BG557" s="181">
        <f>IF(N557="zákl. přenesená",J557,0)</f>
        <v>0</v>
      </c>
      <c r="BH557" s="181">
        <f>IF(N557="sníž. přenesená",J557,0)</f>
        <v>0</v>
      </c>
      <c r="BI557" s="181">
        <f>IF(N557="nulová",J557,0)</f>
        <v>0</v>
      </c>
      <c r="BJ557" s="18" t="s">
        <v>21</v>
      </c>
      <c r="BK557" s="181">
        <f>ROUND(I557*H557,2)</f>
        <v>0</v>
      </c>
      <c r="BL557" s="18" t="s">
        <v>220</v>
      </c>
      <c r="BM557" s="180" t="s">
        <v>680</v>
      </c>
    </row>
    <row r="558" spans="1:65" s="2" customFormat="1" ht="19.5">
      <c r="A558" s="33"/>
      <c r="B558" s="34"/>
      <c r="C558" s="33"/>
      <c r="D558" s="182" t="s">
        <v>186</v>
      </c>
      <c r="E558" s="33"/>
      <c r="F558" s="183" t="s">
        <v>679</v>
      </c>
      <c r="G558" s="33"/>
      <c r="H558" s="33"/>
      <c r="I558" s="102"/>
      <c r="J558" s="33"/>
      <c r="K558" s="33"/>
      <c r="L558" s="34"/>
      <c r="M558" s="184"/>
      <c r="N558" s="185"/>
      <c r="O558" s="59"/>
      <c r="P558" s="59"/>
      <c r="Q558" s="59"/>
      <c r="R558" s="59"/>
      <c r="S558" s="59"/>
      <c r="T558" s="60"/>
      <c r="U558" s="33"/>
      <c r="V558" s="33"/>
      <c r="W558" s="33"/>
      <c r="X558" s="33"/>
      <c r="Y558" s="33"/>
      <c r="Z558" s="33"/>
      <c r="AA558" s="33"/>
      <c r="AB558" s="33"/>
      <c r="AC558" s="33"/>
      <c r="AD558" s="33"/>
      <c r="AE558" s="33"/>
      <c r="AT558" s="18" t="s">
        <v>186</v>
      </c>
      <c r="AU558" s="18" t="s">
        <v>91</v>
      </c>
    </row>
    <row r="559" spans="1:65" s="15" customFormat="1" ht="11.25">
      <c r="B559" s="213"/>
      <c r="D559" s="182" t="s">
        <v>187</v>
      </c>
      <c r="E559" s="214" t="s">
        <v>1</v>
      </c>
      <c r="F559" s="215" t="s">
        <v>617</v>
      </c>
      <c r="H559" s="214" t="s">
        <v>1</v>
      </c>
      <c r="I559" s="216"/>
      <c r="L559" s="213"/>
      <c r="M559" s="217"/>
      <c r="N559" s="218"/>
      <c r="O559" s="218"/>
      <c r="P559" s="218"/>
      <c r="Q559" s="218"/>
      <c r="R559" s="218"/>
      <c r="S559" s="218"/>
      <c r="T559" s="219"/>
      <c r="AT559" s="214" t="s">
        <v>187</v>
      </c>
      <c r="AU559" s="214" t="s">
        <v>91</v>
      </c>
      <c r="AV559" s="15" t="s">
        <v>21</v>
      </c>
      <c r="AW559" s="15" t="s">
        <v>36</v>
      </c>
      <c r="AX559" s="15" t="s">
        <v>80</v>
      </c>
      <c r="AY559" s="214" t="s">
        <v>180</v>
      </c>
    </row>
    <row r="560" spans="1:65" s="13" customFormat="1" ht="11.25">
      <c r="B560" s="186"/>
      <c r="D560" s="182" t="s">
        <v>187</v>
      </c>
      <c r="E560" s="187" t="s">
        <v>1</v>
      </c>
      <c r="F560" s="188" t="s">
        <v>681</v>
      </c>
      <c r="H560" s="189">
        <v>114.46</v>
      </c>
      <c r="I560" s="190"/>
      <c r="L560" s="186"/>
      <c r="M560" s="191"/>
      <c r="N560" s="192"/>
      <c r="O560" s="192"/>
      <c r="P560" s="192"/>
      <c r="Q560" s="192"/>
      <c r="R560" s="192"/>
      <c r="S560" s="192"/>
      <c r="T560" s="193"/>
      <c r="AT560" s="187" t="s">
        <v>187</v>
      </c>
      <c r="AU560" s="187" t="s">
        <v>91</v>
      </c>
      <c r="AV560" s="13" t="s">
        <v>91</v>
      </c>
      <c r="AW560" s="13" t="s">
        <v>36</v>
      </c>
      <c r="AX560" s="13" t="s">
        <v>80</v>
      </c>
      <c r="AY560" s="187" t="s">
        <v>180</v>
      </c>
    </row>
    <row r="561" spans="1:65" s="14" customFormat="1" ht="11.25">
      <c r="B561" s="194"/>
      <c r="D561" s="182" t="s">
        <v>187</v>
      </c>
      <c r="E561" s="195" t="s">
        <v>1</v>
      </c>
      <c r="F561" s="196" t="s">
        <v>189</v>
      </c>
      <c r="H561" s="197">
        <v>114.46</v>
      </c>
      <c r="I561" s="198"/>
      <c r="L561" s="194"/>
      <c r="M561" s="199"/>
      <c r="N561" s="200"/>
      <c r="O561" s="200"/>
      <c r="P561" s="200"/>
      <c r="Q561" s="200"/>
      <c r="R561" s="200"/>
      <c r="S561" s="200"/>
      <c r="T561" s="201"/>
      <c r="AT561" s="195" t="s">
        <v>187</v>
      </c>
      <c r="AU561" s="195" t="s">
        <v>91</v>
      </c>
      <c r="AV561" s="14" t="s">
        <v>128</v>
      </c>
      <c r="AW561" s="14" t="s">
        <v>36</v>
      </c>
      <c r="AX561" s="14" t="s">
        <v>21</v>
      </c>
      <c r="AY561" s="195" t="s">
        <v>180</v>
      </c>
    </row>
    <row r="562" spans="1:65" s="2" customFormat="1" ht="48" customHeight="1">
      <c r="A562" s="33"/>
      <c r="B562" s="167"/>
      <c r="C562" s="202" t="s">
        <v>436</v>
      </c>
      <c r="D562" s="202" t="s">
        <v>190</v>
      </c>
      <c r="E562" s="203" t="s">
        <v>682</v>
      </c>
      <c r="F562" s="204" t="s">
        <v>683</v>
      </c>
      <c r="G562" s="205" t="s">
        <v>199</v>
      </c>
      <c r="H562" s="206">
        <v>120.18300000000001</v>
      </c>
      <c r="I562" s="207"/>
      <c r="J562" s="208">
        <f>ROUND(I562*H562,2)</f>
        <v>0</v>
      </c>
      <c r="K562" s="209"/>
      <c r="L562" s="210"/>
      <c r="M562" s="211" t="s">
        <v>1</v>
      </c>
      <c r="N562" s="212" t="s">
        <v>45</v>
      </c>
      <c r="O562" s="59"/>
      <c r="P562" s="178">
        <f>O562*H562</f>
        <v>0</v>
      </c>
      <c r="Q562" s="178">
        <v>0</v>
      </c>
      <c r="R562" s="178">
        <f>Q562*H562</f>
        <v>0</v>
      </c>
      <c r="S562" s="178">
        <v>0</v>
      </c>
      <c r="T562" s="179">
        <f>S562*H562</f>
        <v>0</v>
      </c>
      <c r="U562" s="33"/>
      <c r="V562" s="33"/>
      <c r="W562" s="33"/>
      <c r="X562" s="33"/>
      <c r="Y562" s="33"/>
      <c r="Z562" s="33"/>
      <c r="AA562" s="33"/>
      <c r="AB562" s="33"/>
      <c r="AC562" s="33"/>
      <c r="AD562" s="33"/>
      <c r="AE562" s="33"/>
      <c r="AR562" s="180" t="s">
        <v>257</v>
      </c>
      <c r="AT562" s="180" t="s">
        <v>190</v>
      </c>
      <c r="AU562" s="180" t="s">
        <v>91</v>
      </c>
      <c r="AY562" s="18" t="s">
        <v>180</v>
      </c>
      <c r="BE562" s="181">
        <f>IF(N562="základní",J562,0)</f>
        <v>0</v>
      </c>
      <c r="BF562" s="181">
        <f>IF(N562="snížená",J562,0)</f>
        <v>0</v>
      </c>
      <c r="BG562" s="181">
        <f>IF(N562="zákl. přenesená",J562,0)</f>
        <v>0</v>
      </c>
      <c r="BH562" s="181">
        <f>IF(N562="sníž. přenesená",J562,0)</f>
        <v>0</v>
      </c>
      <c r="BI562" s="181">
        <f>IF(N562="nulová",J562,0)</f>
        <v>0</v>
      </c>
      <c r="BJ562" s="18" t="s">
        <v>21</v>
      </c>
      <c r="BK562" s="181">
        <f>ROUND(I562*H562,2)</f>
        <v>0</v>
      </c>
      <c r="BL562" s="18" t="s">
        <v>220</v>
      </c>
      <c r="BM562" s="180" t="s">
        <v>684</v>
      </c>
    </row>
    <row r="563" spans="1:65" s="2" customFormat="1" ht="29.25">
      <c r="A563" s="33"/>
      <c r="B563" s="34"/>
      <c r="C563" s="33"/>
      <c r="D563" s="182" t="s">
        <v>186</v>
      </c>
      <c r="E563" s="33"/>
      <c r="F563" s="183" t="s">
        <v>683</v>
      </c>
      <c r="G563" s="33"/>
      <c r="H563" s="33"/>
      <c r="I563" s="102"/>
      <c r="J563" s="33"/>
      <c r="K563" s="33"/>
      <c r="L563" s="34"/>
      <c r="M563" s="184"/>
      <c r="N563" s="185"/>
      <c r="O563" s="59"/>
      <c r="P563" s="59"/>
      <c r="Q563" s="59"/>
      <c r="R563" s="59"/>
      <c r="S563" s="59"/>
      <c r="T563" s="60"/>
      <c r="U563" s="33"/>
      <c r="V563" s="33"/>
      <c r="W563" s="33"/>
      <c r="X563" s="33"/>
      <c r="Y563" s="33"/>
      <c r="Z563" s="33"/>
      <c r="AA563" s="33"/>
      <c r="AB563" s="33"/>
      <c r="AC563" s="33"/>
      <c r="AD563" s="33"/>
      <c r="AE563" s="33"/>
      <c r="AT563" s="18" t="s">
        <v>186</v>
      </c>
      <c r="AU563" s="18" t="s">
        <v>91</v>
      </c>
    </row>
    <row r="564" spans="1:65" s="2" customFormat="1" ht="16.5" customHeight="1">
      <c r="A564" s="33"/>
      <c r="B564" s="167"/>
      <c r="C564" s="168" t="s">
        <v>685</v>
      </c>
      <c r="D564" s="168" t="s">
        <v>182</v>
      </c>
      <c r="E564" s="169" t="s">
        <v>686</v>
      </c>
      <c r="F564" s="170" t="s">
        <v>687</v>
      </c>
      <c r="G564" s="171" t="s">
        <v>199</v>
      </c>
      <c r="H564" s="172">
        <v>114.46</v>
      </c>
      <c r="I564" s="173"/>
      <c r="J564" s="174">
        <f>ROUND(I564*H564,2)</f>
        <v>0</v>
      </c>
      <c r="K564" s="175"/>
      <c r="L564" s="34"/>
      <c r="M564" s="176" t="s">
        <v>1</v>
      </c>
      <c r="N564" s="177" t="s">
        <v>45</v>
      </c>
      <c r="O564" s="59"/>
      <c r="P564" s="178">
        <f>O564*H564</f>
        <v>0</v>
      </c>
      <c r="Q564" s="178">
        <v>0</v>
      </c>
      <c r="R564" s="178">
        <f>Q564*H564</f>
        <v>0</v>
      </c>
      <c r="S564" s="178">
        <v>0</v>
      </c>
      <c r="T564" s="179">
        <f>S564*H564</f>
        <v>0</v>
      </c>
      <c r="U564" s="33"/>
      <c r="V564" s="33"/>
      <c r="W564" s="33"/>
      <c r="X564" s="33"/>
      <c r="Y564" s="33"/>
      <c r="Z564" s="33"/>
      <c r="AA564" s="33"/>
      <c r="AB564" s="33"/>
      <c r="AC564" s="33"/>
      <c r="AD564" s="33"/>
      <c r="AE564" s="33"/>
      <c r="AR564" s="180" t="s">
        <v>220</v>
      </c>
      <c r="AT564" s="180" t="s">
        <v>182</v>
      </c>
      <c r="AU564" s="180" t="s">
        <v>91</v>
      </c>
      <c r="AY564" s="18" t="s">
        <v>180</v>
      </c>
      <c r="BE564" s="181">
        <f>IF(N564="základní",J564,0)</f>
        <v>0</v>
      </c>
      <c r="BF564" s="181">
        <f>IF(N564="snížená",J564,0)</f>
        <v>0</v>
      </c>
      <c r="BG564" s="181">
        <f>IF(N564="zákl. přenesená",J564,0)</f>
        <v>0</v>
      </c>
      <c r="BH564" s="181">
        <f>IF(N564="sníž. přenesená",J564,0)</f>
        <v>0</v>
      </c>
      <c r="BI564" s="181">
        <f>IF(N564="nulová",J564,0)</f>
        <v>0</v>
      </c>
      <c r="BJ564" s="18" t="s">
        <v>21</v>
      </c>
      <c r="BK564" s="181">
        <f>ROUND(I564*H564,2)</f>
        <v>0</v>
      </c>
      <c r="BL564" s="18" t="s">
        <v>220</v>
      </c>
      <c r="BM564" s="180" t="s">
        <v>688</v>
      </c>
    </row>
    <row r="565" spans="1:65" s="2" customFormat="1" ht="11.25">
      <c r="A565" s="33"/>
      <c r="B565" s="34"/>
      <c r="C565" s="33"/>
      <c r="D565" s="182" t="s">
        <v>186</v>
      </c>
      <c r="E565" s="33"/>
      <c r="F565" s="183" t="s">
        <v>687</v>
      </c>
      <c r="G565" s="33"/>
      <c r="H565" s="33"/>
      <c r="I565" s="102"/>
      <c r="J565" s="33"/>
      <c r="K565" s="33"/>
      <c r="L565" s="34"/>
      <c r="M565" s="184"/>
      <c r="N565" s="185"/>
      <c r="O565" s="59"/>
      <c r="P565" s="59"/>
      <c r="Q565" s="59"/>
      <c r="R565" s="59"/>
      <c r="S565" s="59"/>
      <c r="T565" s="60"/>
      <c r="U565" s="33"/>
      <c r="V565" s="33"/>
      <c r="W565" s="33"/>
      <c r="X565" s="33"/>
      <c r="Y565" s="33"/>
      <c r="Z565" s="33"/>
      <c r="AA565" s="33"/>
      <c r="AB565" s="33"/>
      <c r="AC565" s="33"/>
      <c r="AD565" s="33"/>
      <c r="AE565" s="33"/>
      <c r="AT565" s="18" t="s">
        <v>186</v>
      </c>
      <c r="AU565" s="18" t="s">
        <v>91</v>
      </c>
    </row>
    <row r="566" spans="1:65" s="13" customFormat="1" ht="11.25">
      <c r="B566" s="186"/>
      <c r="D566" s="182" t="s">
        <v>187</v>
      </c>
      <c r="E566" s="187" t="s">
        <v>1</v>
      </c>
      <c r="F566" s="188" t="s">
        <v>689</v>
      </c>
      <c r="H566" s="189">
        <v>114.46</v>
      </c>
      <c r="I566" s="190"/>
      <c r="L566" s="186"/>
      <c r="M566" s="191"/>
      <c r="N566" s="192"/>
      <c r="O566" s="192"/>
      <c r="P566" s="192"/>
      <c r="Q566" s="192"/>
      <c r="R566" s="192"/>
      <c r="S566" s="192"/>
      <c r="T566" s="193"/>
      <c r="AT566" s="187" t="s">
        <v>187</v>
      </c>
      <c r="AU566" s="187" t="s">
        <v>91</v>
      </c>
      <c r="AV566" s="13" t="s">
        <v>91</v>
      </c>
      <c r="AW566" s="13" t="s">
        <v>36</v>
      </c>
      <c r="AX566" s="13" t="s">
        <v>80</v>
      </c>
      <c r="AY566" s="187" t="s">
        <v>180</v>
      </c>
    </row>
    <row r="567" spans="1:65" s="14" customFormat="1" ht="11.25">
      <c r="B567" s="194"/>
      <c r="D567" s="182" t="s">
        <v>187</v>
      </c>
      <c r="E567" s="195" t="s">
        <v>1</v>
      </c>
      <c r="F567" s="196" t="s">
        <v>189</v>
      </c>
      <c r="H567" s="197">
        <v>114.46</v>
      </c>
      <c r="I567" s="198"/>
      <c r="L567" s="194"/>
      <c r="M567" s="199"/>
      <c r="N567" s="200"/>
      <c r="O567" s="200"/>
      <c r="P567" s="200"/>
      <c r="Q567" s="200"/>
      <c r="R567" s="200"/>
      <c r="S567" s="200"/>
      <c r="T567" s="201"/>
      <c r="AT567" s="195" t="s">
        <v>187</v>
      </c>
      <c r="AU567" s="195" t="s">
        <v>91</v>
      </c>
      <c r="AV567" s="14" t="s">
        <v>128</v>
      </c>
      <c r="AW567" s="14" t="s">
        <v>36</v>
      </c>
      <c r="AX567" s="14" t="s">
        <v>21</v>
      </c>
      <c r="AY567" s="195" t="s">
        <v>180</v>
      </c>
    </row>
    <row r="568" spans="1:65" s="2" customFormat="1" ht="24" customHeight="1">
      <c r="A568" s="33"/>
      <c r="B568" s="167"/>
      <c r="C568" s="202" t="s">
        <v>439</v>
      </c>
      <c r="D568" s="202" t="s">
        <v>190</v>
      </c>
      <c r="E568" s="203" t="s">
        <v>690</v>
      </c>
      <c r="F568" s="204" t="s">
        <v>691</v>
      </c>
      <c r="G568" s="205" t="s">
        <v>199</v>
      </c>
      <c r="H568" s="206">
        <v>120.18300000000001</v>
      </c>
      <c r="I568" s="207"/>
      <c r="J568" s="208">
        <f>ROUND(I568*H568,2)</f>
        <v>0</v>
      </c>
      <c r="K568" s="209"/>
      <c r="L568" s="210"/>
      <c r="M568" s="211" t="s">
        <v>1</v>
      </c>
      <c r="N568" s="212" t="s">
        <v>45</v>
      </c>
      <c r="O568" s="59"/>
      <c r="P568" s="178">
        <f>O568*H568</f>
        <v>0</v>
      </c>
      <c r="Q568" s="178">
        <v>0</v>
      </c>
      <c r="R568" s="178">
        <f>Q568*H568</f>
        <v>0</v>
      </c>
      <c r="S568" s="178">
        <v>0</v>
      </c>
      <c r="T568" s="179">
        <f>S568*H568</f>
        <v>0</v>
      </c>
      <c r="U568" s="33"/>
      <c r="V568" s="33"/>
      <c r="W568" s="33"/>
      <c r="X568" s="33"/>
      <c r="Y568" s="33"/>
      <c r="Z568" s="33"/>
      <c r="AA568" s="33"/>
      <c r="AB568" s="33"/>
      <c r="AC568" s="33"/>
      <c r="AD568" s="33"/>
      <c r="AE568" s="33"/>
      <c r="AR568" s="180" t="s">
        <v>257</v>
      </c>
      <c r="AT568" s="180" t="s">
        <v>190</v>
      </c>
      <c r="AU568" s="180" t="s">
        <v>91</v>
      </c>
      <c r="AY568" s="18" t="s">
        <v>180</v>
      </c>
      <c r="BE568" s="181">
        <f>IF(N568="základní",J568,0)</f>
        <v>0</v>
      </c>
      <c r="BF568" s="181">
        <f>IF(N568="snížená",J568,0)</f>
        <v>0</v>
      </c>
      <c r="BG568" s="181">
        <f>IF(N568="zákl. přenesená",J568,0)</f>
        <v>0</v>
      </c>
      <c r="BH568" s="181">
        <f>IF(N568="sníž. přenesená",J568,0)</f>
        <v>0</v>
      </c>
      <c r="BI568" s="181">
        <f>IF(N568="nulová",J568,0)</f>
        <v>0</v>
      </c>
      <c r="BJ568" s="18" t="s">
        <v>21</v>
      </c>
      <c r="BK568" s="181">
        <f>ROUND(I568*H568,2)</f>
        <v>0</v>
      </c>
      <c r="BL568" s="18" t="s">
        <v>220</v>
      </c>
      <c r="BM568" s="180" t="s">
        <v>692</v>
      </c>
    </row>
    <row r="569" spans="1:65" s="2" customFormat="1" ht="19.5">
      <c r="A569" s="33"/>
      <c r="B569" s="34"/>
      <c r="C569" s="33"/>
      <c r="D569" s="182" t="s">
        <v>186</v>
      </c>
      <c r="E569" s="33"/>
      <c r="F569" s="183" t="s">
        <v>691</v>
      </c>
      <c r="G569" s="33"/>
      <c r="H569" s="33"/>
      <c r="I569" s="102"/>
      <c r="J569" s="33"/>
      <c r="K569" s="33"/>
      <c r="L569" s="34"/>
      <c r="M569" s="184"/>
      <c r="N569" s="185"/>
      <c r="O569" s="59"/>
      <c r="P569" s="59"/>
      <c r="Q569" s="59"/>
      <c r="R569" s="59"/>
      <c r="S569" s="59"/>
      <c r="T569" s="60"/>
      <c r="U569" s="33"/>
      <c r="V569" s="33"/>
      <c r="W569" s="33"/>
      <c r="X569" s="33"/>
      <c r="Y569" s="33"/>
      <c r="Z569" s="33"/>
      <c r="AA569" s="33"/>
      <c r="AB569" s="33"/>
      <c r="AC569" s="33"/>
      <c r="AD569" s="33"/>
      <c r="AE569" s="33"/>
      <c r="AT569" s="18" t="s">
        <v>186</v>
      </c>
      <c r="AU569" s="18" t="s">
        <v>91</v>
      </c>
    </row>
    <row r="570" spans="1:65" s="2" customFormat="1" ht="16.5" customHeight="1">
      <c r="A570" s="33"/>
      <c r="B570" s="167"/>
      <c r="C570" s="168" t="s">
        <v>693</v>
      </c>
      <c r="D570" s="168" t="s">
        <v>182</v>
      </c>
      <c r="E570" s="169" t="s">
        <v>694</v>
      </c>
      <c r="F570" s="170" t="s">
        <v>695</v>
      </c>
      <c r="G570" s="171" t="s">
        <v>199</v>
      </c>
      <c r="H570" s="172">
        <v>105</v>
      </c>
      <c r="I570" s="173"/>
      <c r="J570" s="174">
        <f>ROUND(I570*H570,2)</f>
        <v>0</v>
      </c>
      <c r="K570" s="175"/>
      <c r="L570" s="34"/>
      <c r="M570" s="176" t="s">
        <v>1</v>
      </c>
      <c r="N570" s="177" t="s">
        <v>45</v>
      </c>
      <c r="O570" s="59"/>
      <c r="P570" s="178">
        <f>O570*H570</f>
        <v>0</v>
      </c>
      <c r="Q570" s="178">
        <v>0</v>
      </c>
      <c r="R570" s="178">
        <f>Q570*H570</f>
        <v>0</v>
      </c>
      <c r="S570" s="178">
        <v>0</v>
      </c>
      <c r="T570" s="179">
        <f>S570*H570</f>
        <v>0</v>
      </c>
      <c r="U570" s="33"/>
      <c r="V570" s="33"/>
      <c r="W570" s="33"/>
      <c r="X570" s="33"/>
      <c r="Y570" s="33"/>
      <c r="Z570" s="33"/>
      <c r="AA570" s="33"/>
      <c r="AB570" s="33"/>
      <c r="AC570" s="33"/>
      <c r="AD570" s="33"/>
      <c r="AE570" s="33"/>
      <c r="AR570" s="180" t="s">
        <v>220</v>
      </c>
      <c r="AT570" s="180" t="s">
        <v>182</v>
      </c>
      <c r="AU570" s="180" t="s">
        <v>91</v>
      </c>
      <c r="AY570" s="18" t="s">
        <v>180</v>
      </c>
      <c r="BE570" s="181">
        <f>IF(N570="základní",J570,0)</f>
        <v>0</v>
      </c>
      <c r="BF570" s="181">
        <f>IF(N570="snížená",J570,0)</f>
        <v>0</v>
      </c>
      <c r="BG570" s="181">
        <f>IF(N570="zákl. přenesená",J570,0)</f>
        <v>0</v>
      </c>
      <c r="BH570" s="181">
        <f>IF(N570="sníž. přenesená",J570,0)</f>
        <v>0</v>
      </c>
      <c r="BI570" s="181">
        <f>IF(N570="nulová",J570,0)</f>
        <v>0</v>
      </c>
      <c r="BJ570" s="18" t="s">
        <v>21</v>
      </c>
      <c r="BK570" s="181">
        <f>ROUND(I570*H570,2)</f>
        <v>0</v>
      </c>
      <c r="BL570" s="18" t="s">
        <v>220</v>
      </c>
      <c r="BM570" s="180" t="s">
        <v>696</v>
      </c>
    </row>
    <row r="571" spans="1:65" s="2" customFormat="1" ht="11.25">
      <c r="A571" s="33"/>
      <c r="B571" s="34"/>
      <c r="C571" s="33"/>
      <c r="D571" s="182" t="s">
        <v>186</v>
      </c>
      <c r="E571" s="33"/>
      <c r="F571" s="183" t="s">
        <v>695</v>
      </c>
      <c r="G571" s="33"/>
      <c r="H571" s="33"/>
      <c r="I571" s="102"/>
      <c r="J571" s="33"/>
      <c r="K571" s="33"/>
      <c r="L571" s="34"/>
      <c r="M571" s="184"/>
      <c r="N571" s="185"/>
      <c r="O571" s="59"/>
      <c r="P571" s="59"/>
      <c r="Q571" s="59"/>
      <c r="R571" s="59"/>
      <c r="S571" s="59"/>
      <c r="T571" s="60"/>
      <c r="U571" s="33"/>
      <c r="V571" s="33"/>
      <c r="W571" s="33"/>
      <c r="X571" s="33"/>
      <c r="Y571" s="33"/>
      <c r="Z571" s="33"/>
      <c r="AA571" s="33"/>
      <c r="AB571" s="33"/>
      <c r="AC571" s="33"/>
      <c r="AD571" s="33"/>
      <c r="AE571" s="33"/>
      <c r="AT571" s="18" t="s">
        <v>186</v>
      </c>
      <c r="AU571" s="18" t="s">
        <v>91</v>
      </c>
    </row>
    <row r="572" spans="1:65" s="13" customFormat="1" ht="11.25">
      <c r="B572" s="186"/>
      <c r="D572" s="182" t="s">
        <v>187</v>
      </c>
      <c r="E572" s="187" t="s">
        <v>1</v>
      </c>
      <c r="F572" s="188" t="s">
        <v>654</v>
      </c>
      <c r="H572" s="189">
        <v>105</v>
      </c>
      <c r="I572" s="190"/>
      <c r="L572" s="186"/>
      <c r="M572" s="191"/>
      <c r="N572" s="192"/>
      <c r="O572" s="192"/>
      <c r="P572" s="192"/>
      <c r="Q572" s="192"/>
      <c r="R572" s="192"/>
      <c r="S572" s="192"/>
      <c r="T572" s="193"/>
      <c r="AT572" s="187" t="s">
        <v>187</v>
      </c>
      <c r="AU572" s="187" t="s">
        <v>91</v>
      </c>
      <c r="AV572" s="13" t="s">
        <v>91</v>
      </c>
      <c r="AW572" s="13" t="s">
        <v>36</v>
      </c>
      <c r="AX572" s="13" t="s">
        <v>80</v>
      </c>
      <c r="AY572" s="187" t="s">
        <v>180</v>
      </c>
    </row>
    <row r="573" spans="1:65" s="14" customFormat="1" ht="11.25">
      <c r="B573" s="194"/>
      <c r="D573" s="182" t="s">
        <v>187</v>
      </c>
      <c r="E573" s="195" t="s">
        <v>1</v>
      </c>
      <c r="F573" s="196" t="s">
        <v>189</v>
      </c>
      <c r="H573" s="197">
        <v>105</v>
      </c>
      <c r="I573" s="198"/>
      <c r="L573" s="194"/>
      <c r="M573" s="199"/>
      <c r="N573" s="200"/>
      <c r="O573" s="200"/>
      <c r="P573" s="200"/>
      <c r="Q573" s="200"/>
      <c r="R573" s="200"/>
      <c r="S573" s="200"/>
      <c r="T573" s="201"/>
      <c r="AT573" s="195" t="s">
        <v>187</v>
      </c>
      <c r="AU573" s="195" t="s">
        <v>91</v>
      </c>
      <c r="AV573" s="14" t="s">
        <v>128</v>
      </c>
      <c r="AW573" s="14" t="s">
        <v>36</v>
      </c>
      <c r="AX573" s="14" t="s">
        <v>21</v>
      </c>
      <c r="AY573" s="195" t="s">
        <v>180</v>
      </c>
    </row>
    <row r="574" spans="1:65" s="2" customFormat="1" ht="48" customHeight="1">
      <c r="A574" s="33"/>
      <c r="B574" s="167"/>
      <c r="C574" s="168" t="s">
        <v>444</v>
      </c>
      <c r="D574" s="168" t="s">
        <v>182</v>
      </c>
      <c r="E574" s="169" t="s">
        <v>697</v>
      </c>
      <c r="F574" s="170" t="s">
        <v>698</v>
      </c>
      <c r="G574" s="171" t="s">
        <v>185</v>
      </c>
      <c r="H574" s="172">
        <v>0.255</v>
      </c>
      <c r="I574" s="173"/>
      <c r="J574" s="174">
        <f>ROUND(I574*H574,2)</f>
        <v>0</v>
      </c>
      <c r="K574" s="175"/>
      <c r="L574" s="34"/>
      <c r="M574" s="176" t="s">
        <v>1</v>
      </c>
      <c r="N574" s="177" t="s">
        <v>45</v>
      </c>
      <c r="O574" s="59"/>
      <c r="P574" s="178">
        <f>O574*H574</f>
        <v>0</v>
      </c>
      <c r="Q574" s="178">
        <v>0</v>
      </c>
      <c r="R574" s="178">
        <f>Q574*H574</f>
        <v>0</v>
      </c>
      <c r="S574" s="178">
        <v>0</v>
      </c>
      <c r="T574" s="179">
        <f>S574*H574</f>
        <v>0</v>
      </c>
      <c r="U574" s="33"/>
      <c r="V574" s="33"/>
      <c r="W574" s="33"/>
      <c r="X574" s="33"/>
      <c r="Y574" s="33"/>
      <c r="Z574" s="33"/>
      <c r="AA574" s="33"/>
      <c r="AB574" s="33"/>
      <c r="AC574" s="33"/>
      <c r="AD574" s="33"/>
      <c r="AE574" s="33"/>
      <c r="AR574" s="180" t="s">
        <v>220</v>
      </c>
      <c r="AT574" s="180" t="s">
        <v>182</v>
      </c>
      <c r="AU574" s="180" t="s">
        <v>91</v>
      </c>
      <c r="AY574" s="18" t="s">
        <v>180</v>
      </c>
      <c r="BE574" s="181">
        <f>IF(N574="základní",J574,0)</f>
        <v>0</v>
      </c>
      <c r="BF574" s="181">
        <f>IF(N574="snížená",J574,0)</f>
        <v>0</v>
      </c>
      <c r="BG574" s="181">
        <f>IF(N574="zákl. přenesená",J574,0)</f>
        <v>0</v>
      </c>
      <c r="BH574" s="181">
        <f>IF(N574="sníž. přenesená",J574,0)</f>
        <v>0</v>
      </c>
      <c r="BI574" s="181">
        <f>IF(N574="nulová",J574,0)</f>
        <v>0</v>
      </c>
      <c r="BJ574" s="18" t="s">
        <v>21</v>
      </c>
      <c r="BK574" s="181">
        <f>ROUND(I574*H574,2)</f>
        <v>0</v>
      </c>
      <c r="BL574" s="18" t="s">
        <v>220</v>
      </c>
      <c r="BM574" s="180" t="s">
        <v>699</v>
      </c>
    </row>
    <row r="575" spans="1:65" s="2" customFormat="1" ht="29.25">
      <c r="A575" s="33"/>
      <c r="B575" s="34"/>
      <c r="C575" s="33"/>
      <c r="D575" s="182" t="s">
        <v>186</v>
      </c>
      <c r="E575" s="33"/>
      <c r="F575" s="183" t="s">
        <v>698</v>
      </c>
      <c r="G575" s="33"/>
      <c r="H575" s="33"/>
      <c r="I575" s="102"/>
      <c r="J575" s="33"/>
      <c r="K575" s="33"/>
      <c r="L575" s="34"/>
      <c r="M575" s="184"/>
      <c r="N575" s="185"/>
      <c r="O575" s="59"/>
      <c r="P575" s="59"/>
      <c r="Q575" s="59"/>
      <c r="R575" s="59"/>
      <c r="S575" s="59"/>
      <c r="T575" s="60"/>
      <c r="U575" s="33"/>
      <c r="V575" s="33"/>
      <c r="W575" s="33"/>
      <c r="X575" s="33"/>
      <c r="Y575" s="33"/>
      <c r="Z575" s="33"/>
      <c r="AA575" s="33"/>
      <c r="AB575" s="33"/>
      <c r="AC575" s="33"/>
      <c r="AD575" s="33"/>
      <c r="AE575" s="33"/>
      <c r="AT575" s="18" t="s">
        <v>186</v>
      </c>
      <c r="AU575" s="18" t="s">
        <v>91</v>
      </c>
    </row>
    <row r="576" spans="1:65" s="12" customFormat="1" ht="22.9" customHeight="1">
      <c r="B576" s="154"/>
      <c r="D576" s="155" t="s">
        <v>79</v>
      </c>
      <c r="E576" s="165" t="s">
        <v>700</v>
      </c>
      <c r="F576" s="165" t="s">
        <v>701</v>
      </c>
      <c r="I576" s="157"/>
      <c r="J576" s="166">
        <f>BK576</f>
        <v>0</v>
      </c>
      <c r="L576" s="154"/>
      <c r="M576" s="159"/>
      <c r="N576" s="160"/>
      <c r="O576" s="160"/>
      <c r="P576" s="161">
        <f>SUM(P577:P677)</f>
        <v>0</v>
      </c>
      <c r="Q576" s="160"/>
      <c r="R576" s="161">
        <f>SUM(R577:R677)</f>
        <v>0</v>
      </c>
      <c r="S576" s="160"/>
      <c r="T576" s="162">
        <f>SUM(T577:T677)</f>
        <v>0</v>
      </c>
      <c r="AR576" s="155" t="s">
        <v>91</v>
      </c>
      <c r="AT576" s="163" t="s">
        <v>79</v>
      </c>
      <c r="AU576" s="163" t="s">
        <v>21</v>
      </c>
      <c r="AY576" s="155" t="s">
        <v>180</v>
      </c>
      <c r="BK576" s="164">
        <f>SUM(BK577:BK677)</f>
        <v>0</v>
      </c>
    </row>
    <row r="577" spans="1:65" s="2" customFormat="1" ht="16.5" customHeight="1">
      <c r="A577" s="33"/>
      <c r="B577" s="167"/>
      <c r="C577" s="168" t="s">
        <v>702</v>
      </c>
      <c r="D577" s="168" t="s">
        <v>182</v>
      </c>
      <c r="E577" s="169" t="s">
        <v>703</v>
      </c>
      <c r="F577" s="170" t="s">
        <v>704</v>
      </c>
      <c r="G577" s="171" t="s">
        <v>495</v>
      </c>
      <c r="H577" s="172">
        <v>1</v>
      </c>
      <c r="I577" s="173"/>
      <c r="J577" s="174">
        <f>ROUND(I577*H577,2)</f>
        <v>0</v>
      </c>
      <c r="K577" s="175"/>
      <c r="L577" s="34"/>
      <c r="M577" s="176" t="s">
        <v>1</v>
      </c>
      <c r="N577" s="177" t="s">
        <v>45</v>
      </c>
      <c r="O577" s="59"/>
      <c r="P577" s="178">
        <f>O577*H577</f>
        <v>0</v>
      </c>
      <c r="Q577" s="178">
        <v>0</v>
      </c>
      <c r="R577" s="178">
        <f>Q577*H577</f>
        <v>0</v>
      </c>
      <c r="S577" s="178">
        <v>0</v>
      </c>
      <c r="T577" s="179">
        <f>S577*H577</f>
        <v>0</v>
      </c>
      <c r="U577" s="33"/>
      <c r="V577" s="33"/>
      <c r="W577" s="33"/>
      <c r="X577" s="33"/>
      <c r="Y577" s="33"/>
      <c r="Z577" s="33"/>
      <c r="AA577" s="33"/>
      <c r="AB577" s="33"/>
      <c r="AC577" s="33"/>
      <c r="AD577" s="33"/>
      <c r="AE577" s="33"/>
      <c r="AR577" s="180" t="s">
        <v>220</v>
      </c>
      <c r="AT577" s="180" t="s">
        <v>182</v>
      </c>
      <c r="AU577" s="180" t="s">
        <v>91</v>
      </c>
      <c r="AY577" s="18" t="s">
        <v>180</v>
      </c>
      <c r="BE577" s="181">
        <f>IF(N577="základní",J577,0)</f>
        <v>0</v>
      </c>
      <c r="BF577" s="181">
        <f>IF(N577="snížená",J577,0)</f>
        <v>0</v>
      </c>
      <c r="BG577" s="181">
        <f>IF(N577="zákl. přenesená",J577,0)</f>
        <v>0</v>
      </c>
      <c r="BH577" s="181">
        <f>IF(N577="sníž. přenesená",J577,0)</f>
        <v>0</v>
      </c>
      <c r="BI577" s="181">
        <f>IF(N577="nulová",J577,0)</f>
        <v>0</v>
      </c>
      <c r="BJ577" s="18" t="s">
        <v>21</v>
      </c>
      <c r="BK577" s="181">
        <f>ROUND(I577*H577,2)</f>
        <v>0</v>
      </c>
      <c r="BL577" s="18" t="s">
        <v>220</v>
      </c>
      <c r="BM577" s="180" t="s">
        <v>705</v>
      </c>
    </row>
    <row r="578" spans="1:65" s="2" customFormat="1" ht="11.25">
      <c r="A578" s="33"/>
      <c r="B578" s="34"/>
      <c r="C578" s="33"/>
      <c r="D578" s="182" t="s">
        <v>186</v>
      </c>
      <c r="E578" s="33"/>
      <c r="F578" s="183" t="s">
        <v>704</v>
      </c>
      <c r="G578" s="33"/>
      <c r="H578" s="33"/>
      <c r="I578" s="102"/>
      <c r="J578" s="33"/>
      <c r="K578" s="33"/>
      <c r="L578" s="34"/>
      <c r="M578" s="184"/>
      <c r="N578" s="185"/>
      <c r="O578" s="59"/>
      <c r="P578" s="59"/>
      <c r="Q578" s="59"/>
      <c r="R578" s="59"/>
      <c r="S578" s="59"/>
      <c r="T578" s="60"/>
      <c r="U578" s="33"/>
      <c r="V578" s="33"/>
      <c r="W578" s="33"/>
      <c r="X578" s="33"/>
      <c r="Y578" s="33"/>
      <c r="Z578" s="33"/>
      <c r="AA578" s="33"/>
      <c r="AB578" s="33"/>
      <c r="AC578" s="33"/>
      <c r="AD578" s="33"/>
      <c r="AE578" s="33"/>
      <c r="AT578" s="18" t="s">
        <v>186</v>
      </c>
      <c r="AU578" s="18" t="s">
        <v>91</v>
      </c>
    </row>
    <row r="579" spans="1:65" s="2" customFormat="1" ht="36" customHeight="1">
      <c r="A579" s="33"/>
      <c r="B579" s="167"/>
      <c r="C579" s="202" t="s">
        <v>446</v>
      </c>
      <c r="D579" s="202" t="s">
        <v>190</v>
      </c>
      <c r="E579" s="203" t="s">
        <v>706</v>
      </c>
      <c r="F579" s="204" t="s">
        <v>707</v>
      </c>
      <c r="G579" s="205" t="s">
        <v>495</v>
      </c>
      <c r="H579" s="206">
        <v>1</v>
      </c>
      <c r="I579" s="207"/>
      <c r="J579" s="208">
        <f>ROUND(I579*H579,2)</f>
        <v>0</v>
      </c>
      <c r="K579" s="209"/>
      <c r="L579" s="210"/>
      <c r="M579" s="211" t="s">
        <v>1</v>
      </c>
      <c r="N579" s="212" t="s">
        <v>45</v>
      </c>
      <c r="O579" s="59"/>
      <c r="P579" s="178">
        <f>O579*H579</f>
        <v>0</v>
      </c>
      <c r="Q579" s="178">
        <v>0</v>
      </c>
      <c r="R579" s="178">
        <f>Q579*H579</f>
        <v>0</v>
      </c>
      <c r="S579" s="178">
        <v>0</v>
      </c>
      <c r="T579" s="179">
        <f>S579*H579</f>
        <v>0</v>
      </c>
      <c r="U579" s="33"/>
      <c r="V579" s="33"/>
      <c r="W579" s="33"/>
      <c r="X579" s="33"/>
      <c r="Y579" s="33"/>
      <c r="Z579" s="33"/>
      <c r="AA579" s="33"/>
      <c r="AB579" s="33"/>
      <c r="AC579" s="33"/>
      <c r="AD579" s="33"/>
      <c r="AE579" s="33"/>
      <c r="AR579" s="180" t="s">
        <v>257</v>
      </c>
      <c r="AT579" s="180" t="s">
        <v>190</v>
      </c>
      <c r="AU579" s="180" t="s">
        <v>91</v>
      </c>
      <c r="AY579" s="18" t="s">
        <v>180</v>
      </c>
      <c r="BE579" s="181">
        <f>IF(N579="základní",J579,0)</f>
        <v>0</v>
      </c>
      <c r="BF579" s="181">
        <f>IF(N579="snížená",J579,0)</f>
        <v>0</v>
      </c>
      <c r="BG579" s="181">
        <f>IF(N579="zákl. přenesená",J579,0)</f>
        <v>0</v>
      </c>
      <c r="BH579" s="181">
        <f>IF(N579="sníž. přenesená",J579,0)</f>
        <v>0</v>
      </c>
      <c r="BI579" s="181">
        <f>IF(N579="nulová",J579,0)</f>
        <v>0</v>
      </c>
      <c r="BJ579" s="18" t="s">
        <v>21</v>
      </c>
      <c r="BK579" s="181">
        <f>ROUND(I579*H579,2)</f>
        <v>0</v>
      </c>
      <c r="BL579" s="18" t="s">
        <v>220</v>
      </c>
      <c r="BM579" s="180" t="s">
        <v>708</v>
      </c>
    </row>
    <row r="580" spans="1:65" s="2" customFormat="1" ht="19.5">
      <c r="A580" s="33"/>
      <c r="B580" s="34"/>
      <c r="C580" s="33"/>
      <c r="D580" s="182" t="s">
        <v>186</v>
      </c>
      <c r="E580" s="33"/>
      <c r="F580" s="183" t="s">
        <v>707</v>
      </c>
      <c r="G580" s="33"/>
      <c r="H580" s="33"/>
      <c r="I580" s="102"/>
      <c r="J580" s="33"/>
      <c r="K580" s="33"/>
      <c r="L580" s="34"/>
      <c r="M580" s="184"/>
      <c r="N580" s="185"/>
      <c r="O580" s="59"/>
      <c r="P580" s="59"/>
      <c r="Q580" s="59"/>
      <c r="R580" s="59"/>
      <c r="S580" s="59"/>
      <c r="T580" s="60"/>
      <c r="U580" s="33"/>
      <c r="V580" s="33"/>
      <c r="W580" s="33"/>
      <c r="X580" s="33"/>
      <c r="Y580" s="33"/>
      <c r="Z580" s="33"/>
      <c r="AA580" s="33"/>
      <c r="AB580" s="33"/>
      <c r="AC580" s="33"/>
      <c r="AD580" s="33"/>
      <c r="AE580" s="33"/>
      <c r="AT580" s="18" t="s">
        <v>186</v>
      </c>
      <c r="AU580" s="18" t="s">
        <v>91</v>
      </c>
    </row>
    <row r="581" spans="1:65" s="2" customFormat="1" ht="48" customHeight="1">
      <c r="A581" s="33"/>
      <c r="B581" s="167"/>
      <c r="C581" s="168" t="s">
        <v>709</v>
      </c>
      <c r="D581" s="168" t="s">
        <v>182</v>
      </c>
      <c r="E581" s="169" t="s">
        <v>710</v>
      </c>
      <c r="F581" s="170" t="s">
        <v>711</v>
      </c>
      <c r="G581" s="171" t="s">
        <v>199</v>
      </c>
      <c r="H581" s="172">
        <v>3.96</v>
      </c>
      <c r="I581" s="173"/>
      <c r="J581" s="174">
        <f>ROUND(I581*H581,2)</f>
        <v>0</v>
      </c>
      <c r="K581" s="175"/>
      <c r="L581" s="34"/>
      <c r="M581" s="176" t="s">
        <v>1</v>
      </c>
      <c r="N581" s="177" t="s">
        <v>45</v>
      </c>
      <c r="O581" s="59"/>
      <c r="P581" s="178">
        <f>O581*H581</f>
        <v>0</v>
      </c>
      <c r="Q581" s="178">
        <v>0</v>
      </c>
      <c r="R581" s="178">
        <f>Q581*H581</f>
        <v>0</v>
      </c>
      <c r="S581" s="178">
        <v>0</v>
      </c>
      <c r="T581" s="179">
        <f>S581*H581</f>
        <v>0</v>
      </c>
      <c r="U581" s="33"/>
      <c r="V581" s="33"/>
      <c r="W581" s="33"/>
      <c r="X581" s="33"/>
      <c r="Y581" s="33"/>
      <c r="Z581" s="33"/>
      <c r="AA581" s="33"/>
      <c r="AB581" s="33"/>
      <c r="AC581" s="33"/>
      <c r="AD581" s="33"/>
      <c r="AE581" s="33"/>
      <c r="AR581" s="180" t="s">
        <v>220</v>
      </c>
      <c r="AT581" s="180" t="s">
        <v>182</v>
      </c>
      <c r="AU581" s="180" t="s">
        <v>91</v>
      </c>
      <c r="AY581" s="18" t="s">
        <v>180</v>
      </c>
      <c r="BE581" s="181">
        <f>IF(N581="základní",J581,0)</f>
        <v>0</v>
      </c>
      <c r="BF581" s="181">
        <f>IF(N581="snížená",J581,0)</f>
        <v>0</v>
      </c>
      <c r="BG581" s="181">
        <f>IF(N581="zákl. přenesená",J581,0)</f>
        <v>0</v>
      </c>
      <c r="BH581" s="181">
        <f>IF(N581="sníž. přenesená",J581,0)</f>
        <v>0</v>
      </c>
      <c r="BI581" s="181">
        <f>IF(N581="nulová",J581,0)</f>
        <v>0</v>
      </c>
      <c r="BJ581" s="18" t="s">
        <v>21</v>
      </c>
      <c r="BK581" s="181">
        <f>ROUND(I581*H581,2)</f>
        <v>0</v>
      </c>
      <c r="BL581" s="18" t="s">
        <v>220</v>
      </c>
      <c r="BM581" s="180" t="s">
        <v>712</v>
      </c>
    </row>
    <row r="582" spans="1:65" s="2" customFormat="1" ht="29.25">
      <c r="A582" s="33"/>
      <c r="B582" s="34"/>
      <c r="C582" s="33"/>
      <c r="D582" s="182" t="s">
        <v>186</v>
      </c>
      <c r="E582" s="33"/>
      <c r="F582" s="183" t="s">
        <v>711</v>
      </c>
      <c r="G582" s="33"/>
      <c r="H582" s="33"/>
      <c r="I582" s="102"/>
      <c r="J582" s="33"/>
      <c r="K582" s="33"/>
      <c r="L582" s="34"/>
      <c r="M582" s="184"/>
      <c r="N582" s="185"/>
      <c r="O582" s="59"/>
      <c r="P582" s="59"/>
      <c r="Q582" s="59"/>
      <c r="R582" s="59"/>
      <c r="S582" s="59"/>
      <c r="T582" s="60"/>
      <c r="U582" s="33"/>
      <c r="V582" s="33"/>
      <c r="W582" s="33"/>
      <c r="X582" s="33"/>
      <c r="Y582" s="33"/>
      <c r="Z582" s="33"/>
      <c r="AA582" s="33"/>
      <c r="AB582" s="33"/>
      <c r="AC582" s="33"/>
      <c r="AD582" s="33"/>
      <c r="AE582" s="33"/>
      <c r="AT582" s="18" t="s">
        <v>186</v>
      </c>
      <c r="AU582" s="18" t="s">
        <v>91</v>
      </c>
    </row>
    <row r="583" spans="1:65" s="13" customFormat="1" ht="11.25">
      <c r="B583" s="186"/>
      <c r="D583" s="182" t="s">
        <v>187</v>
      </c>
      <c r="E583" s="187" t="s">
        <v>1</v>
      </c>
      <c r="F583" s="188" t="s">
        <v>713</v>
      </c>
      <c r="H583" s="189">
        <v>2.16</v>
      </c>
      <c r="I583" s="190"/>
      <c r="L583" s="186"/>
      <c r="M583" s="191"/>
      <c r="N583" s="192"/>
      <c r="O583" s="192"/>
      <c r="P583" s="192"/>
      <c r="Q583" s="192"/>
      <c r="R583" s="192"/>
      <c r="S583" s="192"/>
      <c r="T583" s="193"/>
      <c r="AT583" s="187" t="s">
        <v>187</v>
      </c>
      <c r="AU583" s="187" t="s">
        <v>91</v>
      </c>
      <c r="AV583" s="13" t="s">
        <v>91</v>
      </c>
      <c r="AW583" s="13" t="s">
        <v>36</v>
      </c>
      <c r="AX583" s="13" t="s">
        <v>80</v>
      </c>
      <c r="AY583" s="187" t="s">
        <v>180</v>
      </c>
    </row>
    <row r="584" spans="1:65" s="13" customFormat="1" ht="11.25">
      <c r="B584" s="186"/>
      <c r="D584" s="182" t="s">
        <v>187</v>
      </c>
      <c r="E584" s="187" t="s">
        <v>1</v>
      </c>
      <c r="F584" s="188" t="s">
        <v>714</v>
      </c>
      <c r="H584" s="189">
        <v>1.8</v>
      </c>
      <c r="I584" s="190"/>
      <c r="L584" s="186"/>
      <c r="M584" s="191"/>
      <c r="N584" s="192"/>
      <c r="O584" s="192"/>
      <c r="P584" s="192"/>
      <c r="Q584" s="192"/>
      <c r="R584" s="192"/>
      <c r="S584" s="192"/>
      <c r="T584" s="193"/>
      <c r="AT584" s="187" t="s">
        <v>187</v>
      </c>
      <c r="AU584" s="187" t="s">
        <v>91</v>
      </c>
      <c r="AV584" s="13" t="s">
        <v>91</v>
      </c>
      <c r="AW584" s="13" t="s">
        <v>36</v>
      </c>
      <c r="AX584" s="13" t="s">
        <v>80</v>
      </c>
      <c r="AY584" s="187" t="s">
        <v>180</v>
      </c>
    </row>
    <row r="585" spans="1:65" s="14" customFormat="1" ht="11.25">
      <c r="B585" s="194"/>
      <c r="D585" s="182" t="s">
        <v>187</v>
      </c>
      <c r="E585" s="195" t="s">
        <v>1</v>
      </c>
      <c r="F585" s="196" t="s">
        <v>189</v>
      </c>
      <c r="H585" s="197">
        <v>3.96</v>
      </c>
      <c r="I585" s="198"/>
      <c r="L585" s="194"/>
      <c r="M585" s="199"/>
      <c r="N585" s="200"/>
      <c r="O585" s="200"/>
      <c r="P585" s="200"/>
      <c r="Q585" s="200"/>
      <c r="R585" s="200"/>
      <c r="S585" s="200"/>
      <c r="T585" s="201"/>
      <c r="AT585" s="195" t="s">
        <v>187</v>
      </c>
      <c r="AU585" s="195" t="s">
        <v>91</v>
      </c>
      <c r="AV585" s="14" t="s">
        <v>128</v>
      </c>
      <c r="AW585" s="14" t="s">
        <v>36</v>
      </c>
      <c r="AX585" s="14" t="s">
        <v>21</v>
      </c>
      <c r="AY585" s="195" t="s">
        <v>180</v>
      </c>
    </row>
    <row r="586" spans="1:65" s="2" customFormat="1" ht="24" customHeight="1">
      <c r="A586" s="33"/>
      <c r="B586" s="167"/>
      <c r="C586" s="202" t="s">
        <v>451</v>
      </c>
      <c r="D586" s="202" t="s">
        <v>190</v>
      </c>
      <c r="E586" s="203" t="s">
        <v>715</v>
      </c>
      <c r="F586" s="204" t="s">
        <v>716</v>
      </c>
      <c r="G586" s="205" t="s">
        <v>495</v>
      </c>
      <c r="H586" s="206">
        <v>2</v>
      </c>
      <c r="I586" s="207"/>
      <c r="J586" s="208">
        <f>ROUND(I586*H586,2)</f>
        <v>0</v>
      </c>
      <c r="K586" s="209"/>
      <c r="L586" s="210"/>
      <c r="M586" s="211" t="s">
        <v>1</v>
      </c>
      <c r="N586" s="212" t="s">
        <v>45</v>
      </c>
      <c r="O586" s="59"/>
      <c r="P586" s="178">
        <f>O586*H586</f>
        <v>0</v>
      </c>
      <c r="Q586" s="178">
        <v>0</v>
      </c>
      <c r="R586" s="178">
        <f>Q586*H586</f>
        <v>0</v>
      </c>
      <c r="S586" s="178">
        <v>0</v>
      </c>
      <c r="T586" s="179">
        <f>S586*H586</f>
        <v>0</v>
      </c>
      <c r="U586" s="33"/>
      <c r="V586" s="33"/>
      <c r="W586" s="33"/>
      <c r="X586" s="33"/>
      <c r="Y586" s="33"/>
      <c r="Z586" s="33"/>
      <c r="AA586" s="33"/>
      <c r="AB586" s="33"/>
      <c r="AC586" s="33"/>
      <c r="AD586" s="33"/>
      <c r="AE586" s="33"/>
      <c r="AR586" s="180" t="s">
        <v>257</v>
      </c>
      <c r="AT586" s="180" t="s">
        <v>190</v>
      </c>
      <c r="AU586" s="180" t="s">
        <v>91</v>
      </c>
      <c r="AY586" s="18" t="s">
        <v>180</v>
      </c>
      <c r="BE586" s="181">
        <f>IF(N586="základní",J586,0)</f>
        <v>0</v>
      </c>
      <c r="BF586" s="181">
        <f>IF(N586="snížená",J586,0)</f>
        <v>0</v>
      </c>
      <c r="BG586" s="181">
        <f>IF(N586="zákl. přenesená",J586,0)</f>
        <v>0</v>
      </c>
      <c r="BH586" s="181">
        <f>IF(N586="sníž. přenesená",J586,0)</f>
        <v>0</v>
      </c>
      <c r="BI586" s="181">
        <f>IF(N586="nulová",J586,0)</f>
        <v>0</v>
      </c>
      <c r="BJ586" s="18" t="s">
        <v>21</v>
      </c>
      <c r="BK586" s="181">
        <f>ROUND(I586*H586,2)</f>
        <v>0</v>
      </c>
      <c r="BL586" s="18" t="s">
        <v>220</v>
      </c>
      <c r="BM586" s="180" t="s">
        <v>717</v>
      </c>
    </row>
    <row r="587" spans="1:65" s="2" customFormat="1" ht="19.5">
      <c r="A587" s="33"/>
      <c r="B587" s="34"/>
      <c r="C587" s="33"/>
      <c r="D587" s="182" t="s">
        <v>186</v>
      </c>
      <c r="E587" s="33"/>
      <c r="F587" s="183" t="s">
        <v>716</v>
      </c>
      <c r="G587" s="33"/>
      <c r="H587" s="33"/>
      <c r="I587" s="102"/>
      <c r="J587" s="33"/>
      <c r="K587" s="33"/>
      <c r="L587" s="34"/>
      <c r="M587" s="184"/>
      <c r="N587" s="185"/>
      <c r="O587" s="59"/>
      <c r="P587" s="59"/>
      <c r="Q587" s="59"/>
      <c r="R587" s="59"/>
      <c r="S587" s="59"/>
      <c r="T587" s="60"/>
      <c r="U587" s="33"/>
      <c r="V587" s="33"/>
      <c r="W587" s="33"/>
      <c r="X587" s="33"/>
      <c r="Y587" s="33"/>
      <c r="Z587" s="33"/>
      <c r="AA587" s="33"/>
      <c r="AB587" s="33"/>
      <c r="AC587" s="33"/>
      <c r="AD587" s="33"/>
      <c r="AE587" s="33"/>
      <c r="AT587" s="18" t="s">
        <v>186</v>
      </c>
      <c r="AU587" s="18" t="s">
        <v>91</v>
      </c>
    </row>
    <row r="588" spans="1:65" s="13" customFormat="1" ht="11.25">
      <c r="B588" s="186"/>
      <c r="D588" s="182" t="s">
        <v>187</v>
      </c>
      <c r="E588" s="187" t="s">
        <v>1</v>
      </c>
      <c r="F588" s="188" t="s">
        <v>91</v>
      </c>
      <c r="H588" s="189">
        <v>2</v>
      </c>
      <c r="I588" s="190"/>
      <c r="L588" s="186"/>
      <c r="M588" s="191"/>
      <c r="N588" s="192"/>
      <c r="O588" s="192"/>
      <c r="P588" s="192"/>
      <c r="Q588" s="192"/>
      <c r="R588" s="192"/>
      <c r="S588" s="192"/>
      <c r="T588" s="193"/>
      <c r="AT588" s="187" t="s">
        <v>187</v>
      </c>
      <c r="AU588" s="187" t="s">
        <v>91</v>
      </c>
      <c r="AV588" s="13" t="s">
        <v>91</v>
      </c>
      <c r="AW588" s="13" t="s">
        <v>36</v>
      </c>
      <c r="AX588" s="13" t="s">
        <v>80</v>
      </c>
      <c r="AY588" s="187" t="s">
        <v>180</v>
      </c>
    </row>
    <row r="589" spans="1:65" s="14" customFormat="1" ht="11.25">
      <c r="B589" s="194"/>
      <c r="D589" s="182" t="s">
        <v>187</v>
      </c>
      <c r="E589" s="195" t="s">
        <v>1</v>
      </c>
      <c r="F589" s="196" t="s">
        <v>189</v>
      </c>
      <c r="H589" s="197">
        <v>2</v>
      </c>
      <c r="I589" s="198"/>
      <c r="L589" s="194"/>
      <c r="M589" s="199"/>
      <c r="N589" s="200"/>
      <c r="O589" s="200"/>
      <c r="P589" s="200"/>
      <c r="Q589" s="200"/>
      <c r="R589" s="200"/>
      <c r="S589" s="200"/>
      <c r="T589" s="201"/>
      <c r="AT589" s="195" t="s">
        <v>187</v>
      </c>
      <c r="AU589" s="195" t="s">
        <v>91</v>
      </c>
      <c r="AV589" s="14" t="s">
        <v>128</v>
      </c>
      <c r="AW589" s="14" t="s">
        <v>36</v>
      </c>
      <c r="AX589" s="14" t="s">
        <v>21</v>
      </c>
      <c r="AY589" s="195" t="s">
        <v>180</v>
      </c>
    </row>
    <row r="590" spans="1:65" s="2" customFormat="1" ht="24" customHeight="1">
      <c r="A590" s="33"/>
      <c r="B590" s="167"/>
      <c r="C590" s="202" t="s">
        <v>718</v>
      </c>
      <c r="D590" s="202" t="s">
        <v>190</v>
      </c>
      <c r="E590" s="203" t="s">
        <v>719</v>
      </c>
      <c r="F590" s="204" t="s">
        <v>720</v>
      </c>
      <c r="G590" s="205" t="s">
        <v>495</v>
      </c>
      <c r="H590" s="206">
        <v>2</v>
      </c>
      <c r="I590" s="207"/>
      <c r="J590" s="208">
        <f>ROUND(I590*H590,2)</f>
        <v>0</v>
      </c>
      <c r="K590" s="209"/>
      <c r="L590" s="210"/>
      <c r="M590" s="211" t="s">
        <v>1</v>
      </c>
      <c r="N590" s="212" t="s">
        <v>45</v>
      </c>
      <c r="O590" s="59"/>
      <c r="P590" s="178">
        <f>O590*H590</f>
        <v>0</v>
      </c>
      <c r="Q590" s="178">
        <v>0</v>
      </c>
      <c r="R590" s="178">
        <f>Q590*H590</f>
        <v>0</v>
      </c>
      <c r="S590" s="178">
        <v>0</v>
      </c>
      <c r="T590" s="179">
        <f>S590*H590</f>
        <v>0</v>
      </c>
      <c r="U590" s="33"/>
      <c r="V590" s="33"/>
      <c r="W590" s="33"/>
      <c r="X590" s="33"/>
      <c r="Y590" s="33"/>
      <c r="Z590" s="33"/>
      <c r="AA590" s="33"/>
      <c r="AB590" s="33"/>
      <c r="AC590" s="33"/>
      <c r="AD590" s="33"/>
      <c r="AE590" s="33"/>
      <c r="AR590" s="180" t="s">
        <v>257</v>
      </c>
      <c r="AT590" s="180" t="s">
        <v>190</v>
      </c>
      <c r="AU590" s="180" t="s">
        <v>91</v>
      </c>
      <c r="AY590" s="18" t="s">
        <v>180</v>
      </c>
      <c r="BE590" s="181">
        <f>IF(N590="základní",J590,0)</f>
        <v>0</v>
      </c>
      <c r="BF590" s="181">
        <f>IF(N590="snížená",J590,0)</f>
        <v>0</v>
      </c>
      <c r="BG590" s="181">
        <f>IF(N590="zákl. přenesená",J590,0)</f>
        <v>0</v>
      </c>
      <c r="BH590" s="181">
        <f>IF(N590="sníž. přenesená",J590,0)</f>
        <v>0</v>
      </c>
      <c r="BI590" s="181">
        <f>IF(N590="nulová",J590,0)</f>
        <v>0</v>
      </c>
      <c r="BJ590" s="18" t="s">
        <v>21</v>
      </c>
      <c r="BK590" s="181">
        <f>ROUND(I590*H590,2)</f>
        <v>0</v>
      </c>
      <c r="BL590" s="18" t="s">
        <v>220</v>
      </c>
      <c r="BM590" s="180" t="s">
        <v>721</v>
      </c>
    </row>
    <row r="591" spans="1:65" s="2" customFormat="1" ht="19.5">
      <c r="A591" s="33"/>
      <c r="B591" s="34"/>
      <c r="C591" s="33"/>
      <c r="D591" s="182" t="s">
        <v>186</v>
      </c>
      <c r="E591" s="33"/>
      <c r="F591" s="183" t="s">
        <v>720</v>
      </c>
      <c r="G591" s="33"/>
      <c r="H591" s="33"/>
      <c r="I591" s="102"/>
      <c r="J591" s="33"/>
      <c r="K591" s="33"/>
      <c r="L591" s="34"/>
      <c r="M591" s="184"/>
      <c r="N591" s="185"/>
      <c r="O591" s="59"/>
      <c r="P591" s="59"/>
      <c r="Q591" s="59"/>
      <c r="R591" s="59"/>
      <c r="S591" s="59"/>
      <c r="T591" s="60"/>
      <c r="U591" s="33"/>
      <c r="V591" s="33"/>
      <c r="W591" s="33"/>
      <c r="X591" s="33"/>
      <c r="Y591" s="33"/>
      <c r="Z591" s="33"/>
      <c r="AA591" s="33"/>
      <c r="AB591" s="33"/>
      <c r="AC591" s="33"/>
      <c r="AD591" s="33"/>
      <c r="AE591" s="33"/>
      <c r="AT591" s="18" t="s">
        <v>186</v>
      </c>
      <c r="AU591" s="18" t="s">
        <v>91</v>
      </c>
    </row>
    <row r="592" spans="1:65" s="2" customFormat="1" ht="36" customHeight="1">
      <c r="A592" s="33"/>
      <c r="B592" s="167"/>
      <c r="C592" s="168" t="s">
        <v>454</v>
      </c>
      <c r="D592" s="168" t="s">
        <v>182</v>
      </c>
      <c r="E592" s="169" t="s">
        <v>722</v>
      </c>
      <c r="F592" s="170" t="s">
        <v>723</v>
      </c>
      <c r="G592" s="171" t="s">
        <v>495</v>
      </c>
      <c r="H592" s="172">
        <v>4</v>
      </c>
      <c r="I592" s="173"/>
      <c r="J592" s="174">
        <f>ROUND(I592*H592,2)</f>
        <v>0</v>
      </c>
      <c r="K592" s="175"/>
      <c r="L592" s="34"/>
      <c r="M592" s="176" t="s">
        <v>1</v>
      </c>
      <c r="N592" s="177" t="s">
        <v>45</v>
      </c>
      <c r="O592" s="59"/>
      <c r="P592" s="178">
        <f>O592*H592</f>
        <v>0</v>
      </c>
      <c r="Q592" s="178">
        <v>0</v>
      </c>
      <c r="R592" s="178">
        <f>Q592*H592</f>
        <v>0</v>
      </c>
      <c r="S592" s="178">
        <v>0</v>
      </c>
      <c r="T592" s="179">
        <f>S592*H592</f>
        <v>0</v>
      </c>
      <c r="U592" s="33"/>
      <c r="V592" s="33"/>
      <c r="W592" s="33"/>
      <c r="X592" s="33"/>
      <c r="Y592" s="33"/>
      <c r="Z592" s="33"/>
      <c r="AA592" s="33"/>
      <c r="AB592" s="33"/>
      <c r="AC592" s="33"/>
      <c r="AD592" s="33"/>
      <c r="AE592" s="33"/>
      <c r="AR592" s="180" t="s">
        <v>220</v>
      </c>
      <c r="AT592" s="180" t="s">
        <v>182</v>
      </c>
      <c r="AU592" s="180" t="s">
        <v>91</v>
      </c>
      <c r="AY592" s="18" t="s">
        <v>180</v>
      </c>
      <c r="BE592" s="181">
        <f>IF(N592="základní",J592,0)</f>
        <v>0</v>
      </c>
      <c r="BF592" s="181">
        <f>IF(N592="snížená",J592,0)</f>
        <v>0</v>
      </c>
      <c r="BG592" s="181">
        <f>IF(N592="zákl. přenesená",J592,0)</f>
        <v>0</v>
      </c>
      <c r="BH592" s="181">
        <f>IF(N592="sníž. přenesená",J592,0)</f>
        <v>0</v>
      </c>
      <c r="BI592" s="181">
        <f>IF(N592="nulová",J592,0)</f>
        <v>0</v>
      </c>
      <c r="BJ592" s="18" t="s">
        <v>21</v>
      </c>
      <c r="BK592" s="181">
        <f>ROUND(I592*H592,2)</f>
        <v>0</v>
      </c>
      <c r="BL592" s="18" t="s">
        <v>220</v>
      </c>
      <c r="BM592" s="180" t="s">
        <v>282</v>
      </c>
    </row>
    <row r="593" spans="1:65" s="2" customFormat="1" ht="29.25">
      <c r="A593" s="33"/>
      <c r="B593" s="34"/>
      <c r="C593" s="33"/>
      <c r="D593" s="182" t="s">
        <v>186</v>
      </c>
      <c r="E593" s="33"/>
      <c r="F593" s="183" t="s">
        <v>723</v>
      </c>
      <c r="G593" s="33"/>
      <c r="H593" s="33"/>
      <c r="I593" s="102"/>
      <c r="J593" s="33"/>
      <c r="K593" s="33"/>
      <c r="L593" s="34"/>
      <c r="M593" s="184"/>
      <c r="N593" s="185"/>
      <c r="O593" s="59"/>
      <c r="P593" s="59"/>
      <c r="Q593" s="59"/>
      <c r="R593" s="59"/>
      <c r="S593" s="59"/>
      <c r="T593" s="60"/>
      <c r="U593" s="33"/>
      <c r="V593" s="33"/>
      <c r="W593" s="33"/>
      <c r="X593" s="33"/>
      <c r="Y593" s="33"/>
      <c r="Z593" s="33"/>
      <c r="AA593" s="33"/>
      <c r="AB593" s="33"/>
      <c r="AC593" s="33"/>
      <c r="AD593" s="33"/>
      <c r="AE593" s="33"/>
      <c r="AT593" s="18" t="s">
        <v>186</v>
      </c>
      <c r="AU593" s="18" t="s">
        <v>91</v>
      </c>
    </row>
    <row r="594" spans="1:65" s="2" customFormat="1" ht="36" customHeight="1">
      <c r="A594" s="33"/>
      <c r="B594" s="167"/>
      <c r="C594" s="202" t="s">
        <v>724</v>
      </c>
      <c r="D594" s="202" t="s">
        <v>190</v>
      </c>
      <c r="E594" s="203" t="s">
        <v>725</v>
      </c>
      <c r="F594" s="204" t="s">
        <v>726</v>
      </c>
      <c r="G594" s="205" t="s">
        <v>495</v>
      </c>
      <c r="H594" s="206">
        <v>4</v>
      </c>
      <c r="I594" s="207"/>
      <c r="J594" s="208">
        <f>ROUND(I594*H594,2)</f>
        <v>0</v>
      </c>
      <c r="K594" s="209"/>
      <c r="L594" s="210"/>
      <c r="M594" s="211" t="s">
        <v>1</v>
      </c>
      <c r="N594" s="212" t="s">
        <v>45</v>
      </c>
      <c r="O594" s="59"/>
      <c r="P594" s="178">
        <f>O594*H594</f>
        <v>0</v>
      </c>
      <c r="Q594" s="178">
        <v>0</v>
      </c>
      <c r="R594" s="178">
        <f>Q594*H594</f>
        <v>0</v>
      </c>
      <c r="S594" s="178">
        <v>0</v>
      </c>
      <c r="T594" s="179">
        <f>S594*H594</f>
        <v>0</v>
      </c>
      <c r="U594" s="33"/>
      <c r="V594" s="33"/>
      <c r="W594" s="33"/>
      <c r="X594" s="33"/>
      <c r="Y594" s="33"/>
      <c r="Z594" s="33"/>
      <c r="AA594" s="33"/>
      <c r="AB594" s="33"/>
      <c r="AC594" s="33"/>
      <c r="AD594" s="33"/>
      <c r="AE594" s="33"/>
      <c r="AR594" s="180" t="s">
        <v>257</v>
      </c>
      <c r="AT594" s="180" t="s">
        <v>190</v>
      </c>
      <c r="AU594" s="180" t="s">
        <v>91</v>
      </c>
      <c r="AY594" s="18" t="s">
        <v>180</v>
      </c>
      <c r="BE594" s="181">
        <f>IF(N594="základní",J594,0)</f>
        <v>0</v>
      </c>
      <c r="BF594" s="181">
        <f>IF(N594="snížená",J594,0)</f>
        <v>0</v>
      </c>
      <c r="BG594" s="181">
        <f>IF(N594="zákl. přenesená",J594,0)</f>
        <v>0</v>
      </c>
      <c r="BH594" s="181">
        <f>IF(N594="sníž. přenesená",J594,0)</f>
        <v>0</v>
      </c>
      <c r="BI594" s="181">
        <f>IF(N594="nulová",J594,0)</f>
        <v>0</v>
      </c>
      <c r="BJ594" s="18" t="s">
        <v>21</v>
      </c>
      <c r="BK594" s="181">
        <f>ROUND(I594*H594,2)</f>
        <v>0</v>
      </c>
      <c r="BL594" s="18" t="s">
        <v>220</v>
      </c>
      <c r="BM594" s="180" t="s">
        <v>727</v>
      </c>
    </row>
    <row r="595" spans="1:65" s="2" customFormat="1" ht="29.25">
      <c r="A595" s="33"/>
      <c r="B595" s="34"/>
      <c r="C595" s="33"/>
      <c r="D595" s="182" t="s">
        <v>186</v>
      </c>
      <c r="E595" s="33"/>
      <c r="F595" s="183" t="s">
        <v>726</v>
      </c>
      <c r="G595" s="33"/>
      <c r="H595" s="33"/>
      <c r="I595" s="102"/>
      <c r="J595" s="33"/>
      <c r="K595" s="33"/>
      <c r="L595" s="34"/>
      <c r="M595" s="184"/>
      <c r="N595" s="185"/>
      <c r="O595" s="59"/>
      <c r="P595" s="59"/>
      <c r="Q595" s="59"/>
      <c r="R595" s="59"/>
      <c r="S595" s="59"/>
      <c r="T595" s="60"/>
      <c r="U595" s="33"/>
      <c r="V595" s="33"/>
      <c r="W595" s="33"/>
      <c r="X595" s="33"/>
      <c r="Y595" s="33"/>
      <c r="Z595" s="33"/>
      <c r="AA595" s="33"/>
      <c r="AB595" s="33"/>
      <c r="AC595" s="33"/>
      <c r="AD595" s="33"/>
      <c r="AE595" s="33"/>
      <c r="AT595" s="18" t="s">
        <v>186</v>
      </c>
      <c r="AU595" s="18" t="s">
        <v>91</v>
      </c>
    </row>
    <row r="596" spans="1:65" s="13" customFormat="1" ht="11.25">
      <c r="B596" s="186"/>
      <c r="D596" s="182" t="s">
        <v>187</v>
      </c>
      <c r="E596" s="187" t="s">
        <v>1</v>
      </c>
      <c r="F596" s="188" t="s">
        <v>128</v>
      </c>
      <c r="H596" s="189">
        <v>4</v>
      </c>
      <c r="I596" s="190"/>
      <c r="L596" s="186"/>
      <c r="M596" s="191"/>
      <c r="N596" s="192"/>
      <c r="O596" s="192"/>
      <c r="P596" s="192"/>
      <c r="Q596" s="192"/>
      <c r="R596" s="192"/>
      <c r="S596" s="192"/>
      <c r="T596" s="193"/>
      <c r="AT596" s="187" t="s">
        <v>187</v>
      </c>
      <c r="AU596" s="187" t="s">
        <v>91</v>
      </c>
      <c r="AV596" s="13" t="s">
        <v>91</v>
      </c>
      <c r="AW596" s="13" t="s">
        <v>36</v>
      </c>
      <c r="AX596" s="13" t="s">
        <v>80</v>
      </c>
      <c r="AY596" s="187" t="s">
        <v>180</v>
      </c>
    </row>
    <row r="597" spans="1:65" s="14" customFormat="1" ht="11.25">
      <c r="B597" s="194"/>
      <c r="D597" s="182" t="s">
        <v>187</v>
      </c>
      <c r="E597" s="195" t="s">
        <v>1</v>
      </c>
      <c r="F597" s="196" t="s">
        <v>189</v>
      </c>
      <c r="H597" s="197">
        <v>4</v>
      </c>
      <c r="I597" s="198"/>
      <c r="L597" s="194"/>
      <c r="M597" s="199"/>
      <c r="N597" s="200"/>
      <c r="O597" s="200"/>
      <c r="P597" s="200"/>
      <c r="Q597" s="200"/>
      <c r="R597" s="200"/>
      <c r="S597" s="200"/>
      <c r="T597" s="201"/>
      <c r="AT597" s="195" t="s">
        <v>187</v>
      </c>
      <c r="AU597" s="195" t="s">
        <v>91</v>
      </c>
      <c r="AV597" s="14" t="s">
        <v>128</v>
      </c>
      <c r="AW597" s="14" t="s">
        <v>36</v>
      </c>
      <c r="AX597" s="14" t="s">
        <v>21</v>
      </c>
      <c r="AY597" s="195" t="s">
        <v>180</v>
      </c>
    </row>
    <row r="598" spans="1:65" s="2" customFormat="1" ht="36" customHeight="1">
      <c r="A598" s="33"/>
      <c r="B598" s="167"/>
      <c r="C598" s="168" t="s">
        <v>458</v>
      </c>
      <c r="D598" s="168" t="s">
        <v>182</v>
      </c>
      <c r="E598" s="169" t="s">
        <v>728</v>
      </c>
      <c r="F598" s="170" t="s">
        <v>729</v>
      </c>
      <c r="G598" s="171" t="s">
        <v>495</v>
      </c>
      <c r="H598" s="172">
        <v>6</v>
      </c>
      <c r="I598" s="173"/>
      <c r="J598" s="174">
        <f>ROUND(I598*H598,2)</f>
        <v>0</v>
      </c>
      <c r="K598" s="175"/>
      <c r="L598" s="34"/>
      <c r="M598" s="176" t="s">
        <v>1</v>
      </c>
      <c r="N598" s="177" t="s">
        <v>45</v>
      </c>
      <c r="O598" s="59"/>
      <c r="P598" s="178">
        <f>O598*H598</f>
        <v>0</v>
      </c>
      <c r="Q598" s="178">
        <v>0</v>
      </c>
      <c r="R598" s="178">
        <f>Q598*H598</f>
        <v>0</v>
      </c>
      <c r="S598" s="178">
        <v>0</v>
      </c>
      <c r="T598" s="179">
        <f>S598*H598</f>
        <v>0</v>
      </c>
      <c r="U598" s="33"/>
      <c r="V598" s="33"/>
      <c r="W598" s="33"/>
      <c r="X598" s="33"/>
      <c r="Y598" s="33"/>
      <c r="Z598" s="33"/>
      <c r="AA598" s="33"/>
      <c r="AB598" s="33"/>
      <c r="AC598" s="33"/>
      <c r="AD598" s="33"/>
      <c r="AE598" s="33"/>
      <c r="AR598" s="180" t="s">
        <v>220</v>
      </c>
      <c r="AT598" s="180" t="s">
        <v>182</v>
      </c>
      <c r="AU598" s="180" t="s">
        <v>91</v>
      </c>
      <c r="AY598" s="18" t="s">
        <v>180</v>
      </c>
      <c r="BE598" s="181">
        <f>IF(N598="základní",J598,0)</f>
        <v>0</v>
      </c>
      <c r="BF598" s="181">
        <f>IF(N598="snížená",J598,0)</f>
        <v>0</v>
      </c>
      <c r="BG598" s="181">
        <f>IF(N598="zákl. přenesená",J598,0)</f>
        <v>0</v>
      </c>
      <c r="BH598" s="181">
        <f>IF(N598="sníž. přenesená",J598,0)</f>
        <v>0</v>
      </c>
      <c r="BI598" s="181">
        <f>IF(N598="nulová",J598,0)</f>
        <v>0</v>
      </c>
      <c r="BJ598" s="18" t="s">
        <v>21</v>
      </c>
      <c r="BK598" s="181">
        <f>ROUND(I598*H598,2)</f>
        <v>0</v>
      </c>
      <c r="BL598" s="18" t="s">
        <v>220</v>
      </c>
      <c r="BM598" s="180" t="s">
        <v>730</v>
      </c>
    </row>
    <row r="599" spans="1:65" s="2" customFormat="1" ht="29.25">
      <c r="A599" s="33"/>
      <c r="B599" s="34"/>
      <c r="C599" s="33"/>
      <c r="D599" s="182" t="s">
        <v>186</v>
      </c>
      <c r="E599" s="33"/>
      <c r="F599" s="183" t="s">
        <v>729</v>
      </c>
      <c r="G599" s="33"/>
      <c r="H599" s="33"/>
      <c r="I599" s="102"/>
      <c r="J599" s="33"/>
      <c r="K599" s="33"/>
      <c r="L599" s="34"/>
      <c r="M599" s="184"/>
      <c r="N599" s="185"/>
      <c r="O599" s="59"/>
      <c r="P599" s="59"/>
      <c r="Q599" s="59"/>
      <c r="R599" s="59"/>
      <c r="S599" s="59"/>
      <c r="T599" s="60"/>
      <c r="U599" s="33"/>
      <c r="V599" s="33"/>
      <c r="W599" s="33"/>
      <c r="X599" s="33"/>
      <c r="Y599" s="33"/>
      <c r="Z599" s="33"/>
      <c r="AA599" s="33"/>
      <c r="AB599" s="33"/>
      <c r="AC599" s="33"/>
      <c r="AD599" s="33"/>
      <c r="AE599" s="33"/>
      <c r="AT599" s="18" t="s">
        <v>186</v>
      </c>
      <c r="AU599" s="18" t="s">
        <v>91</v>
      </c>
    </row>
    <row r="600" spans="1:65" s="13" customFormat="1" ht="11.25">
      <c r="B600" s="186"/>
      <c r="D600" s="182" t="s">
        <v>187</v>
      </c>
      <c r="E600" s="187" t="s">
        <v>1</v>
      </c>
      <c r="F600" s="188" t="s">
        <v>585</v>
      </c>
      <c r="H600" s="189">
        <v>6</v>
      </c>
      <c r="I600" s="190"/>
      <c r="L600" s="186"/>
      <c r="M600" s="191"/>
      <c r="N600" s="192"/>
      <c r="O600" s="192"/>
      <c r="P600" s="192"/>
      <c r="Q600" s="192"/>
      <c r="R600" s="192"/>
      <c r="S600" s="192"/>
      <c r="T600" s="193"/>
      <c r="AT600" s="187" t="s">
        <v>187</v>
      </c>
      <c r="AU600" s="187" t="s">
        <v>91</v>
      </c>
      <c r="AV600" s="13" t="s">
        <v>91</v>
      </c>
      <c r="AW600" s="13" t="s">
        <v>36</v>
      </c>
      <c r="AX600" s="13" t="s">
        <v>80</v>
      </c>
      <c r="AY600" s="187" t="s">
        <v>180</v>
      </c>
    </row>
    <row r="601" spans="1:65" s="14" customFormat="1" ht="11.25">
      <c r="B601" s="194"/>
      <c r="D601" s="182" t="s">
        <v>187</v>
      </c>
      <c r="E601" s="195" t="s">
        <v>1</v>
      </c>
      <c r="F601" s="196" t="s">
        <v>189</v>
      </c>
      <c r="H601" s="197">
        <v>6</v>
      </c>
      <c r="I601" s="198"/>
      <c r="L601" s="194"/>
      <c r="M601" s="199"/>
      <c r="N601" s="200"/>
      <c r="O601" s="200"/>
      <c r="P601" s="200"/>
      <c r="Q601" s="200"/>
      <c r="R601" s="200"/>
      <c r="S601" s="200"/>
      <c r="T601" s="201"/>
      <c r="AT601" s="195" t="s">
        <v>187</v>
      </c>
      <c r="AU601" s="195" t="s">
        <v>91</v>
      </c>
      <c r="AV601" s="14" t="s">
        <v>128</v>
      </c>
      <c r="AW601" s="14" t="s">
        <v>36</v>
      </c>
      <c r="AX601" s="14" t="s">
        <v>21</v>
      </c>
      <c r="AY601" s="195" t="s">
        <v>180</v>
      </c>
    </row>
    <row r="602" spans="1:65" s="2" customFormat="1" ht="36" customHeight="1">
      <c r="A602" s="33"/>
      <c r="B602" s="167"/>
      <c r="C602" s="202" t="s">
        <v>731</v>
      </c>
      <c r="D602" s="202" t="s">
        <v>190</v>
      </c>
      <c r="E602" s="203" t="s">
        <v>732</v>
      </c>
      <c r="F602" s="204" t="s">
        <v>733</v>
      </c>
      <c r="G602" s="205" t="s">
        <v>495</v>
      </c>
      <c r="H602" s="206">
        <v>6</v>
      </c>
      <c r="I602" s="207"/>
      <c r="J602" s="208">
        <f>ROUND(I602*H602,2)</f>
        <v>0</v>
      </c>
      <c r="K602" s="209"/>
      <c r="L602" s="210"/>
      <c r="M602" s="211" t="s">
        <v>1</v>
      </c>
      <c r="N602" s="212" t="s">
        <v>45</v>
      </c>
      <c r="O602" s="59"/>
      <c r="P602" s="178">
        <f>O602*H602</f>
        <v>0</v>
      </c>
      <c r="Q602" s="178">
        <v>0</v>
      </c>
      <c r="R602" s="178">
        <f>Q602*H602</f>
        <v>0</v>
      </c>
      <c r="S602" s="178">
        <v>0</v>
      </c>
      <c r="T602" s="179">
        <f>S602*H602</f>
        <v>0</v>
      </c>
      <c r="U602" s="33"/>
      <c r="V602" s="33"/>
      <c r="W602" s="33"/>
      <c r="X602" s="33"/>
      <c r="Y602" s="33"/>
      <c r="Z602" s="33"/>
      <c r="AA602" s="33"/>
      <c r="AB602" s="33"/>
      <c r="AC602" s="33"/>
      <c r="AD602" s="33"/>
      <c r="AE602" s="33"/>
      <c r="AR602" s="180" t="s">
        <v>257</v>
      </c>
      <c r="AT602" s="180" t="s">
        <v>190</v>
      </c>
      <c r="AU602" s="180" t="s">
        <v>91</v>
      </c>
      <c r="AY602" s="18" t="s">
        <v>180</v>
      </c>
      <c r="BE602" s="181">
        <f>IF(N602="základní",J602,0)</f>
        <v>0</v>
      </c>
      <c r="BF602" s="181">
        <f>IF(N602="snížená",J602,0)</f>
        <v>0</v>
      </c>
      <c r="BG602" s="181">
        <f>IF(N602="zákl. přenesená",J602,0)</f>
        <v>0</v>
      </c>
      <c r="BH602" s="181">
        <f>IF(N602="sníž. přenesená",J602,0)</f>
        <v>0</v>
      </c>
      <c r="BI602" s="181">
        <f>IF(N602="nulová",J602,0)</f>
        <v>0</v>
      </c>
      <c r="BJ602" s="18" t="s">
        <v>21</v>
      </c>
      <c r="BK602" s="181">
        <f>ROUND(I602*H602,2)</f>
        <v>0</v>
      </c>
      <c r="BL602" s="18" t="s">
        <v>220</v>
      </c>
      <c r="BM602" s="180" t="s">
        <v>734</v>
      </c>
    </row>
    <row r="603" spans="1:65" s="2" customFormat="1" ht="29.25">
      <c r="A603" s="33"/>
      <c r="B603" s="34"/>
      <c r="C603" s="33"/>
      <c r="D603" s="182" t="s">
        <v>186</v>
      </c>
      <c r="E603" s="33"/>
      <c r="F603" s="183" t="s">
        <v>733</v>
      </c>
      <c r="G603" s="33"/>
      <c r="H603" s="33"/>
      <c r="I603" s="102"/>
      <c r="J603" s="33"/>
      <c r="K603" s="33"/>
      <c r="L603" s="34"/>
      <c r="M603" s="184"/>
      <c r="N603" s="185"/>
      <c r="O603" s="59"/>
      <c r="P603" s="59"/>
      <c r="Q603" s="59"/>
      <c r="R603" s="59"/>
      <c r="S603" s="59"/>
      <c r="T603" s="60"/>
      <c r="U603" s="33"/>
      <c r="V603" s="33"/>
      <c r="W603" s="33"/>
      <c r="X603" s="33"/>
      <c r="Y603" s="33"/>
      <c r="Z603" s="33"/>
      <c r="AA603" s="33"/>
      <c r="AB603" s="33"/>
      <c r="AC603" s="33"/>
      <c r="AD603" s="33"/>
      <c r="AE603" s="33"/>
      <c r="AT603" s="18" t="s">
        <v>186</v>
      </c>
      <c r="AU603" s="18" t="s">
        <v>91</v>
      </c>
    </row>
    <row r="604" spans="1:65" s="13" customFormat="1" ht="11.25">
      <c r="B604" s="186"/>
      <c r="D604" s="182" t="s">
        <v>187</v>
      </c>
      <c r="E604" s="187" t="s">
        <v>1</v>
      </c>
      <c r="F604" s="188" t="s">
        <v>195</v>
      </c>
      <c r="H604" s="189">
        <v>6</v>
      </c>
      <c r="I604" s="190"/>
      <c r="L604" s="186"/>
      <c r="M604" s="191"/>
      <c r="N604" s="192"/>
      <c r="O604" s="192"/>
      <c r="P604" s="192"/>
      <c r="Q604" s="192"/>
      <c r="R604" s="192"/>
      <c r="S604" s="192"/>
      <c r="T604" s="193"/>
      <c r="AT604" s="187" t="s">
        <v>187</v>
      </c>
      <c r="AU604" s="187" t="s">
        <v>91</v>
      </c>
      <c r="AV604" s="13" t="s">
        <v>91</v>
      </c>
      <c r="AW604" s="13" t="s">
        <v>36</v>
      </c>
      <c r="AX604" s="13" t="s">
        <v>80</v>
      </c>
      <c r="AY604" s="187" t="s">
        <v>180</v>
      </c>
    </row>
    <row r="605" spans="1:65" s="14" customFormat="1" ht="11.25">
      <c r="B605" s="194"/>
      <c r="D605" s="182" t="s">
        <v>187</v>
      </c>
      <c r="E605" s="195" t="s">
        <v>1</v>
      </c>
      <c r="F605" s="196" t="s">
        <v>189</v>
      </c>
      <c r="H605" s="197">
        <v>6</v>
      </c>
      <c r="I605" s="198"/>
      <c r="L605" s="194"/>
      <c r="M605" s="199"/>
      <c r="N605" s="200"/>
      <c r="O605" s="200"/>
      <c r="P605" s="200"/>
      <c r="Q605" s="200"/>
      <c r="R605" s="200"/>
      <c r="S605" s="200"/>
      <c r="T605" s="201"/>
      <c r="AT605" s="195" t="s">
        <v>187</v>
      </c>
      <c r="AU605" s="195" t="s">
        <v>91</v>
      </c>
      <c r="AV605" s="14" t="s">
        <v>128</v>
      </c>
      <c r="AW605" s="14" t="s">
        <v>36</v>
      </c>
      <c r="AX605" s="14" t="s">
        <v>21</v>
      </c>
      <c r="AY605" s="195" t="s">
        <v>180</v>
      </c>
    </row>
    <row r="606" spans="1:65" s="2" customFormat="1" ht="24" customHeight="1">
      <c r="A606" s="33"/>
      <c r="B606" s="167"/>
      <c r="C606" s="168" t="s">
        <v>462</v>
      </c>
      <c r="D606" s="168" t="s">
        <v>182</v>
      </c>
      <c r="E606" s="169" t="s">
        <v>735</v>
      </c>
      <c r="F606" s="170" t="s">
        <v>736</v>
      </c>
      <c r="G606" s="171" t="s">
        <v>495</v>
      </c>
      <c r="H606" s="172">
        <v>6</v>
      </c>
      <c r="I606" s="173"/>
      <c r="J606" s="174">
        <f>ROUND(I606*H606,2)</f>
        <v>0</v>
      </c>
      <c r="K606" s="175"/>
      <c r="L606" s="34"/>
      <c r="M606" s="176" t="s">
        <v>1</v>
      </c>
      <c r="N606" s="177" t="s">
        <v>45</v>
      </c>
      <c r="O606" s="59"/>
      <c r="P606" s="178">
        <f>O606*H606</f>
        <v>0</v>
      </c>
      <c r="Q606" s="178">
        <v>0</v>
      </c>
      <c r="R606" s="178">
        <f>Q606*H606</f>
        <v>0</v>
      </c>
      <c r="S606" s="178">
        <v>0</v>
      </c>
      <c r="T606" s="179">
        <f>S606*H606</f>
        <v>0</v>
      </c>
      <c r="U606" s="33"/>
      <c r="V606" s="33"/>
      <c r="W606" s="33"/>
      <c r="X606" s="33"/>
      <c r="Y606" s="33"/>
      <c r="Z606" s="33"/>
      <c r="AA606" s="33"/>
      <c r="AB606" s="33"/>
      <c r="AC606" s="33"/>
      <c r="AD606" s="33"/>
      <c r="AE606" s="33"/>
      <c r="AR606" s="180" t="s">
        <v>220</v>
      </c>
      <c r="AT606" s="180" t="s">
        <v>182</v>
      </c>
      <c r="AU606" s="180" t="s">
        <v>91</v>
      </c>
      <c r="AY606" s="18" t="s">
        <v>180</v>
      </c>
      <c r="BE606" s="181">
        <f>IF(N606="základní",J606,0)</f>
        <v>0</v>
      </c>
      <c r="BF606" s="181">
        <f>IF(N606="snížená",J606,0)</f>
        <v>0</v>
      </c>
      <c r="BG606" s="181">
        <f>IF(N606="zákl. přenesená",J606,0)</f>
        <v>0</v>
      </c>
      <c r="BH606" s="181">
        <f>IF(N606="sníž. přenesená",J606,0)</f>
        <v>0</v>
      </c>
      <c r="BI606" s="181">
        <f>IF(N606="nulová",J606,0)</f>
        <v>0</v>
      </c>
      <c r="BJ606" s="18" t="s">
        <v>21</v>
      </c>
      <c r="BK606" s="181">
        <f>ROUND(I606*H606,2)</f>
        <v>0</v>
      </c>
      <c r="BL606" s="18" t="s">
        <v>220</v>
      </c>
      <c r="BM606" s="180" t="s">
        <v>737</v>
      </c>
    </row>
    <row r="607" spans="1:65" s="2" customFormat="1" ht="19.5">
      <c r="A607" s="33"/>
      <c r="B607" s="34"/>
      <c r="C607" s="33"/>
      <c r="D607" s="182" t="s">
        <v>186</v>
      </c>
      <c r="E607" s="33"/>
      <c r="F607" s="183" t="s">
        <v>736</v>
      </c>
      <c r="G607" s="33"/>
      <c r="H607" s="33"/>
      <c r="I607" s="102"/>
      <c r="J607" s="33"/>
      <c r="K607" s="33"/>
      <c r="L607" s="34"/>
      <c r="M607" s="184"/>
      <c r="N607" s="185"/>
      <c r="O607" s="59"/>
      <c r="P607" s="59"/>
      <c r="Q607" s="59"/>
      <c r="R607" s="59"/>
      <c r="S607" s="59"/>
      <c r="T607" s="60"/>
      <c r="U607" s="33"/>
      <c r="V607" s="33"/>
      <c r="W607" s="33"/>
      <c r="X607" s="33"/>
      <c r="Y607" s="33"/>
      <c r="Z607" s="33"/>
      <c r="AA607" s="33"/>
      <c r="AB607" s="33"/>
      <c r="AC607" s="33"/>
      <c r="AD607" s="33"/>
      <c r="AE607" s="33"/>
      <c r="AT607" s="18" t="s">
        <v>186</v>
      </c>
      <c r="AU607" s="18" t="s">
        <v>91</v>
      </c>
    </row>
    <row r="608" spans="1:65" s="13" customFormat="1" ht="11.25">
      <c r="B608" s="186"/>
      <c r="D608" s="182" t="s">
        <v>187</v>
      </c>
      <c r="E608" s="187" t="s">
        <v>1</v>
      </c>
      <c r="F608" s="188" t="s">
        <v>587</v>
      </c>
      <c r="H608" s="189">
        <v>3</v>
      </c>
      <c r="I608" s="190"/>
      <c r="L608" s="186"/>
      <c r="M608" s="191"/>
      <c r="N608" s="192"/>
      <c r="O608" s="192"/>
      <c r="P608" s="192"/>
      <c r="Q608" s="192"/>
      <c r="R608" s="192"/>
      <c r="S608" s="192"/>
      <c r="T608" s="193"/>
      <c r="AT608" s="187" t="s">
        <v>187</v>
      </c>
      <c r="AU608" s="187" t="s">
        <v>91</v>
      </c>
      <c r="AV608" s="13" t="s">
        <v>91</v>
      </c>
      <c r="AW608" s="13" t="s">
        <v>36</v>
      </c>
      <c r="AX608" s="13" t="s">
        <v>80</v>
      </c>
      <c r="AY608" s="187" t="s">
        <v>180</v>
      </c>
    </row>
    <row r="609" spans="1:65" s="13" customFormat="1" ht="11.25">
      <c r="B609" s="186"/>
      <c r="D609" s="182" t="s">
        <v>187</v>
      </c>
      <c r="E609" s="187" t="s">
        <v>1</v>
      </c>
      <c r="F609" s="188" t="s">
        <v>738</v>
      </c>
      <c r="H609" s="189">
        <v>3</v>
      </c>
      <c r="I609" s="190"/>
      <c r="L609" s="186"/>
      <c r="M609" s="191"/>
      <c r="N609" s="192"/>
      <c r="O609" s="192"/>
      <c r="P609" s="192"/>
      <c r="Q609" s="192"/>
      <c r="R609" s="192"/>
      <c r="S609" s="192"/>
      <c r="T609" s="193"/>
      <c r="AT609" s="187" t="s">
        <v>187</v>
      </c>
      <c r="AU609" s="187" t="s">
        <v>91</v>
      </c>
      <c r="AV609" s="13" t="s">
        <v>91</v>
      </c>
      <c r="AW609" s="13" t="s">
        <v>36</v>
      </c>
      <c r="AX609" s="13" t="s">
        <v>80</v>
      </c>
      <c r="AY609" s="187" t="s">
        <v>180</v>
      </c>
    </row>
    <row r="610" spans="1:65" s="14" customFormat="1" ht="11.25">
      <c r="B610" s="194"/>
      <c r="D610" s="182" t="s">
        <v>187</v>
      </c>
      <c r="E610" s="195" t="s">
        <v>1</v>
      </c>
      <c r="F610" s="196" t="s">
        <v>189</v>
      </c>
      <c r="H610" s="197">
        <v>6</v>
      </c>
      <c r="I610" s="198"/>
      <c r="L610" s="194"/>
      <c r="M610" s="199"/>
      <c r="N610" s="200"/>
      <c r="O610" s="200"/>
      <c r="P610" s="200"/>
      <c r="Q610" s="200"/>
      <c r="R610" s="200"/>
      <c r="S610" s="200"/>
      <c r="T610" s="201"/>
      <c r="AT610" s="195" t="s">
        <v>187</v>
      </c>
      <c r="AU610" s="195" t="s">
        <v>91</v>
      </c>
      <c r="AV610" s="14" t="s">
        <v>128</v>
      </c>
      <c r="AW610" s="14" t="s">
        <v>36</v>
      </c>
      <c r="AX610" s="14" t="s">
        <v>21</v>
      </c>
      <c r="AY610" s="195" t="s">
        <v>180</v>
      </c>
    </row>
    <row r="611" spans="1:65" s="2" customFormat="1" ht="48" customHeight="1">
      <c r="A611" s="33"/>
      <c r="B611" s="167"/>
      <c r="C611" s="202" t="s">
        <v>739</v>
      </c>
      <c r="D611" s="202" t="s">
        <v>190</v>
      </c>
      <c r="E611" s="203" t="s">
        <v>740</v>
      </c>
      <c r="F611" s="204" t="s">
        <v>741</v>
      </c>
      <c r="G611" s="205" t="s">
        <v>495</v>
      </c>
      <c r="H611" s="206">
        <v>3</v>
      </c>
      <c r="I611" s="207"/>
      <c r="J611" s="208">
        <f>ROUND(I611*H611,2)</f>
        <v>0</v>
      </c>
      <c r="K611" s="209"/>
      <c r="L611" s="210"/>
      <c r="M611" s="211" t="s">
        <v>1</v>
      </c>
      <c r="N611" s="212" t="s">
        <v>45</v>
      </c>
      <c r="O611" s="59"/>
      <c r="P611" s="178">
        <f>O611*H611</f>
        <v>0</v>
      </c>
      <c r="Q611" s="178">
        <v>0</v>
      </c>
      <c r="R611" s="178">
        <f>Q611*H611</f>
        <v>0</v>
      </c>
      <c r="S611" s="178">
        <v>0</v>
      </c>
      <c r="T611" s="179">
        <f>S611*H611</f>
        <v>0</v>
      </c>
      <c r="U611" s="33"/>
      <c r="V611" s="33"/>
      <c r="W611" s="33"/>
      <c r="X611" s="33"/>
      <c r="Y611" s="33"/>
      <c r="Z611" s="33"/>
      <c r="AA611" s="33"/>
      <c r="AB611" s="33"/>
      <c r="AC611" s="33"/>
      <c r="AD611" s="33"/>
      <c r="AE611" s="33"/>
      <c r="AR611" s="180" t="s">
        <v>257</v>
      </c>
      <c r="AT611" s="180" t="s">
        <v>190</v>
      </c>
      <c r="AU611" s="180" t="s">
        <v>91</v>
      </c>
      <c r="AY611" s="18" t="s">
        <v>180</v>
      </c>
      <c r="BE611" s="181">
        <f>IF(N611="základní",J611,0)</f>
        <v>0</v>
      </c>
      <c r="BF611" s="181">
        <f>IF(N611="snížená",J611,0)</f>
        <v>0</v>
      </c>
      <c r="BG611" s="181">
        <f>IF(N611="zákl. přenesená",J611,0)</f>
        <v>0</v>
      </c>
      <c r="BH611" s="181">
        <f>IF(N611="sníž. přenesená",J611,0)</f>
        <v>0</v>
      </c>
      <c r="BI611" s="181">
        <f>IF(N611="nulová",J611,0)</f>
        <v>0</v>
      </c>
      <c r="BJ611" s="18" t="s">
        <v>21</v>
      </c>
      <c r="BK611" s="181">
        <f>ROUND(I611*H611,2)</f>
        <v>0</v>
      </c>
      <c r="BL611" s="18" t="s">
        <v>220</v>
      </c>
      <c r="BM611" s="180" t="s">
        <v>742</v>
      </c>
    </row>
    <row r="612" spans="1:65" s="2" customFormat="1" ht="39">
      <c r="A612" s="33"/>
      <c r="B612" s="34"/>
      <c r="C612" s="33"/>
      <c r="D612" s="182" t="s">
        <v>186</v>
      </c>
      <c r="E612" s="33"/>
      <c r="F612" s="183" t="s">
        <v>741</v>
      </c>
      <c r="G612" s="33"/>
      <c r="H612" s="33"/>
      <c r="I612" s="102"/>
      <c r="J612" s="33"/>
      <c r="K612" s="33"/>
      <c r="L612" s="34"/>
      <c r="M612" s="184"/>
      <c r="N612" s="185"/>
      <c r="O612" s="59"/>
      <c r="P612" s="59"/>
      <c r="Q612" s="59"/>
      <c r="R612" s="59"/>
      <c r="S612" s="59"/>
      <c r="T612" s="60"/>
      <c r="U612" s="33"/>
      <c r="V612" s="33"/>
      <c r="W612" s="33"/>
      <c r="X612" s="33"/>
      <c r="Y612" s="33"/>
      <c r="Z612" s="33"/>
      <c r="AA612" s="33"/>
      <c r="AB612" s="33"/>
      <c r="AC612" s="33"/>
      <c r="AD612" s="33"/>
      <c r="AE612" s="33"/>
      <c r="AT612" s="18" t="s">
        <v>186</v>
      </c>
      <c r="AU612" s="18" t="s">
        <v>91</v>
      </c>
    </row>
    <row r="613" spans="1:65" s="2" customFormat="1" ht="48" customHeight="1">
      <c r="A613" s="33"/>
      <c r="B613" s="167"/>
      <c r="C613" s="202" t="s">
        <v>466</v>
      </c>
      <c r="D613" s="202" t="s">
        <v>190</v>
      </c>
      <c r="E613" s="203" t="s">
        <v>743</v>
      </c>
      <c r="F613" s="204" t="s">
        <v>744</v>
      </c>
      <c r="G613" s="205" t="s">
        <v>495</v>
      </c>
      <c r="H613" s="206">
        <v>3</v>
      </c>
      <c r="I613" s="207"/>
      <c r="J613" s="208">
        <f>ROUND(I613*H613,2)</f>
        <v>0</v>
      </c>
      <c r="K613" s="209"/>
      <c r="L613" s="210"/>
      <c r="M613" s="211" t="s">
        <v>1</v>
      </c>
      <c r="N613" s="212" t="s">
        <v>45</v>
      </c>
      <c r="O613" s="59"/>
      <c r="P613" s="178">
        <f>O613*H613</f>
        <v>0</v>
      </c>
      <c r="Q613" s="178">
        <v>0</v>
      </c>
      <c r="R613" s="178">
        <f>Q613*H613</f>
        <v>0</v>
      </c>
      <c r="S613" s="178">
        <v>0</v>
      </c>
      <c r="T613" s="179">
        <f>S613*H613</f>
        <v>0</v>
      </c>
      <c r="U613" s="33"/>
      <c r="V613" s="33"/>
      <c r="W613" s="33"/>
      <c r="X613" s="33"/>
      <c r="Y613" s="33"/>
      <c r="Z613" s="33"/>
      <c r="AA613" s="33"/>
      <c r="AB613" s="33"/>
      <c r="AC613" s="33"/>
      <c r="AD613" s="33"/>
      <c r="AE613" s="33"/>
      <c r="AR613" s="180" t="s">
        <v>257</v>
      </c>
      <c r="AT613" s="180" t="s">
        <v>190</v>
      </c>
      <c r="AU613" s="180" t="s">
        <v>91</v>
      </c>
      <c r="AY613" s="18" t="s">
        <v>180</v>
      </c>
      <c r="BE613" s="181">
        <f>IF(N613="základní",J613,0)</f>
        <v>0</v>
      </c>
      <c r="BF613" s="181">
        <f>IF(N613="snížená",J613,0)</f>
        <v>0</v>
      </c>
      <c r="BG613" s="181">
        <f>IF(N613="zákl. přenesená",J613,0)</f>
        <v>0</v>
      </c>
      <c r="BH613" s="181">
        <f>IF(N613="sníž. přenesená",J613,0)</f>
        <v>0</v>
      </c>
      <c r="BI613" s="181">
        <f>IF(N613="nulová",J613,0)</f>
        <v>0</v>
      </c>
      <c r="BJ613" s="18" t="s">
        <v>21</v>
      </c>
      <c r="BK613" s="181">
        <f>ROUND(I613*H613,2)</f>
        <v>0</v>
      </c>
      <c r="BL613" s="18" t="s">
        <v>220</v>
      </c>
      <c r="BM613" s="180" t="s">
        <v>745</v>
      </c>
    </row>
    <row r="614" spans="1:65" s="2" customFormat="1" ht="39">
      <c r="A614" s="33"/>
      <c r="B614" s="34"/>
      <c r="C614" s="33"/>
      <c r="D614" s="182" t="s">
        <v>186</v>
      </c>
      <c r="E614" s="33"/>
      <c r="F614" s="183" t="s">
        <v>744</v>
      </c>
      <c r="G614" s="33"/>
      <c r="H614" s="33"/>
      <c r="I614" s="102"/>
      <c r="J614" s="33"/>
      <c r="K614" s="33"/>
      <c r="L614" s="34"/>
      <c r="M614" s="184"/>
      <c r="N614" s="185"/>
      <c r="O614" s="59"/>
      <c r="P614" s="59"/>
      <c r="Q614" s="59"/>
      <c r="R614" s="59"/>
      <c r="S614" s="59"/>
      <c r="T614" s="60"/>
      <c r="U614" s="33"/>
      <c r="V614" s="33"/>
      <c r="W614" s="33"/>
      <c r="X614" s="33"/>
      <c r="Y614" s="33"/>
      <c r="Z614" s="33"/>
      <c r="AA614" s="33"/>
      <c r="AB614" s="33"/>
      <c r="AC614" s="33"/>
      <c r="AD614" s="33"/>
      <c r="AE614" s="33"/>
      <c r="AT614" s="18" t="s">
        <v>186</v>
      </c>
      <c r="AU614" s="18" t="s">
        <v>91</v>
      </c>
    </row>
    <row r="615" spans="1:65" s="2" customFormat="1" ht="36" customHeight="1">
      <c r="A615" s="33"/>
      <c r="B615" s="167"/>
      <c r="C615" s="168" t="s">
        <v>746</v>
      </c>
      <c r="D615" s="168" t="s">
        <v>182</v>
      </c>
      <c r="E615" s="169" t="s">
        <v>747</v>
      </c>
      <c r="F615" s="170" t="s">
        <v>748</v>
      </c>
      <c r="G615" s="171" t="s">
        <v>495</v>
      </c>
      <c r="H615" s="172">
        <v>5</v>
      </c>
      <c r="I615" s="173"/>
      <c r="J615" s="174">
        <f>ROUND(I615*H615,2)</f>
        <v>0</v>
      </c>
      <c r="K615" s="175"/>
      <c r="L615" s="34"/>
      <c r="M615" s="176" t="s">
        <v>1</v>
      </c>
      <c r="N615" s="177" t="s">
        <v>45</v>
      </c>
      <c r="O615" s="59"/>
      <c r="P615" s="178">
        <f>O615*H615</f>
        <v>0</v>
      </c>
      <c r="Q615" s="178">
        <v>0</v>
      </c>
      <c r="R615" s="178">
        <f>Q615*H615</f>
        <v>0</v>
      </c>
      <c r="S615" s="178">
        <v>0</v>
      </c>
      <c r="T615" s="179">
        <f>S615*H615</f>
        <v>0</v>
      </c>
      <c r="U615" s="33"/>
      <c r="V615" s="33"/>
      <c r="W615" s="33"/>
      <c r="X615" s="33"/>
      <c r="Y615" s="33"/>
      <c r="Z615" s="33"/>
      <c r="AA615" s="33"/>
      <c r="AB615" s="33"/>
      <c r="AC615" s="33"/>
      <c r="AD615" s="33"/>
      <c r="AE615" s="33"/>
      <c r="AR615" s="180" t="s">
        <v>220</v>
      </c>
      <c r="AT615" s="180" t="s">
        <v>182</v>
      </c>
      <c r="AU615" s="180" t="s">
        <v>91</v>
      </c>
      <c r="AY615" s="18" t="s">
        <v>180</v>
      </c>
      <c r="BE615" s="181">
        <f>IF(N615="základní",J615,0)</f>
        <v>0</v>
      </c>
      <c r="BF615" s="181">
        <f>IF(N615="snížená",J615,0)</f>
        <v>0</v>
      </c>
      <c r="BG615" s="181">
        <f>IF(N615="zákl. přenesená",J615,0)</f>
        <v>0</v>
      </c>
      <c r="BH615" s="181">
        <f>IF(N615="sníž. přenesená",J615,0)</f>
        <v>0</v>
      </c>
      <c r="BI615" s="181">
        <f>IF(N615="nulová",J615,0)</f>
        <v>0</v>
      </c>
      <c r="BJ615" s="18" t="s">
        <v>21</v>
      </c>
      <c r="BK615" s="181">
        <f>ROUND(I615*H615,2)</f>
        <v>0</v>
      </c>
      <c r="BL615" s="18" t="s">
        <v>220</v>
      </c>
      <c r="BM615" s="180" t="s">
        <v>749</v>
      </c>
    </row>
    <row r="616" spans="1:65" s="2" customFormat="1" ht="19.5">
      <c r="A616" s="33"/>
      <c r="B616" s="34"/>
      <c r="C616" s="33"/>
      <c r="D616" s="182" t="s">
        <v>186</v>
      </c>
      <c r="E616" s="33"/>
      <c r="F616" s="183" t="s">
        <v>748</v>
      </c>
      <c r="G616" s="33"/>
      <c r="H616" s="33"/>
      <c r="I616" s="102"/>
      <c r="J616" s="33"/>
      <c r="K616" s="33"/>
      <c r="L616" s="34"/>
      <c r="M616" s="184"/>
      <c r="N616" s="185"/>
      <c r="O616" s="59"/>
      <c r="P616" s="59"/>
      <c r="Q616" s="59"/>
      <c r="R616" s="59"/>
      <c r="S616" s="59"/>
      <c r="T616" s="60"/>
      <c r="U616" s="33"/>
      <c r="V616" s="33"/>
      <c r="W616" s="33"/>
      <c r="X616" s="33"/>
      <c r="Y616" s="33"/>
      <c r="Z616" s="33"/>
      <c r="AA616" s="33"/>
      <c r="AB616" s="33"/>
      <c r="AC616" s="33"/>
      <c r="AD616" s="33"/>
      <c r="AE616" s="33"/>
      <c r="AT616" s="18" t="s">
        <v>186</v>
      </c>
      <c r="AU616" s="18" t="s">
        <v>91</v>
      </c>
    </row>
    <row r="617" spans="1:65" s="13" customFormat="1" ht="11.25">
      <c r="B617" s="186"/>
      <c r="D617" s="182" t="s">
        <v>187</v>
      </c>
      <c r="E617" s="187" t="s">
        <v>1</v>
      </c>
      <c r="F617" s="188" t="s">
        <v>750</v>
      </c>
      <c r="H617" s="189">
        <v>5</v>
      </c>
      <c r="I617" s="190"/>
      <c r="L617" s="186"/>
      <c r="M617" s="191"/>
      <c r="N617" s="192"/>
      <c r="O617" s="192"/>
      <c r="P617" s="192"/>
      <c r="Q617" s="192"/>
      <c r="R617" s="192"/>
      <c r="S617" s="192"/>
      <c r="T617" s="193"/>
      <c r="AT617" s="187" t="s">
        <v>187</v>
      </c>
      <c r="AU617" s="187" t="s">
        <v>91</v>
      </c>
      <c r="AV617" s="13" t="s">
        <v>91</v>
      </c>
      <c r="AW617" s="13" t="s">
        <v>36</v>
      </c>
      <c r="AX617" s="13" t="s">
        <v>80</v>
      </c>
      <c r="AY617" s="187" t="s">
        <v>180</v>
      </c>
    </row>
    <row r="618" spans="1:65" s="14" customFormat="1" ht="11.25">
      <c r="B618" s="194"/>
      <c r="D618" s="182" t="s">
        <v>187</v>
      </c>
      <c r="E618" s="195" t="s">
        <v>1</v>
      </c>
      <c r="F618" s="196" t="s">
        <v>189</v>
      </c>
      <c r="H618" s="197">
        <v>5</v>
      </c>
      <c r="I618" s="198"/>
      <c r="L618" s="194"/>
      <c r="M618" s="199"/>
      <c r="N618" s="200"/>
      <c r="O618" s="200"/>
      <c r="P618" s="200"/>
      <c r="Q618" s="200"/>
      <c r="R618" s="200"/>
      <c r="S618" s="200"/>
      <c r="T618" s="201"/>
      <c r="AT618" s="195" t="s">
        <v>187</v>
      </c>
      <c r="AU618" s="195" t="s">
        <v>91</v>
      </c>
      <c r="AV618" s="14" t="s">
        <v>128</v>
      </c>
      <c r="AW618" s="14" t="s">
        <v>36</v>
      </c>
      <c r="AX618" s="14" t="s">
        <v>21</v>
      </c>
      <c r="AY618" s="195" t="s">
        <v>180</v>
      </c>
    </row>
    <row r="619" spans="1:65" s="2" customFormat="1" ht="48" customHeight="1">
      <c r="A619" s="33"/>
      <c r="B619" s="167"/>
      <c r="C619" s="202" t="s">
        <v>471</v>
      </c>
      <c r="D619" s="202" t="s">
        <v>190</v>
      </c>
      <c r="E619" s="203" t="s">
        <v>751</v>
      </c>
      <c r="F619" s="204" t="s">
        <v>752</v>
      </c>
      <c r="G619" s="205" t="s">
        <v>495</v>
      </c>
      <c r="H619" s="206">
        <v>5</v>
      </c>
      <c r="I619" s="207"/>
      <c r="J619" s="208">
        <f>ROUND(I619*H619,2)</f>
        <v>0</v>
      </c>
      <c r="K619" s="209"/>
      <c r="L619" s="210"/>
      <c r="M619" s="211" t="s">
        <v>1</v>
      </c>
      <c r="N619" s="212" t="s">
        <v>45</v>
      </c>
      <c r="O619" s="59"/>
      <c r="P619" s="178">
        <f>O619*H619</f>
        <v>0</v>
      </c>
      <c r="Q619" s="178">
        <v>0</v>
      </c>
      <c r="R619" s="178">
        <f>Q619*H619</f>
        <v>0</v>
      </c>
      <c r="S619" s="178">
        <v>0</v>
      </c>
      <c r="T619" s="179">
        <f>S619*H619</f>
        <v>0</v>
      </c>
      <c r="U619" s="33"/>
      <c r="V619" s="33"/>
      <c r="W619" s="33"/>
      <c r="X619" s="33"/>
      <c r="Y619" s="33"/>
      <c r="Z619" s="33"/>
      <c r="AA619" s="33"/>
      <c r="AB619" s="33"/>
      <c r="AC619" s="33"/>
      <c r="AD619" s="33"/>
      <c r="AE619" s="33"/>
      <c r="AR619" s="180" t="s">
        <v>257</v>
      </c>
      <c r="AT619" s="180" t="s">
        <v>190</v>
      </c>
      <c r="AU619" s="180" t="s">
        <v>91</v>
      </c>
      <c r="AY619" s="18" t="s">
        <v>180</v>
      </c>
      <c r="BE619" s="181">
        <f>IF(N619="základní",J619,0)</f>
        <v>0</v>
      </c>
      <c r="BF619" s="181">
        <f>IF(N619="snížená",J619,0)</f>
        <v>0</v>
      </c>
      <c r="BG619" s="181">
        <f>IF(N619="zákl. přenesená",J619,0)</f>
        <v>0</v>
      </c>
      <c r="BH619" s="181">
        <f>IF(N619="sníž. přenesená",J619,0)</f>
        <v>0</v>
      </c>
      <c r="BI619" s="181">
        <f>IF(N619="nulová",J619,0)</f>
        <v>0</v>
      </c>
      <c r="BJ619" s="18" t="s">
        <v>21</v>
      </c>
      <c r="BK619" s="181">
        <f>ROUND(I619*H619,2)</f>
        <v>0</v>
      </c>
      <c r="BL619" s="18" t="s">
        <v>220</v>
      </c>
      <c r="BM619" s="180" t="s">
        <v>753</v>
      </c>
    </row>
    <row r="620" spans="1:65" s="2" customFormat="1" ht="39">
      <c r="A620" s="33"/>
      <c r="B620" s="34"/>
      <c r="C620" s="33"/>
      <c r="D620" s="182" t="s">
        <v>186</v>
      </c>
      <c r="E620" s="33"/>
      <c r="F620" s="183" t="s">
        <v>752</v>
      </c>
      <c r="G620" s="33"/>
      <c r="H620" s="33"/>
      <c r="I620" s="102"/>
      <c r="J620" s="33"/>
      <c r="K620" s="33"/>
      <c r="L620" s="34"/>
      <c r="M620" s="184"/>
      <c r="N620" s="185"/>
      <c r="O620" s="59"/>
      <c r="P620" s="59"/>
      <c r="Q620" s="59"/>
      <c r="R620" s="59"/>
      <c r="S620" s="59"/>
      <c r="T620" s="60"/>
      <c r="U620" s="33"/>
      <c r="V620" s="33"/>
      <c r="W620" s="33"/>
      <c r="X620" s="33"/>
      <c r="Y620" s="33"/>
      <c r="Z620" s="33"/>
      <c r="AA620" s="33"/>
      <c r="AB620" s="33"/>
      <c r="AC620" s="33"/>
      <c r="AD620" s="33"/>
      <c r="AE620" s="33"/>
      <c r="AT620" s="18" t="s">
        <v>186</v>
      </c>
      <c r="AU620" s="18" t="s">
        <v>91</v>
      </c>
    </row>
    <row r="621" spans="1:65" s="13" customFormat="1" ht="11.25">
      <c r="B621" s="186"/>
      <c r="D621" s="182" t="s">
        <v>187</v>
      </c>
      <c r="E621" s="187" t="s">
        <v>1</v>
      </c>
      <c r="F621" s="188" t="s">
        <v>203</v>
      </c>
      <c r="H621" s="189">
        <v>5</v>
      </c>
      <c r="I621" s="190"/>
      <c r="L621" s="186"/>
      <c r="M621" s="191"/>
      <c r="N621" s="192"/>
      <c r="O621" s="192"/>
      <c r="P621" s="192"/>
      <c r="Q621" s="192"/>
      <c r="R621" s="192"/>
      <c r="S621" s="192"/>
      <c r="T621" s="193"/>
      <c r="AT621" s="187" t="s">
        <v>187</v>
      </c>
      <c r="AU621" s="187" t="s">
        <v>91</v>
      </c>
      <c r="AV621" s="13" t="s">
        <v>91</v>
      </c>
      <c r="AW621" s="13" t="s">
        <v>36</v>
      </c>
      <c r="AX621" s="13" t="s">
        <v>80</v>
      </c>
      <c r="AY621" s="187" t="s">
        <v>180</v>
      </c>
    </row>
    <row r="622" spans="1:65" s="14" customFormat="1" ht="11.25">
      <c r="B622" s="194"/>
      <c r="D622" s="182" t="s">
        <v>187</v>
      </c>
      <c r="E622" s="195" t="s">
        <v>1</v>
      </c>
      <c r="F622" s="196" t="s">
        <v>189</v>
      </c>
      <c r="H622" s="197">
        <v>5</v>
      </c>
      <c r="I622" s="198"/>
      <c r="L622" s="194"/>
      <c r="M622" s="199"/>
      <c r="N622" s="200"/>
      <c r="O622" s="200"/>
      <c r="P622" s="200"/>
      <c r="Q622" s="200"/>
      <c r="R622" s="200"/>
      <c r="S622" s="200"/>
      <c r="T622" s="201"/>
      <c r="AT622" s="195" t="s">
        <v>187</v>
      </c>
      <c r="AU622" s="195" t="s">
        <v>91</v>
      </c>
      <c r="AV622" s="14" t="s">
        <v>128</v>
      </c>
      <c r="AW622" s="14" t="s">
        <v>36</v>
      </c>
      <c r="AX622" s="14" t="s">
        <v>21</v>
      </c>
      <c r="AY622" s="195" t="s">
        <v>180</v>
      </c>
    </row>
    <row r="623" spans="1:65" s="2" customFormat="1" ht="48" customHeight="1">
      <c r="A623" s="33"/>
      <c r="B623" s="167"/>
      <c r="C623" s="168" t="s">
        <v>754</v>
      </c>
      <c r="D623" s="168" t="s">
        <v>182</v>
      </c>
      <c r="E623" s="169" t="s">
        <v>755</v>
      </c>
      <c r="F623" s="170" t="s">
        <v>756</v>
      </c>
      <c r="G623" s="171" t="s">
        <v>495</v>
      </c>
      <c r="H623" s="172">
        <v>8</v>
      </c>
      <c r="I623" s="173"/>
      <c r="J623" s="174">
        <f>ROUND(I623*H623,2)</f>
        <v>0</v>
      </c>
      <c r="K623" s="175"/>
      <c r="L623" s="34"/>
      <c r="M623" s="176" t="s">
        <v>1</v>
      </c>
      <c r="N623" s="177" t="s">
        <v>45</v>
      </c>
      <c r="O623" s="59"/>
      <c r="P623" s="178">
        <f>O623*H623</f>
        <v>0</v>
      </c>
      <c r="Q623" s="178">
        <v>0</v>
      </c>
      <c r="R623" s="178">
        <f>Q623*H623</f>
        <v>0</v>
      </c>
      <c r="S623" s="178">
        <v>0</v>
      </c>
      <c r="T623" s="179">
        <f>S623*H623</f>
        <v>0</v>
      </c>
      <c r="U623" s="33"/>
      <c r="V623" s="33"/>
      <c r="W623" s="33"/>
      <c r="X623" s="33"/>
      <c r="Y623" s="33"/>
      <c r="Z623" s="33"/>
      <c r="AA623" s="33"/>
      <c r="AB623" s="33"/>
      <c r="AC623" s="33"/>
      <c r="AD623" s="33"/>
      <c r="AE623" s="33"/>
      <c r="AR623" s="180" t="s">
        <v>220</v>
      </c>
      <c r="AT623" s="180" t="s">
        <v>182</v>
      </c>
      <c r="AU623" s="180" t="s">
        <v>91</v>
      </c>
      <c r="AY623" s="18" t="s">
        <v>180</v>
      </c>
      <c r="BE623" s="181">
        <f>IF(N623="základní",J623,0)</f>
        <v>0</v>
      </c>
      <c r="BF623" s="181">
        <f>IF(N623="snížená",J623,0)</f>
        <v>0</v>
      </c>
      <c r="BG623" s="181">
        <f>IF(N623="zákl. přenesená",J623,0)</f>
        <v>0</v>
      </c>
      <c r="BH623" s="181">
        <f>IF(N623="sníž. přenesená",J623,0)</f>
        <v>0</v>
      </c>
      <c r="BI623" s="181">
        <f>IF(N623="nulová",J623,0)</f>
        <v>0</v>
      </c>
      <c r="BJ623" s="18" t="s">
        <v>21</v>
      </c>
      <c r="BK623" s="181">
        <f>ROUND(I623*H623,2)</f>
        <v>0</v>
      </c>
      <c r="BL623" s="18" t="s">
        <v>220</v>
      </c>
      <c r="BM623" s="180" t="s">
        <v>757</v>
      </c>
    </row>
    <row r="624" spans="1:65" s="2" customFormat="1" ht="39">
      <c r="A624" s="33"/>
      <c r="B624" s="34"/>
      <c r="C624" s="33"/>
      <c r="D624" s="182" t="s">
        <v>186</v>
      </c>
      <c r="E624" s="33"/>
      <c r="F624" s="183" t="s">
        <v>756</v>
      </c>
      <c r="G624" s="33"/>
      <c r="H624" s="33"/>
      <c r="I624" s="102"/>
      <c r="J624" s="33"/>
      <c r="K624" s="33"/>
      <c r="L624" s="34"/>
      <c r="M624" s="184"/>
      <c r="N624" s="185"/>
      <c r="O624" s="59"/>
      <c r="P624" s="59"/>
      <c r="Q624" s="59"/>
      <c r="R624" s="59"/>
      <c r="S624" s="59"/>
      <c r="T624" s="60"/>
      <c r="U624" s="33"/>
      <c r="V624" s="33"/>
      <c r="W624" s="33"/>
      <c r="X624" s="33"/>
      <c r="Y624" s="33"/>
      <c r="Z624" s="33"/>
      <c r="AA624" s="33"/>
      <c r="AB624" s="33"/>
      <c r="AC624" s="33"/>
      <c r="AD624" s="33"/>
      <c r="AE624" s="33"/>
      <c r="AT624" s="18" t="s">
        <v>186</v>
      </c>
      <c r="AU624" s="18" t="s">
        <v>91</v>
      </c>
    </row>
    <row r="625" spans="1:65" s="13" customFormat="1" ht="11.25">
      <c r="B625" s="186"/>
      <c r="D625" s="182" t="s">
        <v>187</v>
      </c>
      <c r="E625" s="187" t="s">
        <v>1</v>
      </c>
      <c r="F625" s="188" t="s">
        <v>758</v>
      </c>
      <c r="H625" s="189">
        <v>8</v>
      </c>
      <c r="I625" s="190"/>
      <c r="L625" s="186"/>
      <c r="M625" s="191"/>
      <c r="N625" s="192"/>
      <c r="O625" s="192"/>
      <c r="P625" s="192"/>
      <c r="Q625" s="192"/>
      <c r="R625" s="192"/>
      <c r="S625" s="192"/>
      <c r="T625" s="193"/>
      <c r="AT625" s="187" t="s">
        <v>187</v>
      </c>
      <c r="AU625" s="187" t="s">
        <v>91</v>
      </c>
      <c r="AV625" s="13" t="s">
        <v>91</v>
      </c>
      <c r="AW625" s="13" t="s">
        <v>36</v>
      </c>
      <c r="AX625" s="13" t="s">
        <v>80</v>
      </c>
      <c r="AY625" s="187" t="s">
        <v>180</v>
      </c>
    </row>
    <row r="626" spans="1:65" s="14" customFormat="1" ht="11.25">
      <c r="B626" s="194"/>
      <c r="D626" s="182" t="s">
        <v>187</v>
      </c>
      <c r="E626" s="195" t="s">
        <v>1</v>
      </c>
      <c r="F626" s="196" t="s">
        <v>189</v>
      </c>
      <c r="H626" s="197">
        <v>8</v>
      </c>
      <c r="I626" s="198"/>
      <c r="L626" s="194"/>
      <c r="M626" s="199"/>
      <c r="N626" s="200"/>
      <c r="O626" s="200"/>
      <c r="P626" s="200"/>
      <c r="Q626" s="200"/>
      <c r="R626" s="200"/>
      <c r="S626" s="200"/>
      <c r="T626" s="201"/>
      <c r="AT626" s="195" t="s">
        <v>187</v>
      </c>
      <c r="AU626" s="195" t="s">
        <v>91</v>
      </c>
      <c r="AV626" s="14" t="s">
        <v>128</v>
      </c>
      <c r="AW626" s="14" t="s">
        <v>36</v>
      </c>
      <c r="AX626" s="14" t="s">
        <v>21</v>
      </c>
      <c r="AY626" s="195" t="s">
        <v>180</v>
      </c>
    </row>
    <row r="627" spans="1:65" s="2" customFormat="1" ht="60" customHeight="1">
      <c r="A627" s="33"/>
      <c r="B627" s="167"/>
      <c r="C627" s="202" t="s">
        <v>476</v>
      </c>
      <c r="D627" s="202" t="s">
        <v>190</v>
      </c>
      <c r="E627" s="203" t="s">
        <v>759</v>
      </c>
      <c r="F627" s="204" t="s">
        <v>760</v>
      </c>
      <c r="G627" s="205" t="s">
        <v>495</v>
      </c>
      <c r="H627" s="206">
        <v>8</v>
      </c>
      <c r="I627" s="207"/>
      <c r="J627" s="208">
        <f>ROUND(I627*H627,2)</f>
        <v>0</v>
      </c>
      <c r="K627" s="209"/>
      <c r="L627" s="210"/>
      <c r="M627" s="211" t="s">
        <v>1</v>
      </c>
      <c r="N627" s="212" t="s">
        <v>45</v>
      </c>
      <c r="O627" s="59"/>
      <c r="P627" s="178">
        <f>O627*H627</f>
        <v>0</v>
      </c>
      <c r="Q627" s="178">
        <v>0</v>
      </c>
      <c r="R627" s="178">
        <f>Q627*H627</f>
        <v>0</v>
      </c>
      <c r="S627" s="178">
        <v>0</v>
      </c>
      <c r="T627" s="179">
        <f>S627*H627</f>
        <v>0</v>
      </c>
      <c r="U627" s="33"/>
      <c r="V627" s="33"/>
      <c r="W627" s="33"/>
      <c r="X627" s="33"/>
      <c r="Y627" s="33"/>
      <c r="Z627" s="33"/>
      <c r="AA627" s="33"/>
      <c r="AB627" s="33"/>
      <c r="AC627" s="33"/>
      <c r="AD627" s="33"/>
      <c r="AE627" s="33"/>
      <c r="AR627" s="180" t="s">
        <v>257</v>
      </c>
      <c r="AT627" s="180" t="s">
        <v>190</v>
      </c>
      <c r="AU627" s="180" t="s">
        <v>91</v>
      </c>
      <c r="AY627" s="18" t="s">
        <v>180</v>
      </c>
      <c r="BE627" s="181">
        <f>IF(N627="základní",J627,0)</f>
        <v>0</v>
      </c>
      <c r="BF627" s="181">
        <f>IF(N627="snížená",J627,0)</f>
        <v>0</v>
      </c>
      <c r="BG627" s="181">
        <f>IF(N627="zákl. přenesená",J627,0)</f>
        <v>0</v>
      </c>
      <c r="BH627" s="181">
        <f>IF(N627="sníž. přenesená",J627,0)</f>
        <v>0</v>
      </c>
      <c r="BI627" s="181">
        <f>IF(N627="nulová",J627,0)</f>
        <v>0</v>
      </c>
      <c r="BJ627" s="18" t="s">
        <v>21</v>
      </c>
      <c r="BK627" s="181">
        <f>ROUND(I627*H627,2)</f>
        <v>0</v>
      </c>
      <c r="BL627" s="18" t="s">
        <v>220</v>
      </c>
      <c r="BM627" s="180" t="s">
        <v>761</v>
      </c>
    </row>
    <row r="628" spans="1:65" s="2" customFormat="1" ht="39">
      <c r="A628" s="33"/>
      <c r="B628" s="34"/>
      <c r="C628" s="33"/>
      <c r="D628" s="182" t="s">
        <v>186</v>
      </c>
      <c r="E628" s="33"/>
      <c r="F628" s="183" t="s">
        <v>760</v>
      </c>
      <c r="G628" s="33"/>
      <c r="H628" s="33"/>
      <c r="I628" s="102"/>
      <c r="J628" s="33"/>
      <c r="K628" s="33"/>
      <c r="L628" s="34"/>
      <c r="M628" s="184"/>
      <c r="N628" s="185"/>
      <c r="O628" s="59"/>
      <c r="P628" s="59"/>
      <c r="Q628" s="59"/>
      <c r="R628" s="59"/>
      <c r="S628" s="59"/>
      <c r="T628" s="60"/>
      <c r="U628" s="33"/>
      <c r="V628" s="33"/>
      <c r="W628" s="33"/>
      <c r="X628" s="33"/>
      <c r="Y628" s="33"/>
      <c r="Z628" s="33"/>
      <c r="AA628" s="33"/>
      <c r="AB628" s="33"/>
      <c r="AC628" s="33"/>
      <c r="AD628" s="33"/>
      <c r="AE628" s="33"/>
      <c r="AT628" s="18" t="s">
        <v>186</v>
      </c>
      <c r="AU628" s="18" t="s">
        <v>91</v>
      </c>
    </row>
    <row r="629" spans="1:65" s="13" customFormat="1" ht="11.25">
      <c r="B629" s="186"/>
      <c r="D629" s="182" t="s">
        <v>187</v>
      </c>
      <c r="E629" s="187" t="s">
        <v>1</v>
      </c>
      <c r="F629" s="188" t="s">
        <v>193</v>
      </c>
      <c r="H629" s="189">
        <v>8</v>
      </c>
      <c r="I629" s="190"/>
      <c r="L629" s="186"/>
      <c r="M629" s="191"/>
      <c r="N629" s="192"/>
      <c r="O629" s="192"/>
      <c r="P629" s="192"/>
      <c r="Q629" s="192"/>
      <c r="R629" s="192"/>
      <c r="S629" s="192"/>
      <c r="T629" s="193"/>
      <c r="AT629" s="187" t="s">
        <v>187</v>
      </c>
      <c r="AU629" s="187" t="s">
        <v>91</v>
      </c>
      <c r="AV629" s="13" t="s">
        <v>91</v>
      </c>
      <c r="AW629" s="13" t="s">
        <v>36</v>
      </c>
      <c r="AX629" s="13" t="s">
        <v>80</v>
      </c>
      <c r="AY629" s="187" t="s">
        <v>180</v>
      </c>
    </row>
    <row r="630" spans="1:65" s="14" customFormat="1" ht="11.25">
      <c r="B630" s="194"/>
      <c r="D630" s="182" t="s">
        <v>187</v>
      </c>
      <c r="E630" s="195" t="s">
        <v>1</v>
      </c>
      <c r="F630" s="196" t="s">
        <v>189</v>
      </c>
      <c r="H630" s="197">
        <v>8</v>
      </c>
      <c r="I630" s="198"/>
      <c r="L630" s="194"/>
      <c r="M630" s="199"/>
      <c r="N630" s="200"/>
      <c r="O630" s="200"/>
      <c r="P630" s="200"/>
      <c r="Q630" s="200"/>
      <c r="R630" s="200"/>
      <c r="S630" s="200"/>
      <c r="T630" s="201"/>
      <c r="AT630" s="195" t="s">
        <v>187</v>
      </c>
      <c r="AU630" s="195" t="s">
        <v>91</v>
      </c>
      <c r="AV630" s="14" t="s">
        <v>128</v>
      </c>
      <c r="AW630" s="14" t="s">
        <v>36</v>
      </c>
      <c r="AX630" s="14" t="s">
        <v>21</v>
      </c>
      <c r="AY630" s="195" t="s">
        <v>180</v>
      </c>
    </row>
    <row r="631" spans="1:65" s="2" customFormat="1" ht="24" customHeight="1">
      <c r="A631" s="33"/>
      <c r="B631" s="167"/>
      <c r="C631" s="202" t="s">
        <v>762</v>
      </c>
      <c r="D631" s="202" t="s">
        <v>190</v>
      </c>
      <c r="E631" s="203" t="s">
        <v>763</v>
      </c>
      <c r="F631" s="204" t="s">
        <v>764</v>
      </c>
      <c r="G631" s="205" t="s">
        <v>495</v>
      </c>
      <c r="H631" s="206">
        <v>20</v>
      </c>
      <c r="I631" s="207"/>
      <c r="J631" s="208">
        <f>ROUND(I631*H631,2)</f>
        <v>0</v>
      </c>
      <c r="K631" s="209"/>
      <c r="L631" s="210"/>
      <c r="M631" s="211" t="s">
        <v>1</v>
      </c>
      <c r="N631" s="212" t="s">
        <v>45</v>
      </c>
      <c r="O631" s="59"/>
      <c r="P631" s="178">
        <f>O631*H631</f>
        <v>0</v>
      </c>
      <c r="Q631" s="178">
        <v>0</v>
      </c>
      <c r="R631" s="178">
        <f>Q631*H631</f>
        <v>0</v>
      </c>
      <c r="S631" s="178">
        <v>0</v>
      </c>
      <c r="T631" s="179">
        <f>S631*H631</f>
        <v>0</v>
      </c>
      <c r="U631" s="33"/>
      <c r="V631" s="33"/>
      <c r="W631" s="33"/>
      <c r="X631" s="33"/>
      <c r="Y631" s="33"/>
      <c r="Z631" s="33"/>
      <c r="AA631" s="33"/>
      <c r="AB631" s="33"/>
      <c r="AC631" s="33"/>
      <c r="AD631" s="33"/>
      <c r="AE631" s="33"/>
      <c r="AR631" s="180" t="s">
        <v>257</v>
      </c>
      <c r="AT631" s="180" t="s">
        <v>190</v>
      </c>
      <c r="AU631" s="180" t="s">
        <v>91</v>
      </c>
      <c r="AY631" s="18" t="s">
        <v>180</v>
      </c>
      <c r="BE631" s="181">
        <f>IF(N631="základní",J631,0)</f>
        <v>0</v>
      </c>
      <c r="BF631" s="181">
        <f>IF(N631="snížená",J631,0)</f>
        <v>0</v>
      </c>
      <c r="BG631" s="181">
        <f>IF(N631="zákl. přenesená",J631,0)</f>
        <v>0</v>
      </c>
      <c r="BH631" s="181">
        <f>IF(N631="sníž. přenesená",J631,0)</f>
        <v>0</v>
      </c>
      <c r="BI631" s="181">
        <f>IF(N631="nulová",J631,0)</f>
        <v>0</v>
      </c>
      <c r="BJ631" s="18" t="s">
        <v>21</v>
      </c>
      <c r="BK631" s="181">
        <f>ROUND(I631*H631,2)</f>
        <v>0</v>
      </c>
      <c r="BL631" s="18" t="s">
        <v>220</v>
      </c>
      <c r="BM631" s="180" t="s">
        <v>765</v>
      </c>
    </row>
    <row r="632" spans="1:65" s="2" customFormat="1" ht="11.25">
      <c r="A632" s="33"/>
      <c r="B632" s="34"/>
      <c r="C632" s="33"/>
      <c r="D632" s="182" t="s">
        <v>186</v>
      </c>
      <c r="E632" s="33"/>
      <c r="F632" s="183" t="s">
        <v>764</v>
      </c>
      <c r="G632" s="33"/>
      <c r="H632" s="33"/>
      <c r="I632" s="102"/>
      <c r="J632" s="33"/>
      <c r="K632" s="33"/>
      <c r="L632" s="34"/>
      <c r="M632" s="184"/>
      <c r="N632" s="185"/>
      <c r="O632" s="59"/>
      <c r="P632" s="59"/>
      <c r="Q632" s="59"/>
      <c r="R632" s="59"/>
      <c r="S632" s="59"/>
      <c r="T632" s="60"/>
      <c r="U632" s="33"/>
      <c r="V632" s="33"/>
      <c r="W632" s="33"/>
      <c r="X632" s="33"/>
      <c r="Y632" s="33"/>
      <c r="Z632" s="33"/>
      <c r="AA632" s="33"/>
      <c r="AB632" s="33"/>
      <c r="AC632" s="33"/>
      <c r="AD632" s="33"/>
      <c r="AE632" s="33"/>
      <c r="AT632" s="18" t="s">
        <v>186</v>
      </c>
      <c r="AU632" s="18" t="s">
        <v>91</v>
      </c>
    </row>
    <row r="633" spans="1:65" s="13" customFormat="1" ht="11.25">
      <c r="B633" s="186"/>
      <c r="D633" s="182" t="s">
        <v>187</v>
      </c>
      <c r="E633" s="187" t="s">
        <v>1</v>
      </c>
      <c r="F633" s="188" t="s">
        <v>231</v>
      </c>
      <c r="H633" s="189">
        <v>20</v>
      </c>
      <c r="I633" s="190"/>
      <c r="L633" s="186"/>
      <c r="M633" s="191"/>
      <c r="N633" s="192"/>
      <c r="O633" s="192"/>
      <c r="P633" s="192"/>
      <c r="Q633" s="192"/>
      <c r="R633" s="192"/>
      <c r="S633" s="192"/>
      <c r="T633" s="193"/>
      <c r="AT633" s="187" t="s">
        <v>187</v>
      </c>
      <c r="AU633" s="187" t="s">
        <v>91</v>
      </c>
      <c r="AV633" s="13" t="s">
        <v>91</v>
      </c>
      <c r="AW633" s="13" t="s">
        <v>36</v>
      </c>
      <c r="AX633" s="13" t="s">
        <v>80</v>
      </c>
      <c r="AY633" s="187" t="s">
        <v>180</v>
      </c>
    </row>
    <row r="634" spans="1:65" s="14" customFormat="1" ht="11.25">
      <c r="B634" s="194"/>
      <c r="D634" s="182" t="s">
        <v>187</v>
      </c>
      <c r="E634" s="195" t="s">
        <v>1</v>
      </c>
      <c r="F634" s="196" t="s">
        <v>189</v>
      </c>
      <c r="H634" s="197">
        <v>20</v>
      </c>
      <c r="I634" s="198"/>
      <c r="L634" s="194"/>
      <c r="M634" s="199"/>
      <c r="N634" s="200"/>
      <c r="O634" s="200"/>
      <c r="P634" s="200"/>
      <c r="Q634" s="200"/>
      <c r="R634" s="200"/>
      <c r="S634" s="200"/>
      <c r="T634" s="201"/>
      <c r="AT634" s="195" t="s">
        <v>187</v>
      </c>
      <c r="AU634" s="195" t="s">
        <v>91</v>
      </c>
      <c r="AV634" s="14" t="s">
        <v>128</v>
      </c>
      <c r="AW634" s="14" t="s">
        <v>36</v>
      </c>
      <c r="AX634" s="14" t="s">
        <v>21</v>
      </c>
      <c r="AY634" s="195" t="s">
        <v>180</v>
      </c>
    </row>
    <row r="635" spans="1:65" s="2" customFormat="1" ht="24" customHeight="1">
      <c r="A635" s="33"/>
      <c r="B635" s="167"/>
      <c r="C635" s="202" t="s">
        <v>480</v>
      </c>
      <c r="D635" s="202" t="s">
        <v>190</v>
      </c>
      <c r="E635" s="203" t="s">
        <v>766</v>
      </c>
      <c r="F635" s="204" t="s">
        <v>767</v>
      </c>
      <c r="G635" s="205" t="s">
        <v>495</v>
      </c>
      <c r="H635" s="206">
        <v>35</v>
      </c>
      <c r="I635" s="207"/>
      <c r="J635" s="208">
        <f>ROUND(I635*H635,2)</f>
        <v>0</v>
      </c>
      <c r="K635" s="209"/>
      <c r="L635" s="210"/>
      <c r="M635" s="211" t="s">
        <v>1</v>
      </c>
      <c r="N635" s="212" t="s">
        <v>45</v>
      </c>
      <c r="O635" s="59"/>
      <c r="P635" s="178">
        <f>O635*H635</f>
        <v>0</v>
      </c>
      <c r="Q635" s="178">
        <v>0</v>
      </c>
      <c r="R635" s="178">
        <f>Q635*H635</f>
        <v>0</v>
      </c>
      <c r="S635" s="178">
        <v>0</v>
      </c>
      <c r="T635" s="179">
        <f>S635*H635</f>
        <v>0</v>
      </c>
      <c r="U635" s="33"/>
      <c r="V635" s="33"/>
      <c r="W635" s="33"/>
      <c r="X635" s="33"/>
      <c r="Y635" s="33"/>
      <c r="Z635" s="33"/>
      <c r="AA635" s="33"/>
      <c r="AB635" s="33"/>
      <c r="AC635" s="33"/>
      <c r="AD635" s="33"/>
      <c r="AE635" s="33"/>
      <c r="AR635" s="180" t="s">
        <v>257</v>
      </c>
      <c r="AT635" s="180" t="s">
        <v>190</v>
      </c>
      <c r="AU635" s="180" t="s">
        <v>91</v>
      </c>
      <c r="AY635" s="18" t="s">
        <v>180</v>
      </c>
      <c r="BE635" s="181">
        <f>IF(N635="základní",J635,0)</f>
        <v>0</v>
      </c>
      <c r="BF635" s="181">
        <f>IF(N635="snížená",J635,0)</f>
        <v>0</v>
      </c>
      <c r="BG635" s="181">
        <f>IF(N635="zákl. přenesená",J635,0)</f>
        <v>0</v>
      </c>
      <c r="BH635" s="181">
        <f>IF(N635="sníž. přenesená",J635,0)</f>
        <v>0</v>
      </c>
      <c r="BI635" s="181">
        <f>IF(N635="nulová",J635,0)</f>
        <v>0</v>
      </c>
      <c r="BJ635" s="18" t="s">
        <v>21</v>
      </c>
      <c r="BK635" s="181">
        <f>ROUND(I635*H635,2)</f>
        <v>0</v>
      </c>
      <c r="BL635" s="18" t="s">
        <v>220</v>
      </c>
      <c r="BM635" s="180" t="s">
        <v>768</v>
      </c>
    </row>
    <row r="636" spans="1:65" s="2" customFormat="1" ht="11.25">
      <c r="A636" s="33"/>
      <c r="B636" s="34"/>
      <c r="C636" s="33"/>
      <c r="D636" s="182" t="s">
        <v>186</v>
      </c>
      <c r="E636" s="33"/>
      <c r="F636" s="183" t="s">
        <v>767</v>
      </c>
      <c r="G636" s="33"/>
      <c r="H636" s="33"/>
      <c r="I636" s="102"/>
      <c r="J636" s="33"/>
      <c r="K636" s="33"/>
      <c r="L636" s="34"/>
      <c r="M636" s="184"/>
      <c r="N636" s="185"/>
      <c r="O636" s="59"/>
      <c r="P636" s="59"/>
      <c r="Q636" s="59"/>
      <c r="R636" s="59"/>
      <c r="S636" s="59"/>
      <c r="T636" s="60"/>
      <c r="U636" s="33"/>
      <c r="V636" s="33"/>
      <c r="W636" s="33"/>
      <c r="X636" s="33"/>
      <c r="Y636" s="33"/>
      <c r="Z636" s="33"/>
      <c r="AA636" s="33"/>
      <c r="AB636" s="33"/>
      <c r="AC636" s="33"/>
      <c r="AD636" s="33"/>
      <c r="AE636" s="33"/>
      <c r="AT636" s="18" t="s">
        <v>186</v>
      </c>
      <c r="AU636" s="18" t="s">
        <v>91</v>
      </c>
    </row>
    <row r="637" spans="1:65" s="13" customFormat="1" ht="11.25">
      <c r="B637" s="186"/>
      <c r="D637" s="182" t="s">
        <v>187</v>
      </c>
      <c r="E637" s="187" t="s">
        <v>1</v>
      </c>
      <c r="F637" s="188" t="s">
        <v>350</v>
      </c>
      <c r="H637" s="189">
        <v>35</v>
      </c>
      <c r="I637" s="190"/>
      <c r="L637" s="186"/>
      <c r="M637" s="191"/>
      <c r="N637" s="192"/>
      <c r="O637" s="192"/>
      <c r="P637" s="192"/>
      <c r="Q637" s="192"/>
      <c r="R637" s="192"/>
      <c r="S637" s="192"/>
      <c r="T637" s="193"/>
      <c r="AT637" s="187" t="s">
        <v>187</v>
      </c>
      <c r="AU637" s="187" t="s">
        <v>91</v>
      </c>
      <c r="AV637" s="13" t="s">
        <v>91</v>
      </c>
      <c r="AW637" s="13" t="s">
        <v>36</v>
      </c>
      <c r="AX637" s="13" t="s">
        <v>80</v>
      </c>
      <c r="AY637" s="187" t="s">
        <v>180</v>
      </c>
    </row>
    <row r="638" spans="1:65" s="14" customFormat="1" ht="11.25">
      <c r="B638" s="194"/>
      <c r="D638" s="182" t="s">
        <v>187</v>
      </c>
      <c r="E638" s="195" t="s">
        <v>1</v>
      </c>
      <c r="F638" s="196" t="s">
        <v>189</v>
      </c>
      <c r="H638" s="197">
        <v>35</v>
      </c>
      <c r="I638" s="198"/>
      <c r="L638" s="194"/>
      <c r="M638" s="199"/>
      <c r="N638" s="200"/>
      <c r="O638" s="200"/>
      <c r="P638" s="200"/>
      <c r="Q638" s="200"/>
      <c r="R638" s="200"/>
      <c r="S638" s="200"/>
      <c r="T638" s="201"/>
      <c r="AT638" s="195" t="s">
        <v>187</v>
      </c>
      <c r="AU638" s="195" t="s">
        <v>91</v>
      </c>
      <c r="AV638" s="14" t="s">
        <v>128</v>
      </c>
      <c r="AW638" s="14" t="s">
        <v>36</v>
      </c>
      <c r="AX638" s="14" t="s">
        <v>21</v>
      </c>
      <c r="AY638" s="195" t="s">
        <v>180</v>
      </c>
    </row>
    <row r="639" spans="1:65" s="2" customFormat="1" ht="24" customHeight="1">
      <c r="A639" s="33"/>
      <c r="B639" s="167"/>
      <c r="C639" s="202" t="s">
        <v>769</v>
      </c>
      <c r="D639" s="202" t="s">
        <v>190</v>
      </c>
      <c r="E639" s="203" t="s">
        <v>770</v>
      </c>
      <c r="F639" s="204" t="s">
        <v>771</v>
      </c>
      <c r="G639" s="205" t="s">
        <v>495</v>
      </c>
      <c r="H639" s="206">
        <v>2</v>
      </c>
      <c r="I639" s="207"/>
      <c r="J639" s="208">
        <f>ROUND(I639*H639,2)</f>
        <v>0</v>
      </c>
      <c r="K639" s="209"/>
      <c r="L639" s="210"/>
      <c r="M639" s="211" t="s">
        <v>1</v>
      </c>
      <c r="N639" s="212" t="s">
        <v>45</v>
      </c>
      <c r="O639" s="59"/>
      <c r="P639" s="178">
        <f>O639*H639</f>
        <v>0</v>
      </c>
      <c r="Q639" s="178">
        <v>0</v>
      </c>
      <c r="R639" s="178">
        <f>Q639*H639</f>
        <v>0</v>
      </c>
      <c r="S639" s="178">
        <v>0</v>
      </c>
      <c r="T639" s="179">
        <f>S639*H639</f>
        <v>0</v>
      </c>
      <c r="U639" s="33"/>
      <c r="V639" s="33"/>
      <c r="W639" s="33"/>
      <c r="X639" s="33"/>
      <c r="Y639" s="33"/>
      <c r="Z639" s="33"/>
      <c r="AA639" s="33"/>
      <c r="AB639" s="33"/>
      <c r="AC639" s="33"/>
      <c r="AD639" s="33"/>
      <c r="AE639" s="33"/>
      <c r="AR639" s="180" t="s">
        <v>257</v>
      </c>
      <c r="AT639" s="180" t="s">
        <v>190</v>
      </c>
      <c r="AU639" s="180" t="s">
        <v>91</v>
      </c>
      <c r="AY639" s="18" t="s">
        <v>180</v>
      </c>
      <c r="BE639" s="181">
        <f>IF(N639="základní",J639,0)</f>
        <v>0</v>
      </c>
      <c r="BF639" s="181">
        <f>IF(N639="snížená",J639,0)</f>
        <v>0</v>
      </c>
      <c r="BG639" s="181">
        <f>IF(N639="zákl. přenesená",J639,0)</f>
        <v>0</v>
      </c>
      <c r="BH639" s="181">
        <f>IF(N639="sníž. přenesená",J639,0)</f>
        <v>0</v>
      </c>
      <c r="BI639" s="181">
        <f>IF(N639="nulová",J639,0)</f>
        <v>0</v>
      </c>
      <c r="BJ639" s="18" t="s">
        <v>21</v>
      </c>
      <c r="BK639" s="181">
        <f>ROUND(I639*H639,2)</f>
        <v>0</v>
      </c>
      <c r="BL639" s="18" t="s">
        <v>220</v>
      </c>
      <c r="BM639" s="180" t="s">
        <v>772</v>
      </c>
    </row>
    <row r="640" spans="1:65" s="2" customFormat="1" ht="11.25">
      <c r="A640" s="33"/>
      <c r="B640" s="34"/>
      <c r="C640" s="33"/>
      <c r="D640" s="182" t="s">
        <v>186</v>
      </c>
      <c r="E640" s="33"/>
      <c r="F640" s="183" t="s">
        <v>771</v>
      </c>
      <c r="G640" s="33"/>
      <c r="H640" s="33"/>
      <c r="I640" s="102"/>
      <c r="J640" s="33"/>
      <c r="K640" s="33"/>
      <c r="L640" s="34"/>
      <c r="M640" s="184"/>
      <c r="N640" s="185"/>
      <c r="O640" s="59"/>
      <c r="P640" s="59"/>
      <c r="Q640" s="59"/>
      <c r="R640" s="59"/>
      <c r="S640" s="59"/>
      <c r="T640" s="60"/>
      <c r="U640" s="33"/>
      <c r="V640" s="33"/>
      <c r="W640" s="33"/>
      <c r="X640" s="33"/>
      <c r="Y640" s="33"/>
      <c r="Z640" s="33"/>
      <c r="AA640" s="33"/>
      <c r="AB640" s="33"/>
      <c r="AC640" s="33"/>
      <c r="AD640" s="33"/>
      <c r="AE640" s="33"/>
      <c r="AT640" s="18" t="s">
        <v>186</v>
      </c>
      <c r="AU640" s="18" t="s">
        <v>91</v>
      </c>
    </row>
    <row r="641" spans="1:65" s="13" customFormat="1" ht="11.25">
      <c r="B641" s="186"/>
      <c r="D641" s="182" t="s">
        <v>187</v>
      </c>
      <c r="E641" s="187" t="s">
        <v>1</v>
      </c>
      <c r="F641" s="188" t="s">
        <v>91</v>
      </c>
      <c r="H641" s="189">
        <v>2</v>
      </c>
      <c r="I641" s="190"/>
      <c r="L641" s="186"/>
      <c r="M641" s="191"/>
      <c r="N641" s="192"/>
      <c r="O641" s="192"/>
      <c r="P641" s="192"/>
      <c r="Q641" s="192"/>
      <c r="R641" s="192"/>
      <c r="S641" s="192"/>
      <c r="T641" s="193"/>
      <c r="AT641" s="187" t="s">
        <v>187</v>
      </c>
      <c r="AU641" s="187" t="s">
        <v>91</v>
      </c>
      <c r="AV641" s="13" t="s">
        <v>91</v>
      </c>
      <c r="AW641" s="13" t="s">
        <v>36</v>
      </c>
      <c r="AX641" s="13" t="s">
        <v>80</v>
      </c>
      <c r="AY641" s="187" t="s">
        <v>180</v>
      </c>
    </row>
    <row r="642" spans="1:65" s="14" customFormat="1" ht="11.25">
      <c r="B642" s="194"/>
      <c r="D642" s="182" t="s">
        <v>187</v>
      </c>
      <c r="E642" s="195" t="s">
        <v>1</v>
      </c>
      <c r="F642" s="196" t="s">
        <v>189</v>
      </c>
      <c r="H642" s="197">
        <v>2</v>
      </c>
      <c r="I642" s="198"/>
      <c r="L642" s="194"/>
      <c r="M642" s="199"/>
      <c r="N642" s="200"/>
      <c r="O642" s="200"/>
      <c r="P642" s="200"/>
      <c r="Q642" s="200"/>
      <c r="R642" s="200"/>
      <c r="S642" s="200"/>
      <c r="T642" s="201"/>
      <c r="AT642" s="195" t="s">
        <v>187</v>
      </c>
      <c r="AU642" s="195" t="s">
        <v>91</v>
      </c>
      <c r="AV642" s="14" t="s">
        <v>128</v>
      </c>
      <c r="AW642" s="14" t="s">
        <v>36</v>
      </c>
      <c r="AX642" s="14" t="s">
        <v>21</v>
      </c>
      <c r="AY642" s="195" t="s">
        <v>180</v>
      </c>
    </row>
    <row r="643" spans="1:65" s="2" customFormat="1" ht="24" customHeight="1">
      <c r="A643" s="33"/>
      <c r="B643" s="167"/>
      <c r="C643" s="202" t="s">
        <v>484</v>
      </c>
      <c r="D643" s="202" t="s">
        <v>190</v>
      </c>
      <c r="E643" s="203" t="s">
        <v>773</v>
      </c>
      <c r="F643" s="204" t="s">
        <v>774</v>
      </c>
      <c r="G643" s="205" t="s">
        <v>495</v>
      </c>
      <c r="H643" s="206">
        <v>10</v>
      </c>
      <c r="I643" s="207"/>
      <c r="J643" s="208">
        <f>ROUND(I643*H643,2)</f>
        <v>0</v>
      </c>
      <c r="K643" s="209"/>
      <c r="L643" s="210"/>
      <c r="M643" s="211" t="s">
        <v>1</v>
      </c>
      <c r="N643" s="212" t="s">
        <v>45</v>
      </c>
      <c r="O643" s="59"/>
      <c r="P643" s="178">
        <f>O643*H643</f>
        <v>0</v>
      </c>
      <c r="Q643" s="178">
        <v>0</v>
      </c>
      <c r="R643" s="178">
        <f>Q643*H643</f>
        <v>0</v>
      </c>
      <c r="S643" s="178">
        <v>0</v>
      </c>
      <c r="T643" s="179">
        <f>S643*H643</f>
        <v>0</v>
      </c>
      <c r="U643" s="33"/>
      <c r="V643" s="33"/>
      <c r="W643" s="33"/>
      <c r="X643" s="33"/>
      <c r="Y643" s="33"/>
      <c r="Z643" s="33"/>
      <c r="AA643" s="33"/>
      <c r="AB643" s="33"/>
      <c r="AC643" s="33"/>
      <c r="AD643" s="33"/>
      <c r="AE643" s="33"/>
      <c r="AR643" s="180" t="s">
        <v>257</v>
      </c>
      <c r="AT643" s="180" t="s">
        <v>190</v>
      </c>
      <c r="AU643" s="180" t="s">
        <v>91</v>
      </c>
      <c r="AY643" s="18" t="s">
        <v>180</v>
      </c>
      <c r="BE643" s="181">
        <f>IF(N643="základní",J643,0)</f>
        <v>0</v>
      </c>
      <c r="BF643" s="181">
        <f>IF(N643="snížená",J643,0)</f>
        <v>0</v>
      </c>
      <c r="BG643" s="181">
        <f>IF(N643="zákl. přenesená",J643,0)</f>
        <v>0</v>
      </c>
      <c r="BH643" s="181">
        <f>IF(N643="sníž. přenesená",J643,0)</f>
        <v>0</v>
      </c>
      <c r="BI643" s="181">
        <f>IF(N643="nulová",J643,0)</f>
        <v>0</v>
      </c>
      <c r="BJ643" s="18" t="s">
        <v>21</v>
      </c>
      <c r="BK643" s="181">
        <f>ROUND(I643*H643,2)</f>
        <v>0</v>
      </c>
      <c r="BL643" s="18" t="s">
        <v>220</v>
      </c>
      <c r="BM643" s="180" t="s">
        <v>775</v>
      </c>
    </row>
    <row r="644" spans="1:65" s="2" customFormat="1" ht="11.25">
      <c r="A644" s="33"/>
      <c r="B644" s="34"/>
      <c r="C644" s="33"/>
      <c r="D644" s="182" t="s">
        <v>186</v>
      </c>
      <c r="E644" s="33"/>
      <c r="F644" s="183" t="s">
        <v>774</v>
      </c>
      <c r="G644" s="33"/>
      <c r="H644" s="33"/>
      <c r="I644" s="102"/>
      <c r="J644" s="33"/>
      <c r="K644" s="33"/>
      <c r="L644" s="34"/>
      <c r="M644" s="184"/>
      <c r="N644" s="185"/>
      <c r="O644" s="59"/>
      <c r="P644" s="59"/>
      <c r="Q644" s="59"/>
      <c r="R644" s="59"/>
      <c r="S644" s="59"/>
      <c r="T644" s="60"/>
      <c r="U644" s="33"/>
      <c r="V644" s="33"/>
      <c r="W644" s="33"/>
      <c r="X644" s="33"/>
      <c r="Y644" s="33"/>
      <c r="Z644" s="33"/>
      <c r="AA644" s="33"/>
      <c r="AB644" s="33"/>
      <c r="AC644" s="33"/>
      <c r="AD644" s="33"/>
      <c r="AE644" s="33"/>
      <c r="AT644" s="18" t="s">
        <v>186</v>
      </c>
      <c r="AU644" s="18" t="s">
        <v>91</v>
      </c>
    </row>
    <row r="645" spans="1:65" s="13" customFormat="1" ht="11.25">
      <c r="B645" s="186"/>
      <c r="D645" s="182" t="s">
        <v>187</v>
      </c>
      <c r="E645" s="187" t="s">
        <v>1</v>
      </c>
      <c r="F645" s="188" t="s">
        <v>26</v>
      </c>
      <c r="H645" s="189">
        <v>10</v>
      </c>
      <c r="I645" s="190"/>
      <c r="L645" s="186"/>
      <c r="M645" s="191"/>
      <c r="N645" s="192"/>
      <c r="O645" s="192"/>
      <c r="P645" s="192"/>
      <c r="Q645" s="192"/>
      <c r="R645" s="192"/>
      <c r="S645" s="192"/>
      <c r="T645" s="193"/>
      <c r="AT645" s="187" t="s">
        <v>187</v>
      </c>
      <c r="AU645" s="187" t="s">
        <v>91</v>
      </c>
      <c r="AV645" s="13" t="s">
        <v>91</v>
      </c>
      <c r="AW645" s="13" t="s">
        <v>36</v>
      </c>
      <c r="AX645" s="13" t="s">
        <v>80</v>
      </c>
      <c r="AY645" s="187" t="s">
        <v>180</v>
      </c>
    </row>
    <row r="646" spans="1:65" s="14" customFormat="1" ht="11.25">
      <c r="B646" s="194"/>
      <c r="D646" s="182" t="s">
        <v>187</v>
      </c>
      <c r="E646" s="195" t="s">
        <v>1</v>
      </c>
      <c r="F646" s="196" t="s">
        <v>189</v>
      </c>
      <c r="H646" s="197">
        <v>10</v>
      </c>
      <c r="I646" s="198"/>
      <c r="L646" s="194"/>
      <c r="M646" s="199"/>
      <c r="N646" s="200"/>
      <c r="O646" s="200"/>
      <c r="P646" s="200"/>
      <c r="Q646" s="200"/>
      <c r="R646" s="200"/>
      <c r="S646" s="200"/>
      <c r="T646" s="201"/>
      <c r="AT646" s="195" t="s">
        <v>187</v>
      </c>
      <c r="AU646" s="195" t="s">
        <v>91</v>
      </c>
      <c r="AV646" s="14" t="s">
        <v>128</v>
      </c>
      <c r="AW646" s="14" t="s">
        <v>36</v>
      </c>
      <c r="AX646" s="14" t="s">
        <v>21</v>
      </c>
      <c r="AY646" s="195" t="s">
        <v>180</v>
      </c>
    </row>
    <row r="647" spans="1:65" s="2" customFormat="1" ht="48" customHeight="1">
      <c r="A647" s="33"/>
      <c r="B647" s="167"/>
      <c r="C647" s="202" t="s">
        <v>776</v>
      </c>
      <c r="D647" s="202" t="s">
        <v>190</v>
      </c>
      <c r="E647" s="203" t="s">
        <v>777</v>
      </c>
      <c r="F647" s="204" t="s">
        <v>2718</v>
      </c>
      <c r="G647" s="205" t="s">
        <v>495</v>
      </c>
      <c r="H647" s="206">
        <v>55</v>
      </c>
      <c r="I647" s="207"/>
      <c r="J647" s="208">
        <f>ROUND(I647*H647,2)</f>
        <v>0</v>
      </c>
      <c r="K647" s="209"/>
      <c r="L647" s="210"/>
      <c r="M647" s="211" t="s">
        <v>1</v>
      </c>
      <c r="N647" s="212" t="s">
        <v>45</v>
      </c>
      <c r="O647" s="59"/>
      <c r="P647" s="178">
        <f>O647*H647</f>
        <v>0</v>
      </c>
      <c r="Q647" s="178">
        <v>0</v>
      </c>
      <c r="R647" s="178">
        <f>Q647*H647</f>
        <v>0</v>
      </c>
      <c r="S647" s="178">
        <v>0</v>
      </c>
      <c r="T647" s="179">
        <f>S647*H647</f>
        <v>0</v>
      </c>
      <c r="U647" s="33"/>
      <c r="V647" s="33"/>
      <c r="W647" s="33"/>
      <c r="X647" s="33"/>
      <c r="Y647" s="33"/>
      <c r="Z647" s="33"/>
      <c r="AA647" s="33"/>
      <c r="AB647" s="33"/>
      <c r="AC647" s="33"/>
      <c r="AD647" s="33"/>
      <c r="AE647" s="33"/>
      <c r="AR647" s="180" t="s">
        <v>257</v>
      </c>
      <c r="AT647" s="180" t="s">
        <v>190</v>
      </c>
      <c r="AU647" s="180" t="s">
        <v>91</v>
      </c>
      <c r="AY647" s="18" t="s">
        <v>180</v>
      </c>
      <c r="BE647" s="181">
        <f>IF(N647="základní",J647,0)</f>
        <v>0</v>
      </c>
      <c r="BF647" s="181">
        <f>IF(N647="snížená",J647,0)</f>
        <v>0</v>
      </c>
      <c r="BG647" s="181">
        <f>IF(N647="zákl. přenesená",J647,0)</f>
        <v>0</v>
      </c>
      <c r="BH647" s="181">
        <f>IF(N647="sníž. přenesená",J647,0)</f>
        <v>0</v>
      </c>
      <c r="BI647" s="181">
        <f>IF(N647="nulová",J647,0)</f>
        <v>0</v>
      </c>
      <c r="BJ647" s="18" t="s">
        <v>21</v>
      </c>
      <c r="BK647" s="181">
        <f>ROUND(I647*H647,2)</f>
        <v>0</v>
      </c>
      <c r="BL647" s="18" t="s">
        <v>220</v>
      </c>
      <c r="BM647" s="180" t="s">
        <v>778</v>
      </c>
    </row>
    <row r="648" spans="1:65" s="2" customFormat="1" ht="29.25">
      <c r="A648" s="33"/>
      <c r="B648" s="34"/>
      <c r="C648" s="33"/>
      <c r="D648" s="182" t="s">
        <v>186</v>
      </c>
      <c r="E648" s="33"/>
      <c r="F648" s="183" t="s">
        <v>2718</v>
      </c>
      <c r="G648" s="33"/>
      <c r="H648" s="33"/>
      <c r="I648" s="102"/>
      <c r="J648" s="33"/>
      <c r="K648" s="33"/>
      <c r="L648" s="34"/>
      <c r="M648" s="184"/>
      <c r="N648" s="185"/>
      <c r="O648" s="59"/>
      <c r="P648" s="59"/>
      <c r="Q648" s="59"/>
      <c r="R648" s="59"/>
      <c r="S648" s="59"/>
      <c r="T648" s="60"/>
      <c r="U648" s="33"/>
      <c r="V648" s="33"/>
      <c r="W648" s="33"/>
      <c r="X648" s="33"/>
      <c r="Y648" s="33"/>
      <c r="Z648" s="33"/>
      <c r="AA648" s="33"/>
      <c r="AB648" s="33"/>
      <c r="AC648" s="33"/>
      <c r="AD648" s="33"/>
      <c r="AE648" s="33"/>
      <c r="AT648" s="18" t="s">
        <v>186</v>
      </c>
      <c r="AU648" s="18" t="s">
        <v>91</v>
      </c>
    </row>
    <row r="649" spans="1:65" s="2" customFormat="1" ht="48" customHeight="1">
      <c r="A649" s="33"/>
      <c r="B649" s="167"/>
      <c r="C649" s="202" t="s">
        <v>487</v>
      </c>
      <c r="D649" s="202" t="s">
        <v>190</v>
      </c>
      <c r="E649" s="203" t="s">
        <v>779</v>
      </c>
      <c r="F649" s="204" t="s">
        <v>2719</v>
      </c>
      <c r="G649" s="205" t="s">
        <v>495</v>
      </c>
      <c r="H649" s="206">
        <v>12</v>
      </c>
      <c r="I649" s="207"/>
      <c r="J649" s="208">
        <f>ROUND(I649*H649,2)</f>
        <v>0</v>
      </c>
      <c r="K649" s="209"/>
      <c r="L649" s="210"/>
      <c r="M649" s="211" t="s">
        <v>1</v>
      </c>
      <c r="N649" s="212" t="s">
        <v>45</v>
      </c>
      <c r="O649" s="59"/>
      <c r="P649" s="178">
        <f>O649*H649</f>
        <v>0</v>
      </c>
      <c r="Q649" s="178">
        <v>0</v>
      </c>
      <c r="R649" s="178">
        <f>Q649*H649</f>
        <v>0</v>
      </c>
      <c r="S649" s="178">
        <v>0</v>
      </c>
      <c r="T649" s="179">
        <f>S649*H649</f>
        <v>0</v>
      </c>
      <c r="U649" s="33"/>
      <c r="V649" s="33"/>
      <c r="W649" s="33"/>
      <c r="X649" s="33"/>
      <c r="Y649" s="33"/>
      <c r="Z649" s="33"/>
      <c r="AA649" s="33"/>
      <c r="AB649" s="33"/>
      <c r="AC649" s="33"/>
      <c r="AD649" s="33"/>
      <c r="AE649" s="33"/>
      <c r="AR649" s="180" t="s">
        <v>257</v>
      </c>
      <c r="AT649" s="180" t="s">
        <v>190</v>
      </c>
      <c r="AU649" s="180" t="s">
        <v>91</v>
      </c>
      <c r="AY649" s="18" t="s">
        <v>180</v>
      </c>
      <c r="BE649" s="181">
        <f>IF(N649="základní",J649,0)</f>
        <v>0</v>
      </c>
      <c r="BF649" s="181">
        <f>IF(N649="snížená",J649,0)</f>
        <v>0</v>
      </c>
      <c r="BG649" s="181">
        <f>IF(N649="zákl. přenesená",J649,0)</f>
        <v>0</v>
      </c>
      <c r="BH649" s="181">
        <f>IF(N649="sníž. přenesená",J649,0)</f>
        <v>0</v>
      </c>
      <c r="BI649" s="181">
        <f>IF(N649="nulová",J649,0)</f>
        <v>0</v>
      </c>
      <c r="BJ649" s="18" t="s">
        <v>21</v>
      </c>
      <c r="BK649" s="181">
        <f>ROUND(I649*H649,2)</f>
        <v>0</v>
      </c>
      <c r="BL649" s="18" t="s">
        <v>220</v>
      </c>
      <c r="BM649" s="180" t="s">
        <v>780</v>
      </c>
    </row>
    <row r="650" spans="1:65" s="2" customFormat="1" ht="29.25">
      <c r="A650" s="33"/>
      <c r="B650" s="34"/>
      <c r="C650" s="33"/>
      <c r="D650" s="182" t="s">
        <v>186</v>
      </c>
      <c r="E650" s="33"/>
      <c r="F650" s="183" t="s">
        <v>2719</v>
      </c>
      <c r="G650" s="33"/>
      <c r="H650" s="33"/>
      <c r="I650" s="102"/>
      <c r="J650" s="33"/>
      <c r="K650" s="33"/>
      <c r="L650" s="34"/>
      <c r="M650" s="184"/>
      <c r="N650" s="185"/>
      <c r="O650" s="59"/>
      <c r="P650" s="59"/>
      <c r="Q650" s="59"/>
      <c r="R650" s="59"/>
      <c r="S650" s="59"/>
      <c r="T650" s="60"/>
      <c r="U650" s="33"/>
      <c r="V650" s="33"/>
      <c r="W650" s="33"/>
      <c r="X650" s="33"/>
      <c r="Y650" s="33"/>
      <c r="Z650" s="33"/>
      <c r="AA650" s="33"/>
      <c r="AB650" s="33"/>
      <c r="AC650" s="33"/>
      <c r="AD650" s="33"/>
      <c r="AE650" s="33"/>
      <c r="AT650" s="18" t="s">
        <v>186</v>
      </c>
      <c r="AU650" s="18" t="s">
        <v>91</v>
      </c>
    </row>
    <row r="651" spans="1:65" s="13" customFormat="1" ht="11.25">
      <c r="B651" s="186"/>
      <c r="D651" s="182" t="s">
        <v>187</v>
      </c>
      <c r="E651" s="187" t="s">
        <v>1</v>
      </c>
      <c r="F651" s="188" t="s">
        <v>208</v>
      </c>
      <c r="H651" s="189">
        <v>12</v>
      </c>
      <c r="I651" s="190"/>
      <c r="L651" s="186"/>
      <c r="M651" s="191"/>
      <c r="N651" s="192"/>
      <c r="O651" s="192"/>
      <c r="P651" s="192"/>
      <c r="Q651" s="192"/>
      <c r="R651" s="192"/>
      <c r="S651" s="192"/>
      <c r="T651" s="193"/>
      <c r="AT651" s="187" t="s">
        <v>187</v>
      </c>
      <c r="AU651" s="187" t="s">
        <v>91</v>
      </c>
      <c r="AV651" s="13" t="s">
        <v>91</v>
      </c>
      <c r="AW651" s="13" t="s">
        <v>36</v>
      </c>
      <c r="AX651" s="13" t="s">
        <v>80</v>
      </c>
      <c r="AY651" s="187" t="s">
        <v>180</v>
      </c>
    </row>
    <row r="652" spans="1:65" s="14" customFormat="1" ht="11.25">
      <c r="B652" s="194"/>
      <c r="D652" s="182" t="s">
        <v>187</v>
      </c>
      <c r="E652" s="195" t="s">
        <v>1</v>
      </c>
      <c r="F652" s="196" t="s">
        <v>189</v>
      </c>
      <c r="H652" s="197">
        <v>12</v>
      </c>
      <c r="I652" s="198"/>
      <c r="L652" s="194"/>
      <c r="M652" s="199"/>
      <c r="N652" s="200"/>
      <c r="O652" s="200"/>
      <c r="P652" s="200"/>
      <c r="Q652" s="200"/>
      <c r="R652" s="200"/>
      <c r="S652" s="200"/>
      <c r="T652" s="201"/>
      <c r="AT652" s="195" t="s">
        <v>187</v>
      </c>
      <c r="AU652" s="195" t="s">
        <v>91</v>
      </c>
      <c r="AV652" s="14" t="s">
        <v>128</v>
      </c>
      <c r="AW652" s="14" t="s">
        <v>36</v>
      </c>
      <c r="AX652" s="14" t="s">
        <v>21</v>
      </c>
      <c r="AY652" s="195" t="s">
        <v>180</v>
      </c>
    </row>
    <row r="653" spans="1:65" s="2" customFormat="1" ht="24" customHeight="1">
      <c r="A653" s="33"/>
      <c r="B653" s="167"/>
      <c r="C653" s="202" t="s">
        <v>781</v>
      </c>
      <c r="D653" s="202" t="s">
        <v>190</v>
      </c>
      <c r="E653" s="203" t="s">
        <v>782</v>
      </c>
      <c r="F653" s="204" t="s">
        <v>783</v>
      </c>
      <c r="G653" s="205" t="s">
        <v>495</v>
      </c>
      <c r="H653" s="206">
        <v>2</v>
      </c>
      <c r="I653" s="207"/>
      <c r="J653" s="208">
        <f>ROUND(I653*H653,2)</f>
        <v>0</v>
      </c>
      <c r="K653" s="209"/>
      <c r="L653" s="210"/>
      <c r="M653" s="211" t="s">
        <v>1</v>
      </c>
      <c r="N653" s="212" t="s">
        <v>45</v>
      </c>
      <c r="O653" s="59"/>
      <c r="P653" s="178">
        <f>O653*H653</f>
        <v>0</v>
      </c>
      <c r="Q653" s="178">
        <v>0</v>
      </c>
      <c r="R653" s="178">
        <f>Q653*H653</f>
        <v>0</v>
      </c>
      <c r="S653" s="178">
        <v>0</v>
      </c>
      <c r="T653" s="179">
        <f>S653*H653</f>
        <v>0</v>
      </c>
      <c r="U653" s="33"/>
      <c r="V653" s="33"/>
      <c r="W653" s="33"/>
      <c r="X653" s="33"/>
      <c r="Y653" s="33"/>
      <c r="Z653" s="33"/>
      <c r="AA653" s="33"/>
      <c r="AB653" s="33"/>
      <c r="AC653" s="33"/>
      <c r="AD653" s="33"/>
      <c r="AE653" s="33"/>
      <c r="AR653" s="180" t="s">
        <v>257</v>
      </c>
      <c r="AT653" s="180" t="s">
        <v>190</v>
      </c>
      <c r="AU653" s="180" t="s">
        <v>91</v>
      </c>
      <c r="AY653" s="18" t="s">
        <v>180</v>
      </c>
      <c r="BE653" s="181">
        <f>IF(N653="základní",J653,0)</f>
        <v>0</v>
      </c>
      <c r="BF653" s="181">
        <f>IF(N653="snížená",J653,0)</f>
        <v>0</v>
      </c>
      <c r="BG653" s="181">
        <f>IF(N653="zákl. přenesená",J653,0)</f>
        <v>0</v>
      </c>
      <c r="BH653" s="181">
        <f>IF(N653="sníž. přenesená",J653,0)</f>
        <v>0</v>
      </c>
      <c r="BI653" s="181">
        <f>IF(N653="nulová",J653,0)</f>
        <v>0</v>
      </c>
      <c r="BJ653" s="18" t="s">
        <v>21</v>
      </c>
      <c r="BK653" s="181">
        <f>ROUND(I653*H653,2)</f>
        <v>0</v>
      </c>
      <c r="BL653" s="18" t="s">
        <v>220</v>
      </c>
      <c r="BM653" s="180" t="s">
        <v>784</v>
      </c>
    </row>
    <row r="654" spans="1:65" s="2" customFormat="1" ht="19.5">
      <c r="A654" s="33"/>
      <c r="B654" s="34"/>
      <c r="C654" s="33"/>
      <c r="D654" s="182" t="s">
        <v>186</v>
      </c>
      <c r="E654" s="33"/>
      <c r="F654" s="183" t="s">
        <v>783</v>
      </c>
      <c r="G654" s="33"/>
      <c r="H654" s="33"/>
      <c r="I654" s="102"/>
      <c r="J654" s="33"/>
      <c r="K654" s="33"/>
      <c r="L654" s="34"/>
      <c r="M654" s="184"/>
      <c r="N654" s="185"/>
      <c r="O654" s="59"/>
      <c r="P654" s="59"/>
      <c r="Q654" s="59"/>
      <c r="R654" s="59"/>
      <c r="S654" s="59"/>
      <c r="T654" s="60"/>
      <c r="U654" s="33"/>
      <c r="V654" s="33"/>
      <c r="W654" s="33"/>
      <c r="X654" s="33"/>
      <c r="Y654" s="33"/>
      <c r="Z654" s="33"/>
      <c r="AA654" s="33"/>
      <c r="AB654" s="33"/>
      <c r="AC654" s="33"/>
      <c r="AD654" s="33"/>
      <c r="AE654" s="33"/>
      <c r="AT654" s="18" t="s">
        <v>186</v>
      </c>
      <c r="AU654" s="18" t="s">
        <v>91</v>
      </c>
    </row>
    <row r="655" spans="1:65" s="2" customFormat="1" ht="48" customHeight="1">
      <c r="A655" s="33"/>
      <c r="B655" s="167"/>
      <c r="C655" s="168" t="s">
        <v>491</v>
      </c>
      <c r="D655" s="168" t="s">
        <v>182</v>
      </c>
      <c r="E655" s="169" t="s">
        <v>785</v>
      </c>
      <c r="F655" s="170" t="s">
        <v>786</v>
      </c>
      <c r="G655" s="171" t="s">
        <v>495</v>
      </c>
      <c r="H655" s="172">
        <v>2</v>
      </c>
      <c r="I655" s="173"/>
      <c r="J655" s="174">
        <f>ROUND(I655*H655,2)</f>
        <v>0</v>
      </c>
      <c r="K655" s="175"/>
      <c r="L655" s="34"/>
      <c r="M655" s="176" t="s">
        <v>1</v>
      </c>
      <c r="N655" s="177" t="s">
        <v>45</v>
      </c>
      <c r="O655" s="59"/>
      <c r="P655" s="178">
        <f>O655*H655</f>
        <v>0</v>
      </c>
      <c r="Q655" s="178">
        <v>0</v>
      </c>
      <c r="R655" s="178">
        <f>Q655*H655</f>
        <v>0</v>
      </c>
      <c r="S655" s="178">
        <v>0</v>
      </c>
      <c r="T655" s="179">
        <f>S655*H655</f>
        <v>0</v>
      </c>
      <c r="U655" s="33"/>
      <c r="V655" s="33"/>
      <c r="W655" s="33"/>
      <c r="X655" s="33"/>
      <c r="Y655" s="33"/>
      <c r="Z655" s="33"/>
      <c r="AA655" s="33"/>
      <c r="AB655" s="33"/>
      <c r="AC655" s="33"/>
      <c r="AD655" s="33"/>
      <c r="AE655" s="33"/>
      <c r="AR655" s="180" t="s">
        <v>220</v>
      </c>
      <c r="AT655" s="180" t="s">
        <v>182</v>
      </c>
      <c r="AU655" s="180" t="s">
        <v>91</v>
      </c>
      <c r="AY655" s="18" t="s">
        <v>180</v>
      </c>
      <c r="BE655" s="181">
        <f>IF(N655="základní",J655,0)</f>
        <v>0</v>
      </c>
      <c r="BF655" s="181">
        <f>IF(N655="snížená",J655,0)</f>
        <v>0</v>
      </c>
      <c r="BG655" s="181">
        <f>IF(N655="zákl. přenesená",J655,0)</f>
        <v>0</v>
      </c>
      <c r="BH655" s="181">
        <f>IF(N655="sníž. přenesená",J655,0)</f>
        <v>0</v>
      </c>
      <c r="BI655" s="181">
        <f>IF(N655="nulová",J655,0)</f>
        <v>0</v>
      </c>
      <c r="BJ655" s="18" t="s">
        <v>21</v>
      </c>
      <c r="BK655" s="181">
        <f>ROUND(I655*H655,2)</f>
        <v>0</v>
      </c>
      <c r="BL655" s="18" t="s">
        <v>220</v>
      </c>
      <c r="BM655" s="180" t="s">
        <v>787</v>
      </c>
    </row>
    <row r="656" spans="1:65" s="2" customFormat="1" ht="29.25">
      <c r="A656" s="33"/>
      <c r="B656" s="34"/>
      <c r="C656" s="33"/>
      <c r="D656" s="182" t="s">
        <v>186</v>
      </c>
      <c r="E656" s="33"/>
      <c r="F656" s="183" t="s">
        <v>786</v>
      </c>
      <c r="G656" s="33"/>
      <c r="H656" s="33"/>
      <c r="I656" s="102"/>
      <c r="J656" s="33"/>
      <c r="K656" s="33"/>
      <c r="L656" s="34"/>
      <c r="M656" s="184"/>
      <c r="N656" s="185"/>
      <c r="O656" s="59"/>
      <c r="P656" s="59"/>
      <c r="Q656" s="59"/>
      <c r="R656" s="59"/>
      <c r="S656" s="59"/>
      <c r="T656" s="60"/>
      <c r="U656" s="33"/>
      <c r="V656" s="33"/>
      <c r="W656" s="33"/>
      <c r="X656" s="33"/>
      <c r="Y656" s="33"/>
      <c r="Z656" s="33"/>
      <c r="AA656" s="33"/>
      <c r="AB656" s="33"/>
      <c r="AC656" s="33"/>
      <c r="AD656" s="33"/>
      <c r="AE656" s="33"/>
      <c r="AT656" s="18" t="s">
        <v>186</v>
      </c>
      <c r="AU656" s="18" t="s">
        <v>91</v>
      </c>
    </row>
    <row r="657" spans="1:65" s="15" customFormat="1" ht="11.25">
      <c r="B657" s="213"/>
      <c r="D657" s="182" t="s">
        <v>187</v>
      </c>
      <c r="E657" s="214" t="s">
        <v>1</v>
      </c>
      <c r="F657" s="215" t="s">
        <v>258</v>
      </c>
      <c r="H657" s="214" t="s">
        <v>1</v>
      </c>
      <c r="I657" s="216"/>
      <c r="L657" s="213"/>
      <c r="M657" s="217"/>
      <c r="N657" s="218"/>
      <c r="O657" s="218"/>
      <c r="P657" s="218"/>
      <c r="Q657" s="218"/>
      <c r="R657" s="218"/>
      <c r="S657" s="218"/>
      <c r="T657" s="219"/>
      <c r="AT657" s="214" t="s">
        <v>187</v>
      </c>
      <c r="AU657" s="214" t="s">
        <v>91</v>
      </c>
      <c r="AV657" s="15" t="s">
        <v>21</v>
      </c>
      <c r="AW657" s="15" t="s">
        <v>36</v>
      </c>
      <c r="AX657" s="15" t="s">
        <v>80</v>
      </c>
      <c r="AY657" s="214" t="s">
        <v>180</v>
      </c>
    </row>
    <row r="658" spans="1:65" s="13" customFormat="1" ht="11.25">
      <c r="B658" s="186"/>
      <c r="D658" s="182" t="s">
        <v>187</v>
      </c>
      <c r="E658" s="187" t="s">
        <v>1</v>
      </c>
      <c r="F658" s="188" t="s">
        <v>91</v>
      </c>
      <c r="H658" s="189">
        <v>2</v>
      </c>
      <c r="I658" s="190"/>
      <c r="L658" s="186"/>
      <c r="M658" s="191"/>
      <c r="N658" s="192"/>
      <c r="O658" s="192"/>
      <c r="P658" s="192"/>
      <c r="Q658" s="192"/>
      <c r="R658" s="192"/>
      <c r="S658" s="192"/>
      <c r="T658" s="193"/>
      <c r="AT658" s="187" t="s">
        <v>187</v>
      </c>
      <c r="AU658" s="187" t="s">
        <v>91</v>
      </c>
      <c r="AV658" s="13" t="s">
        <v>91</v>
      </c>
      <c r="AW658" s="13" t="s">
        <v>36</v>
      </c>
      <c r="AX658" s="13" t="s">
        <v>80</v>
      </c>
      <c r="AY658" s="187" t="s">
        <v>180</v>
      </c>
    </row>
    <row r="659" spans="1:65" s="14" customFormat="1" ht="11.25">
      <c r="B659" s="194"/>
      <c r="D659" s="182" t="s">
        <v>187</v>
      </c>
      <c r="E659" s="195" t="s">
        <v>1</v>
      </c>
      <c r="F659" s="196" t="s">
        <v>189</v>
      </c>
      <c r="H659" s="197">
        <v>2</v>
      </c>
      <c r="I659" s="198"/>
      <c r="L659" s="194"/>
      <c r="M659" s="199"/>
      <c r="N659" s="200"/>
      <c r="O659" s="200"/>
      <c r="P659" s="200"/>
      <c r="Q659" s="200"/>
      <c r="R659" s="200"/>
      <c r="S659" s="200"/>
      <c r="T659" s="201"/>
      <c r="AT659" s="195" t="s">
        <v>187</v>
      </c>
      <c r="AU659" s="195" t="s">
        <v>91</v>
      </c>
      <c r="AV659" s="14" t="s">
        <v>128</v>
      </c>
      <c r="AW659" s="14" t="s">
        <v>36</v>
      </c>
      <c r="AX659" s="14" t="s">
        <v>21</v>
      </c>
      <c r="AY659" s="195" t="s">
        <v>180</v>
      </c>
    </row>
    <row r="660" spans="1:65" s="2" customFormat="1" ht="24" customHeight="1">
      <c r="A660" s="33"/>
      <c r="B660" s="167"/>
      <c r="C660" s="168" t="s">
        <v>788</v>
      </c>
      <c r="D660" s="168" t="s">
        <v>182</v>
      </c>
      <c r="E660" s="169" t="s">
        <v>789</v>
      </c>
      <c r="F660" s="170" t="s">
        <v>790</v>
      </c>
      <c r="G660" s="171" t="s">
        <v>495</v>
      </c>
      <c r="H660" s="172">
        <v>2</v>
      </c>
      <c r="I660" s="173"/>
      <c r="J660" s="174">
        <f>ROUND(I660*H660,2)</f>
        <v>0</v>
      </c>
      <c r="K660" s="175"/>
      <c r="L660" s="34"/>
      <c r="M660" s="176" t="s">
        <v>1</v>
      </c>
      <c r="N660" s="177" t="s">
        <v>45</v>
      </c>
      <c r="O660" s="59"/>
      <c r="P660" s="178">
        <f>O660*H660</f>
        <v>0</v>
      </c>
      <c r="Q660" s="178">
        <v>0</v>
      </c>
      <c r="R660" s="178">
        <f>Q660*H660</f>
        <v>0</v>
      </c>
      <c r="S660" s="178">
        <v>0</v>
      </c>
      <c r="T660" s="179">
        <f>S660*H660</f>
        <v>0</v>
      </c>
      <c r="U660" s="33"/>
      <c r="V660" s="33"/>
      <c r="W660" s="33"/>
      <c r="X660" s="33"/>
      <c r="Y660" s="33"/>
      <c r="Z660" s="33"/>
      <c r="AA660" s="33"/>
      <c r="AB660" s="33"/>
      <c r="AC660" s="33"/>
      <c r="AD660" s="33"/>
      <c r="AE660" s="33"/>
      <c r="AR660" s="180" t="s">
        <v>220</v>
      </c>
      <c r="AT660" s="180" t="s">
        <v>182</v>
      </c>
      <c r="AU660" s="180" t="s">
        <v>91</v>
      </c>
      <c r="AY660" s="18" t="s">
        <v>180</v>
      </c>
      <c r="BE660" s="181">
        <f>IF(N660="základní",J660,0)</f>
        <v>0</v>
      </c>
      <c r="BF660" s="181">
        <f>IF(N660="snížená",J660,0)</f>
        <v>0</v>
      </c>
      <c r="BG660" s="181">
        <f>IF(N660="zákl. přenesená",J660,0)</f>
        <v>0</v>
      </c>
      <c r="BH660" s="181">
        <f>IF(N660="sníž. přenesená",J660,0)</f>
        <v>0</v>
      </c>
      <c r="BI660" s="181">
        <f>IF(N660="nulová",J660,0)</f>
        <v>0</v>
      </c>
      <c r="BJ660" s="18" t="s">
        <v>21</v>
      </c>
      <c r="BK660" s="181">
        <f>ROUND(I660*H660,2)</f>
        <v>0</v>
      </c>
      <c r="BL660" s="18" t="s">
        <v>220</v>
      </c>
      <c r="BM660" s="180" t="s">
        <v>791</v>
      </c>
    </row>
    <row r="661" spans="1:65" s="2" customFormat="1" ht="19.5">
      <c r="A661" s="33"/>
      <c r="B661" s="34"/>
      <c r="C661" s="33"/>
      <c r="D661" s="182" t="s">
        <v>186</v>
      </c>
      <c r="E661" s="33"/>
      <c r="F661" s="183" t="s">
        <v>790</v>
      </c>
      <c r="G661" s="33"/>
      <c r="H661" s="33"/>
      <c r="I661" s="102"/>
      <c r="J661" s="33"/>
      <c r="K661" s="33"/>
      <c r="L661" s="34"/>
      <c r="M661" s="184"/>
      <c r="N661" s="185"/>
      <c r="O661" s="59"/>
      <c r="P661" s="59"/>
      <c r="Q661" s="59"/>
      <c r="R661" s="59"/>
      <c r="S661" s="59"/>
      <c r="T661" s="60"/>
      <c r="U661" s="33"/>
      <c r="V661" s="33"/>
      <c r="W661" s="33"/>
      <c r="X661" s="33"/>
      <c r="Y661" s="33"/>
      <c r="Z661" s="33"/>
      <c r="AA661" s="33"/>
      <c r="AB661" s="33"/>
      <c r="AC661" s="33"/>
      <c r="AD661" s="33"/>
      <c r="AE661" s="33"/>
      <c r="AT661" s="18" t="s">
        <v>186</v>
      </c>
      <c r="AU661" s="18" t="s">
        <v>91</v>
      </c>
    </row>
    <row r="662" spans="1:65" s="13" customFormat="1" ht="11.25">
      <c r="B662" s="186"/>
      <c r="D662" s="182" t="s">
        <v>187</v>
      </c>
      <c r="E662" s="187" t="s">
        <v>1</v>
      </c>
      <c r="F662" s="188" t="s">
        <v>91</v>
      </c>
      <c r="H662" s="189">
        <v>2</v>
      </c>
      <c r="I662" s="190"/>
      <c r="L662" s="186"/>
      <c r="M662" s="191"/>
      <c r="N662" s="192"/>
      <c r="O662" s="192"/>
      <c r="P662" s="192"/>
      <c r="Q662" s="192"/>
      <c r="R662" s="192"/>
      <c r="S662" s="192"/>
      <c r="T662" s="193"/>
      <c r="AT662" s="187" t="s">
        <v>187</v>
      </c>
      <c r="AU662" s="187" t="s">
        <v>91</v>
      </c>
      <c r="AV662" s="13" t="s">
        <v>91</v>
      </c>
      <c r="AW662" s="13" t="s">
        <v>36</v>
      </c>
      <c r="AX662" s="13" t="s">
        <v>80</v>
      </c>
      <c r="AY662" s="187" t="s">
        <v>180</v>
      </c>
    </row>
    <row r="663" spans="1:65" s="14" customFormat="1" ht="11.25">
      <c r="B663" s="194"/>
      <c r="D663" s="182" t="s">
        <v>187</v>
      </c>
      <c r="E663" s="195" t="s">
        <v>1</v>
      </c>
      <c r="F663" s="196" t="s">
        <v>189</v>
      </c>
      <c r="H663" s="197">
        <v>2</v>
      </c>
      <c r="I663" s="198"/>
      <c r="L663" s="194"/>
      <c r="M663" s="199"/>
      <c r="N663" s="200"/>
      <c r="O663" s="200"/>
      <c r="P663" s="200"/>
      <c r="Q663" s="200"/>
      <c r="R663" s="200"/>
      <c r="S663" s="200"/>
      <c r="T663" s="201"/>
      <c r="AT663" s="195" t="s">
        <v>187</v>
      </c>
      <c r="AU663" s="195" t="s">
        <v>91</v>
      </c>
      <c r="AV663" s="14" t="s">
        <v>128</v>
      </c>
      <c r="AW663" s="14" t="s">
        <v>36</v>
      </c>
      <c r="AX663" s="14" t="s">
        <v>21</v>
      </c>
      <c r="AY663" s="195" t="s">
        <v>180</v>
      </c>
    </row>
    <row r="664" spans="1:65" s="2" customFormat="1" ht="24" customHeight="1">
      <c r="A664" s="33"/>
      <c r="B664" s="167"/>
      <c r="C664" s="168" t="s">
        <v>496</v>
      </c>
      <c r="D664" s="168" t="s">
        <v>182</v>
      </c>
      <c r="E664" s="169" t="s">
        <v>792</v>
      </c>
      <c r="F664" s="170" t="s">
        <v>793</v>
      </c>
      <c r="G664" s="171" t="s">
        <v>495</v>
      </c>
      <c r="H664" s="172">
        <v>2</v>
      </c>
      <c r="I664" s="173"/>
      <c r="J664" s="174">
        <f>ROUND(I664*H664,2)</f>
        <v>0</v>
      </c>
      <c r="K664" s="175"/>
      <c r="L664" s="34"/>
      <c r="M664" s="176" t="s">
        <v>1</v>
      </c>
      <c r="N664" s="177" t="s">
        <v>45</v>
      </c>
      <c r="O664" s="59"/>
      <c r="P664" s="178">
        <f>O664*H664</f>
        <v>0</v>
      </c>
      <c r="Q664" s="178">
        <v>0</v>
      </c>
      <c r="R664" s="178">
        <f>Q664*H664</f>
        <v>0</v>
      </c>
      <c r="S664" s="178">
        <v>0</v>
      </c>
      <c r="T664" s="179">
        <f>S664*H664</f>
        <v>0</v>
      </c>
      <c r="U664" s="33"/>
      <c r="V664" s="33"/>
      <c r="W664" s="33"/>
      <c r="X664" s="33"/>
      <c r="Y664" s="33"/>
      <c r="Z664" s="33"/>
      <c r="AA664" s="33"/>
      <c r="AB664" s="33"/>
      <c r="AC664" s="33"/>
      <c r="AD664" s="33"/>
      <c r="AE664" s="33"/>
      <c r="AR664" s="180" t="s">
        <v>220</v>
      </c>
      <c r="AT664" s="180" t="s">
        <v>182</v>
      </c>
      <c r="AU664" s="180" t="s">
        <v>91</v>
      </c>
      <c r="AY664" s="18" t="s">
        <v>180</v>
      </c>
      <c r="BE664" s="181">
        <f>IF(N664="základní",J664,0)</f>
        <v>0</v>
      </c>
      <c r="BF664" s="181">
        <f>IF(N664="snížená",J664,0)</f>
        <v>0</v>
      </c>
      <c r="BG664" s="181">
        <f>IF(N664="zákl. přenesená",J664,0)</f>
        <v>0</v>
      </c>
      <c r="BH664" s="181">
        <f>IF(N664="sníž. přenesená",J664,0)</f>
        <v>0</v>
      </c>
      <c r="BI664" s="181">
        <f>IF(N664="nulová",J664,0)</f>
        <v>0</v>
      </c>
      <c r="BJ664" s="18" t="s">
        <v>21</v>
      </c>
      <c r="BK664" s="181">
        <f>ROUND(I664*H664,2)</f>
        <v>0</v>
      </c>
      <c r="BL664" s="18" t="s">
        <v>220</v>
      </c>
      <c r="BM664" s="180" t="s">
        <v>794</v>
      </c>
    </row>
    <row r="665" spans="1:65" s="2" customFormat="1" ht="19.5">
      <c r="A665" s="33"/>
      <c r="B665" s="34"/>
      <c r="C665" s="33"/>
      <c r="D665" s="182" t="s">
        <v>186</v>
      </c>
      <c r="E665" s="33"/>
      <c r="F665" s="183" t="s">
        <v>793</v>
      </c>
      <c r="G665" s="33"/>
      <c r="H665" s="33"/>
      <c r="I665" s="102"/>
      <c r="J665" s="33"/>
      <c r="K665" s="33"/>
      <c r="L665" s="34"/>
      <c r="M665" s="184"/>
      <c r="N665" s="185"/>
      <c r="O665" s="59"/>
      <c r="P665" s="59"/>
      <c r="Q665" s="59"/>
      <c r="R665" s="59"/>
      <c r="S665" s="59"/>
      <c r="T665" s="60"/>
      <c r="U665" s="33"/>
      <c r="V665" s="33"/>
      <c r="W665" s="33"/>
      <c r="X665" s="33"/>
      <c r="Y665" s="33"/>
      <c r="Z665" s="33"/>
      <c r="AA665" s="33"/>
      <c r="AB665" s="33"/>
      <c r="AC665" s="33"/>
      <c r="AD665" s="33"/>
      <c r="AE665" s="33"/>
      <c r="AT665" s="18" t="s">
        <v>186</v>
      </c>
      <c r="AU665" s="18" t="s">
        <v>91</v>
      </c>
    </row>
    <row r="666" spans="1:65" s="13" customFormat="1" ht="11.25">
      <c r="B666" s="186"/>
      <c r="D666" s="182" t="s">
        <v>187</v>
      </c>
      <c r="E666" s="187" t="s">
        <v>1</v>
      </c>
      <c r="F666" s="188" t="s">
        <v>91</v>
      </c>
      <c r="H666" s="189">
        <v>2</v>
      </c>
      <c r="I666" s="190"/>
      <c r="L666" s="186"/>
      <c r="M666" s="191"/>
      <c r="N666" s="192"/>
      <c r="O666" s="192"/>
      <c r="P666" s="192"/>
      <c r="Q666" s="192"/>
      <c r="R666" s="192"/>
      <c r="S666" s="192"/>
      <c r="T666" s="193"/>
      <c r="AT666" s="187" t="s">
        <v>187</v>
      </c>
      <c r="AU666" s="187" t="s">
        <v>91</v>
      </c>
      <c r="AV666" s="13" t="s">
        <v>91</v>
      </c>
      <c r="AW666" s="13" t="s">
        <v>36</v>
      </c>
      <c r="AX666" s="13" t="s">
        <v>80</v>
      </c>
      <c r="AY666" s="187" t="s">
        <v>180</v>
      </c>
    </row>
    <row r="667" spans="1:65" s="14" customFormat="1" ht="11.25">
      <c r="B667" s="194"/>
      <c r="D667" s="182" t="s">
        <v>187</v>
      </c>
      <c r="E667" s="195" t="s">
        <v>1</v>
      </c>
      <c r="F667" s="196" t="s">
        <v>189</v>
      </c>
      <c r="H667" s="197">
        <v>2</v>
      </c>
      <c r="I667" s="198"/>
      <c r="L667" s="194"/>
      <c r="M667" s="199"/>
      <c r="N667" s="200"/>
      <c r="O667" s="200"/>
      <c r="P667" s="200"/>
      <c r="Q667" s="200"/>
      <c r="R667" s="200"/>
      <c r="S667" s="200"/>
      <c r="T667" s="201"/>
      <c r="AT667" s="195" t="s">
        <v>187</v>
      </c>
      <c r="AU667" s="195" t="s">
        <v>91</v>
      </c>
      <c r="AV667" s="14" t="s">
        <v>128</v>
      </c>
      <c r="AW667" s="14" t="s">
        <v>36</v>
      </c>
      <c r="AX667" s="14" t="s">
        <v>21</v>
      </c>
      <c r="AY667" s="195" t="s">
        <v>180</v>
      </c>
    </row>
    <row r="668" spans="1:65" s="2" customFormat="1" ht="36" customHeight="1">
      <c r="A668" s="33"/>
      <c r="B668" s="167"/>
      <c r="C668" s="202" t="s">
        <v>795</v>
      </c>
      <c r="D668" s="202" t="s">
        <v>190</v>
      </c>
      <c r="E668" s="203" t="s">
        <v>796</v>
      </c>
      <c r="F668" s="204" t="s">
        <v>797</v>
      </c>
      <c r="G668" s="205" t="s">
        <v>213</v>
      </c>
      <c r="H668" s="206">
        <v>6.4</v>
      </c>
      <c r="I668" s="207"/>
      <c r="J668" s="208">
        <f>ROUND(I668*H668,2)</f>
        <v>0</v>
      </c>
      <c r="K668" s="209"/>
      <c r="L668" s="210"/>
      <c r="M668" s="211" t="s">
        <v>1</v>
      </c>
      <c r="N668" s="212" t="s">
        <v>45</v>
      </c>
      <c r="O668" s="59"/>
      <c r="P668" s="178">
        <f>O668*H668</f>
        <v>0</v>
      </c>
      <c r="Q668" s="178">
        <v>0</v>
      </c>
      <c r="R668" s="178">
        <f>Q668*H668</f>
        <v>0</v>
      </c>
      <c r="S668" s="178">
        <v>0</v>
      </c>
      <c r="T668" s="179">
        <f>S668*H668</f>
        <v>0</v>
      </c>
      <c r="U668" s="33"/>
      <c r="V668" s="33"/>
      <c r="W668" s="33"/>
      <c r="X668" s="33"/>
      <c r="Y668" s="33"/>
      <c r="Z668" s="33"/>
      <c r="AA668" s="33"/>
      <c r="AB668" s="33"/>
      <c r="AC668" s="33"/>
      <c r="AD668" s="33"/>
      <c r="AE668" s="33"/>
      <c r="AR668" s="180" t="s">
        <v>257</v>
      </c>
      <c r="AT668" s="180" t="s">
        <v>190</v>
      </c>
      <c r="AU668" s="180" t="s">
        <v>91</v>
      </c>
      <c r="AY668" s="18" t="s">
        <v>180</v>
      </c>
      <c r="BE668" s="181">
        <f>IF(N668="základní",J668,0)</f>
        <v>0</v>
      </c>
      <c r="BF668" s="181">
        <f>IF(N668="snížená",J668,0)</f>
        <v>0</v>
      </c>
      <c r="BG668" s="181">
        <f>IF(N668="zákl. přenesená",J668,0)</f>
        <v>0</v>
      </c>
      <c r="BH668" s="181">
        <f>IF(N668="sníž. přenesená",J668,0)</f>
        <v>0</v>
      </c>
      <c r="BI668" s="181">
        <f>IF(N668="nulová",J668,0)</f>
        <v>0</v>
      </c>
      <c r="BJ668" s="18" t="s">
        <v>21</v>
      </c>
      <c r="BK668" s="181">
        <f>ROUND(I668*H668,2)</f>
        <v>0</v>
      </c>
      <c r="BL668" s="18" t="s">
        <v>220</v>
      </c>
      <c r="BM668" s="180" t="s">
        <v>798</v>
      </c>
    </row>
    <row r="669" spans="1:65" s="2" customFormat="1" ht="29.25">
      <c r="A669" s="33"/>
      <c r="B669" s="34"/>
      <c r="C669" s="33"/>
      <c r="D669" s="182" t="s">
        <v>186</v>
      </c>
      <c r="E669" s="33"/>
      <c r="F669" s="183" t="s">
        <v>797</v>
      </c>
      <c r="G669" s="33"/>
      <c r="H669" s="33"/>
      <c r="I669" s="102"/>
      <c r="J669" s="33"/>
      <c r="K669" s="33"/>
      <c r="L669" s="34"/>
      <c r="M669" s="184"/>
      <c r="N669" s="185"/>
      <c r="O669" s="59"/>
      <c r="P669" s="59"/>
      <c r="Q669" s="59"/>
      <c r="R669" s="59"/>
      <c r="S669" s="59"/>
      <c r="T669" s="60"/>
      <c r="U669" s="33"/>
      <c r="V669" s="33"/>
      <c r="W669" s="33"/>
      <c r="X669" s="33"/>
      <c r="Y669" s="33"/>
      <c r="Z669" s="33"/>
      <c r="AA669" s="33"/>
      <c r="AB669" s="33"/>
      <c r="AC669" s="33"/>
      <c r="AD669" s="33"/>
      <c r="AE669" s="33"/>
      <c r="AT669" s="18" t="s">
        <v>186</v>
      </c>
      <c r="AU669" s="18" t="s">
        <v>91</v>
      </c>
    </row>
    <row r="670" spans="1:65" s="13" customFormat="1" ht="11.25">
      <c r="B670" s="186"/>
      <c r="D670" s="182" t="s">
        <v>187</v>
      </c>
      <c r="E670" s="187" t="s">
        <v>1</v>
      </c>
      <c r="F670" s="188" t="s">
        <v>799</v>
      </c>
      <c r="H670" s="189">
        <v>6.4</v>
      </c>
      <c r="I670" s="190"/>
      <c r="L670" s="186"/>
      <c r="M670" s="191"/>
      <c r="N670" s="192"/>
      <c r="O670" s="192"/>
      <c r="P670" s="192"/>
      <c r="Q670" s="192"/>
      <c r="R670" s="192"/>
      <c r="S670" s="192"/>
      <c r="T670" s="193"/>
      <c r="AT670" s="187" t="s">
        <v>187</v>
      </c>
      <c r="AU670" s="187" t="s">
        <v>91</v>
      </c>
      <c r="AV670" s="13" t="s">
        <v>91</v>
      </c>
      <c r="AW670" s="13" t="s">
        <v>36</v>
      </c>
      <c r="AX670" s="13" t="s">
        <v>80</v>
      </c>
      <c r="AY670" s="187" t="s">
        <v>180</v>
      </c>
    </row>
    <row r="671" spans="1:65" s="14" customFormat="1" ht="11.25">
      <c r="B671" s="194"/>
      <c r="D671" s="182" t="s">
        <v>187</v>
      </c>
      <c r="E671" s="195" t="s">
        <v>1</v>
      </c>
      <c r="F671" s="196" t="s">
        <v>189</v>
      </c>
      <c r="H671" s="197">
        <v>6.4</v>
      </c>
      <c r="I671" s="198"/>
      <c r="L671" s="194"/>
      <c r="M671" s="199"/>
      <c r="N671" s="200"/>
      <c r="O671" s="200"/>
      <c r="P671" s="200"/>
      <c r="Q671" s="200"/>
      <c r="R671" s="200"/>
      <c r="S671" s="200"/>
      <c r="T671" s="201"/>
      <c r="AT671" s="195" t="s">
        <v>187</v>
      </c>
      <c r="AU671" s="195" t="s">
        <v>91</v>
      </c>
      <c r="AV671" s="14" t="s">
        <v>128</v>
      </c>
      <c r="AW671" s="14" t="s">
        <v>36</v>
      </c>
      <c r="AX671" s="14" t="s">
        <v>21</v>
      </c>
      <c r="AY671" s="195" t="s">
        <v>180</v>
      </c>
    </row>
    <row r="672" spans="1:65" s="2" customFormat="1" ht="36" customHeight="1">
      <c r="A672" s="33"/>
      <c r="B672" s="167"/>
      <c r="C672" s="168" t="s">
        <v>502</v>
      </c>
      <c r="D672" s="168" t="s">
        <v>182</v>
      </c>
      <c r="E672" s="169" t="s">
        <v>800</v>
      </c>
      <c r="F672" s="170" t="s">
        <v>801</v>
      </c>
      <c r="G672" s="171" t="s">
        <v>199</v>
      </c>
      <c r="H672" s="172">
        <v>16.079999999999998</v>
      </c>
      <c r="I672" s="173"/>
      <c r="J672" s="174">
        <f>ROUND(I672*H672,2)</f>
        <v>0</v>
      </c>
      <c r="K672" s="175"/>
      <c r="L672" s="34"/>
      <c r="M672" s="176" t="s">
        <v>1</v>
      </c>
      <c r="N672" s="177" t="s">
        <v>45</v>
      </c>
      <c r="O672" s="59"/>
      <c r="P672" s="178">
        <f>O672*H672</f>
        <v>0</v>
      </c>
      <c r="Q672" s="178">
        <v>0</v>
      </c>
      <c r="R672" s="178">
        <f>Q672*H672</f>
        <v>0</v>
      </c>
      <c r="S672" s="178">
        <v>0</v>
      </c>
      <c r="T672" s="179">
        <f>S672*H672</f>
        <v>0</v>
      </c>
      <c r="U672" s="33"/>
      <c r="V672" s="33"/>
      <c r="W672" s="33"/>
      <c r="X672" s="33"/>
      <c r="Y672" s="33"/>
      <c r="Z672" s="33"/>
      <c r="AA672" s="33"/>
      <c r="AB672" s="33"/>
      <c r="AC672" s="33"/>
      <c r="AD672" s="33"/>
      <c r="AE672" s="33"/>
      <c r="AR672" s="180" t="s">
        <v>220</v>
      </c>
      <c r="AT672" s="180" t="s">
        <v>182</v>
      </c>
      <c r="AU672" s="180" t="s">
        <v>91</v>
      </c>
      <c r="AY672" s="18" t="s">
        <v>180</v>
      </c>
      <c r="BE672" s="181">
        <f>IF(N672="základní",J672,0)</f>
        <v>0</v>
      </c>
      <c r="BF672" s="181">
        <f>IF(N672="snížená",J672,0)</f>
        <v>0</v>
      </c>
      <c r="BG672" s="181">
        <f>IF(N672="zákl. přenesená",J672,0)</f>
        <v>0</v>
      </c>
      <c r="BH672" s="181">
        <f>IF(N672="sníž. přenesená",J672,0)</f>
        <v>0</v>
      </c>
      <c r="BI672" s="181">
        <f>IF(N672="nulová",J672,0)</f>
        <v>0</v>
      </c>
      <c r="BJ672" s="18" t="s">
        <v>21</v>
      </c>
      <c r="BK672" s="181">
        <f>ROUND(I672*H672,2)</f>
        <v>0</v>
      </c>
      <c r="BL672" s="18" t="s">
        <v>220</v>
      </c>
      <c r="BM672" s="180" t="s">
        <v>802</v>
      </c>
    </row>
    <row r="673" spans="1:65" s="2" customFormat="1" ht="19.5">
      <c r="A673" s="33"/>
      <c r="B673" s="34"/>
      <c r="C673" s="33"/>
      <c r="D673" s="182" t="s">
        <v>186</v>
      </c>
      <c r="E673" s="33"/>
      <c r="F673" s="183" t="s">
        <v>801</v>
      </c>
      <c r="G673" s="33"/>
      <c r="H673" s="33"/>
      <c r="I673" s="102"/>
      <c r="J673" s="33"/>
      <c r="K673" s="33"/>
      <c r="L673" s="34"/>
      <c r="M673" s="184"/>
      <c r="N673" s="185"/>
      <c r="O673" s="59"/>
      <c r="P673" s="59"/>
      <c r="Q673" s="59"/>
      <c r="R673" s="59"/>
      <c r="S673" s="59"/>
      <c r="T673" s="60"/>
      <c r="U673" s="33"/>
      <c r="V673" s="33"/>
      <c r="W673" s="33"/>
      <c r="X673" s="33"/>
      <c r="Y673" s="33"/>
      <c r="Z673" s="33"/>
      <c r="AA673" s="33"/>
      <c r="AB673" s="33"/>
      <c r="AC673" s="33"/>
      <c r="AD673" s="33"/>
      <c r="AE673" s="33"/>
      <c r="AT673" s="18" t="s">
        <v>186</v>
      </c>
      <c r="AU673" s="18" t="s">
        <v>91</v>
      </c>
    </row>
    <row r="674" spans="1:65" s="13" customFormat="1" ht="11.25">
      <c r="B674" s="186"/>
      <c r="D674" s="182" t="s">
        <v>187</v>
      </c>
      <c r="E674" s="187" t="s">
        <v>1</v>
      </c>
      <c r="F674" s="188" t="s">
        <v>803</v>
      </c>
      <c r="H674" s="189">
        <v>16.079999999999998</v>
      </c>
      <c r="I674" s="190"/>
      <c r="L674" s="186"/>
      <c r="M674" s="191"/>
      <c r="N674" s="192"/>
      <c r="O674" s="192"/>
      <c r="P674" s="192"/>
      <c r="Q674" s="192"/>
      <c r="R674" s="192"/>
      <c r="S674" s="192"/>
      <c r="T674" s="193"/>
      <c r="AT674" s="187" t="s">
        <v>187</v>
      </c>
      <c r="AU674" s="187" t="s">
        <v>91</v>
      </c>
      <c r="AV674" s="13" t="s">
        <v>91</v>
      </c>
      <c r="AW674" s="13" t="s">
        <v>36</v>
      </c>
      <c r="AX674" s="13" t="s">
        <v>80</v>
      </c>
      <c r="AY674" s="187" t="s">
        <v>180</v>
      </c>
    </row>
    <row r="675" spans="1:65" s="14" customFormat="1" ht="11.25">
      <c r="B675" s="194"/>
      <c r="D675" s="182" t="s">
        <v>187</v>
      </c>
      <c r="E675" s="195" t="s">
        <v>1</v>
      </c>
      <c r="F675" s="196" t="s">
        <v>189</v>
      </c>
      <c r="H675" s="197">
        <v>16.079999999999998</v>
      </c>
      <c r="I675" s="198"/>
      <c r="L675" s="194"/>
      <c r="M675" s="199"/>
      <c r="N675" s="200"/>
      <c r="O675" s="200"/>
      <c r="P675" s="200"/>
      <c r="Q675" s="200"/>
      <c r="R675" s="200"/>
      <c r="S675" s="200"/>
      <c r="T675" s="201"/>
      <c r="AT675" s="195" t="s">
        <v>187</v>
      </c>
      <c r="AU675" s="195" t="s">
        <v>91</v>
      </c>
      <c r="AV675" s="14" t="s">
        <v>128</v>
      </c>
      <c r="AW675" s="14" t="s">
        <v>36</v>
      </c>
      <c r="AX675" s="14" t="s">
        <v>21</v>
      </c>
      <c r="AY675" s="195" t="s">
        <v>180</v>
      </c>
    </row>
    <row r="676" spans="1:65" s="2" customFormat="1" ht="48" customHeight="1">
      <c r="A676" s="33"/>
      <c r="B676" s="167"/>
      <c r="C676" s="168" t="s">
        <v>804</v>
      </c>
      <c r="D676" s="168" t="s">
        <v>182</v>
      </c>
      <c r="E676" s="169" t="s">
        <v>805</v>
      </c>
      <c r="F676" s="170" t="s">
        <v>806</v>
      </c>
      <c r="G676" s="171" t="s">
        <v>185</v>
      </c>
      <c r="H676" s="172">
        <v>1.9510000000000001</v>
      </c>
      <c r="I676" s="173"/>
      <c r="J676" s="174">
        <f>ROUND(I676*H676,2)</f>
        <v>0</v>
      </c>
      <c r="K676" s="175"/>
      <c r="L676" s="34"/>
      <c r="M676" s="176" t="s">
        <v>1</v>
      </c>
      <c r="N676" s="177" t="s">
        <v>45</v>
      </c>
      <c r="O676" s="59"/>
      <c r="P676" s="178">
        <f>O676*H676</f>
        <v>0</v>
      </c>
      <c r="Q676" s="178">
        <v>0</v>
      </c>
      <c r="R676" s="178">
        <f>Q676*H676</f>
        <v>0</v>
      </c>
      <c r="S676" s="178">
        <v>0</v>
      </c>
      <c r="T676" s="179">
        <f>S676*H676</f>
        <v>0</v>
      </c>
      <c r="U676" s="33"/>
      <c r="V676" s="33"/>
      <c r="W676" s="33"/>
      <c r="X676" s="33"/>
      <c r="Y676" s="33"/>
      <c r="Z676" s="33"/>
      <c r="AA676" s="33"/>
      <c r="AB676" s="33"/>
      <c r="AC676" s="33"/>
      <c r="AD676" s="33"/>
      <c r="AE676" s="33"/>
      <c r="AR676" s="180" t="s">
        <v>220</v>
      </c>
      <c r="AT676" s="180" t="s">
        <v>182</v>
      </c>
      <c r="AU676" s="180" t="s">
        <v>91</v>
      </c>
      <c r="AY676" s="18" t="s">
        <v>180</v>
      </c>
      <c r="BE676" s="181">
        <f>IF(N676="základní",J676,0)</f>
        <v>0</v>
      </c>
      <c r="BF676" s="181">
        <f>IF(N676="snížená",J676,0)</f>
        <v>0</v>
      </c>
      <c r="BG676" s="181">
        <f>IF(N676="zákl. přenesená",J676,0)</f>
        <v>0</v>
      </c>
      <c r="BH676" s="181">
        <f>IF(N676="sníž. přenesená",J676,0)</f>
        <v>0</v>
      </c>
      <c r="BI676" s="181">
        <f>IF(N676="nulová",J676,0)</f>
        <v>0</v>
      </c>
      <c r="BJ676" s="18" t="s">
        <v>21</v>
      </c>
      <c r="BK676" s="181">
        <f>ROUND(I676*H676,2)</f>
        <v>0</v>
      </c>
      <c r="BL676" s="18" t="s">
        <v>220</v>
      </c>
      <c r="BM676" s="180" t="s">
        <v>807</v>
      </c>
    </row>
    <row r="677" spans="1:65" s="2" customFormat="1" ht="29.25">
      <c r="A677" s="33"/>
      <c r="B677" s="34"/>
      <c r="C677" s="33"/>
      <c r="D677" s="182" t="s">
        <v>186</v>
      </c>
      <c r="E677" s="33"/>
      <c r="F677" s="183" t="s">
        <v>806</v>
      </c>
      <c r="G677" s="33"/>
      <c r="H677" s="33"/>
      <c r="I677" s="102"/>
      <c r="J677" s="33"/>
      <c r="K677" s="33"/>
      <c r="L677" s="34"/>
      <c r="M677" s="184"/>
      <c r="N677" s="185"/>
      <c r="O677" s="59"/>
      <c r="P677" s="59"/>
      <c r="Q677" s="59"/>
      <c r="R677" s="59"/>
      <c r="S677" s="59"/>
      <c r="T677" s="60"/>
      <c r="U677" s="33"/>
      <c r="V677" s="33"/>
      <c r="W677" s="33"/>
      <c r="X677" s="33"/>
      <c r="Y677" s="33"/>
      <c r="Z677" s="33"/>
      <c r="AA677" s="33"/>
      <c r="AB677" s="33"/>
      <c r="AC677" s="33"/>
      <c r="AD677" s="33"/>
      <c r="AE677" s="33"/>
      <c r="AT677" s="18" t="s">
        <v>186</v>
      </c>
      <c r="AU677" s="18" t="s">
        <v>91</v>
      </c>
    </row>
    <row r="678" spans="1:65" s="12" customFormat="1" ht="22.9" customHeight="1">
      <c r="B678" s="154"/>
      <c r="D678" s="155" t="s">
        <v>79</v>
      </c>
      <c r="E678" s="165" t="s">
        <v>808</v>
      </c>
      <c r="F678" s="165" t="s">
        <v>809</v>
      </c>
      <c r="I678" s="157"/>
      <c r="J678" s="166">
        <f>BK678</f>
        <v>0</v>
      </c>
      <c r="L678" s="154"/>
      <c r="M678" s="159"/>
      <c r="N678" s="160"/>
      <c r="O678" s="160"/>
      <c r="P678" s="161">
        <f>SUM(P679:P780)</f>
        <v>0</v>
      </c>
      <c r="Q678" s="160"/>
      <c r="R678" s="161">
        <f>SUM(R679:R780)</f>
        <v>0</v>
      </c>
      <c r="S678" s="160"/>
      <c r="T678" s="162">
        <f>SUM(T679:T780)</f>
        <v>0</v>
      </c>
      <c r="AR678" s="155" t="s">
        <v>91</v>
      </c>
      <c r="AT678" s="163" t="s">
        <v>79</v>
      </c>
      <c r="AU678" s="163" t="s">
        <v>21</v>
      </c>
      <c r="AY678" s="155" t="s">
        <v>180</v>
      </c>
      <c r="BK678" s="164">
        <f>SUM(BK679:BK780)</f>
        <v>0</v>
      </c>
    </row>
    <row r="679" spans="1:65" s="2" customFormat="1" ht="24" customHeight="1">
      <c r="A679" s="33"/>
      <c r="B679" s="167"/>
      <c r="C679" s="168" t="s">
        <v>505</v>
      </c>
      <c r="D679" s="168" t="s">
        <v>182</v>
      </c>
      <c r="E679" s="169" t="s">
        <v>810</v>
      </c>
      <c r="F679" s="170" t="s">
        <v>811</v>
      </c>
      <c r="G679" s="171" t="s">
        <v>213</v>
      </c>
      <c r="H679" s="172">
        <v>11.85</v>
      </c>
      <c r="I679" s="173"/>
      <c r="J679" s="174">
        <f>ROUND(I679*H679,2)</f>
        <v>0</v>
      </c>
      <c r="K679" s="175"/>
      <c r="L679" s="34"/>
      <c r="M679" s="176" t="s">
        <v>1</v>
      </c>
      <c r="N679" s="177" t="s">
        <v>45</v>
      </c>
      <c r="O679" s="59"/>
      <c r="P679" s="178">
        <f>O679*H679</f>
        <v>0</v>
      </c>
      <c r="Q679" s="178">
        <v>0</v>
      </c>
      <c r="R679" s="178">
        <f>Q679*H679</f>
        <v>0</v>
      </c>
      <c r="S679" s="178">
        <v>0</v>
      </c>
      <c r="T679" s="179">
        <f>S679*H679</f>
        <v>0</v>
      </c>
      <c r="U679" s="33"/>
      <c r="V679" s="33"/>
      <c r="W679" s="33"/>
      <c r="X679" s="33"/>
      <c r="Y679" s="33"/>
      <c r="Z679" s="33"/>
      <c r="AA679" s="33"/>
      <c r="AB679" s="33"/>
      <c r="AC679" s="33"/>
      <c r="AD679" s="33"/>
      <c r="AE679" s="33"/>
      <c r="AR679" s="180" t="s">
        <v>220</v>
      </c>
      <c r="AT679" s="180" t="s">
        <v>182</v>
      </c>
      <c r="AU679" s="180" t="s">
        <v>91</v>
      </c>
      <c r="AY679" s="18" t="s">
        <v>180</v>
      </c>
      <c r="BE679" s="181">
        <f>IF(N679="základní",J679,0)</f>
        <v>0</v>
      </c>
      <c r="BF679" s="181">
        <f>IF(N679="snížená",J679,0)</f>
        <v>0</v>
      </c>
      <c r="BG679" s="181">
        <f>IF(N679="zákl. přenesená",J679,0)</f>
        <v>0</v>
      </c>
      <c r="BH679" s="181">
        <f>IF(N679="sníž. přenesená",J679,0)</f>
        <v>0</v>
      </c>
      <c r="BI679" s="181">
        <f>IF(N679="nulová",J679,0)</f>
        <v>0</v>
      </c>
      <c r="BJ679" s="18" t="s">
        <v>21</v>
      </c>
      <c r="BK679" s="181">
        <f>ROUND(I679*H679,2)</f>
        <v>0</v>
      </c>
      <c r="BL679" s="18" t="s">
        <v>220</v>
      </c>
      <c r="BM679" s="180" t="s">
        <v>812</v>
      </c>
    </row>
    <row r="680" spans="1:65" s="2" customFormat="1" ht="19.5">
      <c r="A680" s="33"/>
      <c r="B680" s="34"/>
      <c r="C680" s="33"/>
      <c r="D680" s="182" t="s">
        <v>186</v>
      </c>
      <c r="E680" s="33"/>
      <c r="F680" s="183" t="s">
        <v>811</v>
      </c>
      <c r="G680" s="33"/>
      <c r="H680" s="33"/>
      <c r="I680" s="102"/>
      <c r="J680" s="33"/>
      <c r="K680" s="33"/>
      <c r="L680" s="34"/>
      <c r="M680" s="184"/>
      <c r="N680" s="185"/>
      <c r="O680" s="59"/>
      <c r="P680" s="59"/>
      <c r="Q680" s="59"/>
      <c r="R680" s="59"/>
      <c r="S680" s="59"/>
      <c r="T680" s="60"/>
      <c r="U680" s="33"/>
      <c r="V680" s="33"/>
      <c r="W680" s="33"/>
      <c r="X680" s="33"/>
      <c r="Y680" s="33"/>
      <c r="Z680" s="33"/>
      <c r="AA680" s="33"/>
      <c r="AB680" s="33"/>
      <c r="AC680" s="33"/>
      <c r="AD680" s="33"/>
      <c r="AE680" s="33"/>
      <c r="AT680" s="18" t="s">
        <v>186</v>
      </c>
      <c r="AU680" s="18" t="s">
        <v>91</v>
      </c>
    </row>
    <row r="681" spans="1:65" s="13" customFormat="1" ht="11.25">
      <c r="B681" s="186"/>
      <c r="D681" s="182" t="s">
        <v>187</v>
      </c>
      <c r="E681" s="187" t="s">
        <v>1</v>
      </c>
      <c r="F681" s="188" t="s">
        <v>813</v>
      </c>
      <c r="H681" s="189">
        <v>11.85</v>
      </c>
      <c r="I681" s="190"/>
      <c r="L681" s="186"/>
      <c r="M681" s="191"/>
      <c r="N681" s="192"/>
      <c r="O681" s="192"/>
      <c r="P681" s="192"/>
      <c r="Q681" s="192"/>
      <c r="R681" s="192"/>
      <c r="S681" s="192"/>
      <c r="T681" s="193"/>
      <c r="AT681" s="187" t="s">
        <v>187</v>
      </c>
      <c r="AU681" s="187" t="s">
        <v>91</v>
      </c>
      <c r="AV681" s="13" t="s">
        <v>91</v>
      </c>
      <c r="AW681" s="13" t="s">
        <v>36</v>
      </c>
      <c r="AX681" s="13" t="s">
        <v>80</v>
      </c>
      <c r="AY681" s="187" t="s">
        <v>180</v>
      </c>
    </row>
    <row r="682" spans="1:65" s="14" customFormat="1" ht="11.25">
      <c r="B682" s="194"/>
      <c r="D682" s="182" t="s">
        <v>187</v>
      </c>
      <c r="E682" s="195" t="s">
        <v>1</v>
      </c>
      <c r="F682" s="196" t="s">
        <v>189</v>
      </c>
      <c r="H682" s="197">
        <v>11.85</v>
      </c>
      <c r="I682" s="198"/>
      <c r="L682" s="194"/>
      <c r="M682" s="199"/>
      <c r="N682" s="200"/>
      <c r="O682" s="200"/>
      <c r="P682" s="200"/>
      <c r="Q682" s="200"/>
      <c r="R682" s="200"/>
      <c r="S682" s="200"/>
      <c r="T682" s="201"/>
      <c r="AT682" s="195" t="s">
        <v>187</v>
      </c>
      <c r="AU682" s="195" t="s">
        <v>91</v>
      </c>
      <c r="AV682" s="14" t="s">
        <v>128</v>
      </c>
      <c r="AW682" s="14" t="s">
        <v>36</v>
      </c>
      <c r="AX682" s="14" t="s">
        <v>21</v>
      </c>
      <c r="AY682" s="195" t="s">
        <v>180</v>
      </c>
    </row>
    <row r="683" spans="1:65" s="2" customFormat="1" ht="36" customHeight="1">
      <c r="A683" s="33"/>
      <c r="B683" s="167"/>
      <c r="C683" s="202" t="s">
        <v>814</v>
      </c>
      <c r="D683" s="202" t="s">
        <v>190</v>
      </c>
      <c r="E683" s="203" t="s">
        <v>815</v>
      </c>
      <c r="F683" s="204" t="s">
        <v>816</v>
      </c>
      <c r="G683" s="205" t="s">
        <v>817</v>
      </c>
      <c r="H683" s="206">
        <v>1</v>
      </c>
      <c r="I683" s="207"/>
      <c r="J683" s="208">
        <f>ROUND(I683*H683,2)</f>
        <v>0</v>
      </c>
      <c r="K683" s="209"/>
      <c r="L683" s="210"/>
      <c r="M683" s="211" t="s">
        <v>1</v>
      </c>
      <c r="N683" s="212" t="s">
        <v>45</v>
      </c>
      <c r="O683" s="59"/>
      <c r="P683" s="178">
        <f>O683*H683</f>
        <v>0</v>
      </c>
      <c r="Q683" s="178">
        <v>0</v>
      </c>
      <c r="R683" s="178">
        <f>Q683*H683</f>
        <v>0</v>
      </c>
      <c r="S683" s="178">
        <v>0</v>
      </c>
      <c r="T683" s="179">
        <f>S683*H683</f>
        <v>0</v>
      </c>
      <c r="U683" s="33"/>
      <c r="V683" s="33"/>
      <c r="W683" s="33"/>
      <c r="X683" s="33"/>
      <c r="Y683" s="33"/>
      <c r="Z683" s="33"/>
      <c r="AA683" s="33"/>
      <c r="AB683" s="33"/>
      <c r="AC683" s="33"/>
      <c r="AD683" s="33"/>
      <c r="AE683" s="33"/>
      <c r="AR683" s="180" t="s">
        <v>257</v>
      </c>
      <c r="AT683" s="180" t="s">
        <v>190</v>
      </c>
      <c r="AU683" s="180" t="s">
        <v>91</v>
      </c>
      <c r="AY683" s="18" t="s">
        <v>180</v>
      </c>
      <c r="BE683" s="181">
        <f>IF(N683="základní",J683,0)</f>
        <v>0</v>
      </c>
      <c r="BF683" s="181">
        <f>IF(N683="snížená",J683,0)</f>
        <v>0</v>
      </c>
      <c r="BG683" s="181">
        <f>IF(N683="zákl. přenesená",J683,0)</f>
        <v>0</v>
      </c>
      <c r="BH683" s="181">
        <f>IF(N683="sníž. přenesená",J683,0)</f>
        <v>0</v>
      </c>
      <c r="BI683" s="181">
        <f>IF(N683="nulová",J683,0)</f>
        <v>0</v>
      </c>
      <c r="BJ683" s="18" t="s">
        <v>21</v>
      </c>
      <c r="BK683" s="181">
        <f>ROUND(I683*H683,2)</f>
        <v>0</v>
      </c>
      <c r="BL683" s="18" t="s">
        <v>220</v>
      </c>
      <c r="BM683" s="180" t="s">
        <v>818</v>
      </c>
    </row>
    <row r="684" spans="1:65" s="2" customFormat="1" ht="29.25">
      <c r="A684" s="33"/>
      <c r="B684" s="34"/>
      <c r="C684" s="33"/>
      <c r="D684" s="182" t="s">
        <v>186</v>
      </c>
      <c r="E684" s="33"/>
      <c r="F684" s="183" t="s">
        <v>816</v>
      </c>
      <c r="G684" s="33"/>
      <c r="H684" s="33"/>
      <c r="I684" s="102"/>
      <c r="J684" s="33"/>
      <c r="K684" s="33"/>
      <c r="L684" s="34"/>
      <c r="M684" s="184"/>
      <c r="N684" s="185"/>
      <c r="O684" s="59"/>
      <c r="P684" s="59"/>
      <c r="Q684" s="59"/>
      <c r="R684" s="59"/>
      <c r="S684" s="59"/>
      <c r="T684" s="60"/>
      <c r="U684" s="33"/>
      <c r="V684" s="33"/>
      <c r="W684" s="33"/>
      <c r="X684" s="33"/>
      <c r="Y684" s="33"/>
      <c r="Z684" s="33"/>
      <c r="AA684" s="33"/>
      <c r="AB684" s="33"/>
      <c r="AC684" s="33"/>
      <c r="AD684" s="33"/>
      <c r="AE684" s="33"/>
      <c r="AT684" s="18" t="s">
        <v>186</v>
      </c>
      <c r="AU684" s="18" t="s">
        <v>91</v>
      </c>
    </row>
    <row r="685" spans="1:65" s="2" customFormat="1" ht="48" customHeight="1">
      <c r="A685" s="33"/>
      <c r="B685" s="167"/>
      <c r="C685" s="202" t="s">
        <v>511</v>
      </c>
      <c r="D685" s="202" t="s">
        <v>190</v>
      </c>
      <c r="E685" s="203" t="s">
        <v>819</v>
      </c>
      <c r="F685" s="204" t="s">
        <v>820</v>
      </c>
      <c r="G685" s="205" t="s">
        <v>817</v>
      </c>
      <c r="H685" s="206">
        <v>1</v>
      </c>
      <c r="I685" s="207"/>
      <c r="J685" s="208">
        <f>ROUND(I685*H685,2)</f>
        <v>0</v>
      </c>
      <c r="K685" s="209"/>
      <c r="L685" s="210"/>
      <c r="M685" s="211" t="s">
        <v>1</v>
      </c>
      <c r="N685" s="212" t="s">
        <v>45</v>
      </c>
      <c r="O685" s="59"/>
      <c r="P685" s="178">
        <f>O685*H685</f>
        <v>0</v>
      </c>
      <c r="Q685" s="178">
        <v>0</v>
      </c>
      <c r="R685" s="178">
        <f>Q685*H685</f>
        <v>0</v>
      </c>
      <c r="S685" s="178">
        <v>0</v>
      </c>
      <c r="T685" s="179">
        <f>S685*H685</f>
        <v>0</v>
      </c>
      <c r="U685" s="33"/>
      <c r="V685" s="33"/>
      <c r="W685" s="33"/>
      <c r="X685" s="33"/>
      <c r="Y685" s="33"/>
      <c r="Z685" s="33"/>
      <c r="AA685" s="33"/>
      <c r="AB685" s="33"/>
      <c r="AC685" s="33"/>
      <c r="AD685" s="33"/>
      <c r="AE685" s="33"/>
      <c r="AR685" s="180" t="s">
        <v>257</v>
      </c>
      <c r="AT685" s="180" t="s">
        <v>190</v>
      </c>
      <c r="AU685" s="180" t="s">
        <v>91</v>
      </c>
      <c r="AY685" s="18" t="s">
        <v>180</v>
      </c>
      <c r="BE685" s="181">
        <f>IF(N685="základní",J685,0)</f>
        <v>0</v>
      </c>
      <c r="BF685" s="181">
        <f>IF(N685="snížená",J685,0)</f>
        <v>0</v>
      </c>
      <c r="BG685" s="181">
        <f>IF(N685="zákl. přenesená",J685,0)</f>
        <v>0</v>
      </c>
      <c r="BH685" s="181">
        <f>IF(N685="sníž. přenesená",J685,0)</f>
        <v>0</v>
      </c>
      <c r="BI685" s="181">
        <f>IF(N685="nulová",J685,0)</f>
        <v>0</v>
      </c>
      <c r="BJ685" s="18" t="s">
        <v>21</v>
      </c>
      <c r="BK685" s="181">
        <f>ROUND(I685*H685,2)</f>
        <v>0</v>
      </c>
      <c r="BL685" s="18" t="s">
        <v>220</v>
      </c>
      <c r="BM685" s="180" t="s">
        <v>821</v>
      </c>
    </row>
    <row r="686" spans="1:65" s="2" customFormat="1" ht="39">
      <c r="A686" s="33"/>
      <c r="B686" s="34"/>
      <c r="C686" s="33"/>
      <c r="D686" s="182" t="s">
        <v>186</v>
      </c>
      <c r="E686" s="33"/>
      <c r="F686" s="183" t="s">
        <v>820</v>
      </c>
      <c r="G686" s="33"/>
      <c r="H686" s="33"/>
      <c r="I686" s="102"/>
      <c r="J686" s="33"/>
      <c r="K686" s="33"/>
      <c r="L686" s="34"/>
      <c r="M686" s="184"/>
      <c r="N686" s="185"/>
      <c r="O686" s="59"/>
      <c r="P686" s="59"/>
      <c r="Q686" s="59"/>
      <c r="R686" s="59"/>
      <c r="S686" s="59"/>
      <c r="T686" s="60"/>
      <c r="U686" s="33"/>
      <c r="V686" s="33"/>
      <c r="W686" s="33"/>
      <c r="X686" s="33"/>
      <c r="Y686" s="33"/>
      <c r="Z686" s="33"/>
      <c r="AA686" s="33"/>
      <c r="AB686" s="33"/>
      <c r="AC686" s="33"/>
      <c r="AD686" s="33"/>
      <c r="AE686" s="33"/>
      <c r="AT686" s="18" t="s">
        <v>186</v>
      </c>
      <c r="AU686" s="18" t="s">
        <v>91</v>
      </c>
    </row>
    <row r="687" spans="1:65" s="2" customFormat="1" ht="60" customHeight="1">
      <c r="A687" s="33"/>
      <c r="B687" s="167"/>
      <c r="C687" s="202" t="s">
        <v>822</v>
      </c>
      <c r="D687" s="202" t="s">
        <v>190</v>
      </c>
      <c r="E687" s="203" t="s">
        <v>823</v>
      </c>
      <c r="F687" s="204" t="s">
        <v>824</v>
      </c>
      <c r="G687" s="205" t="s">
        <v>817</v>
      </c>
      <c r="H687" s="206">
        <v>1</v>
      </c>
      <c r="I687" s="207"/>
      <c r="J687" s="208">
        <f>ROUND(I687*H687,2)</f>
        <v>0</v>
      </c>
      <c r="K687" s="209"/>
      <c r="L687" s="210"/>
      <c r="M687" s="211" t="s">
        <v>1</v>
      </c>
      <c r="N687" s="212" t="s">
        <v>45</v>
      </c>
      <c r="O687" s="59"/>
      <c r="P687" s="178">
        <f>O687*H687</f>
        <v>0</v>
      </c>
      <c r="Q687" s="178">
        <v>0</v>
      </c>
      <c r="R687" s="178">
        <f>Q687*H687</f>
        <v>0</v>
      </c>
      <c r="S687" s="178">
        <v>0</v>
      </c>
      <c r="T687" s="179">
        <f>S687*H687</f>
        <v>0</v>
      </c>
      <c r="U687" s="33"/>
      <c r="V687" s="33"/>
      <c r="W687" s="33"/>
      <c r="X687" s="33"/>
      <c r="Y687" s="33"/>
      <c r="Z687" s="33"/>
      <c r="AA687" s="33"/>
      <c r="AB687" s="33"/>
      <c r="AC687" s="33"/>
      <c r="AD687" s="33"/>
      <c r="AE687" s="33"/>
      <c r="AR687" s="180" t="s">
        <v>257</v>
      </c>
      <c r="AT687" s="180" t="s">
        <v>190</v>
      </c>
      <c r="AU687" s="180" t="s">
        <v>91</v>
      </c>
      <c r="AY687" s="18" t="s">
        <v>180</v>
      </c>
      <c r="BE687" s="181">
        <f>IF(N687="základní",J687,0)</f>
        <v>0</v>
      </c>
      <c r="BF687" s="181">
        <f>IF(N687="snížená",J687,0)</f>
        <v>0</v>
      </c>
      <c r="BG687" s="181">
        <f>IF(N687="zákl. přenesená",J687,0)</f>
        <v>0</v>
      </c>
      <c r="BH687" s="181">
        <f>IF(N687="sníž. přenesená",J687,0)</f>
        <v>0</v>
      </c>
      <c r="BI687" s="181">
        <f>IF(N687="nulová",J687,0)</f>
        <v>0</v>
      </c>
      <c r="BJ687" s="18" t="s">
        <v>21</v>
      </c>
      <c r="BK687" s="181">
        <f>ROUND(I687*H687,2)</f>
        <v>0</v>
      </c>
      <c r="BL687" s="18" t="s">
        <v>220</v>
      </c>
      <c r="BM687" s="180" t="s">
        <v>825</v>
      </c>
    </row>
    <row r="688" spans="1:65" s="2" customFormat="1" ht="39">
      <c r="A688" s="33"/>
      <c r="B688" s="34"/>
      <c r="C688" s="33"/>
      <c r="D688" s="182" t="s">
        <v>186</v>
      </c>
      <c r="E688" s="33"/>
      <c r="F688" s="183" t="s">
        <v>824</v>
      </c>
      <c r="G688" s="33"/>
      <c r="H688" s="33"/>
      <c r="I688" s="102"/>
      <c r="J688" s="33"/>
      <c r="K688" s="33"/>
      <c r="L688" s="34"/>
      <c r="M688" s="184"/>
      <c r="N688" s="185"/>
      <c r="O688" s="59"/>
      <c r="P688" s="59"/>
      <c r="Q688" s="59"/>
      <c r="R688" s="59"/>
      <c r="S688" s="59"/>
      <c r="T688" s="60"/>
      <c r="U688" s="33"/>
      <c r="V688" s="33"/>
      <c r="W688" s="33"/>
      <c r="X688" s="33"/>
      <c r="Y688" s="33"/>
      <c r="Z688" s="33"/>
      <c r="AA688" s="33"/>
      <c r="AB688" s="33"/>
      <c r="AC688" s="33"/>
      <c r="AD688" s="33"/>
      <c r="AE688" s="33"/>
      <c r="AT688" s="18" t="s">
        <v>186</v>
      </c>
      <c r="AU688" s="18" t="s">
        <v>91</v>
      </c>
    </row>
    <row r="689" spans="1:65" s="2" customFormat="1" ht="24" customHeight="1">
      <c r="A689" s="33"/>
      <c r="B689" s="167"/>
      <c r="C689" s="202" t="s">
        <v>515</v>
      </c>
      <c r="D689" s="202" t="s">
        <v>190</v>
      </c>
      <c r="E689" s="203" t="s">
        <v>826</v>
      </c>
      <c r="F689" s="204" t="s">
        <v>827</v>
      </c>
      <c r="G689" s="205" t="s">
        <v>817</v>
      </c>
      <c r="H689" s="206">
        <v>2</v>
      </c>
      <c r="I689" s="207"/>
      <c r="J689" s="208">
        <f>ROUND(I689*H689,2)</f>
        <v>0</v>
      </c>
      <c r="K689" s="209"/>
      <c r="L689" s="210"/>
      <c r="M689" s="211" t="s">
        <v>1</v>
      </c>
      <c r="N689" s="212" t="s">
        <v>45</v>
      </c>
      <c r="O689" s="59"/>
      <c r="P689" s="178">
        <f>O689*H689</f>
        <v>0</v>
      </c>
      <c r="Q689" s="178">
        <v>0</v>
      </c>
      <c r="R689" s="178">
        <f>Q689*H689</f>
        <v>0</v>
      </c>
      <c r="S689" s="178">
        <v>0</v>
      </c>
      <c r="T689" s="179">
        <f>S689*H689</f>
        <v>0</v>
      </c>
      <c r="U689" s="33"/>
      <c r="V689" s="33"/>
      <c r="W689" s="33"/>
      <c r="X689" s="33"/>
      <c r="Y689" s="33"/>
      <c r="Z689" s="33"/>
      <c r="AA689" s="33"/>
      <c r="AB689" s="33"/>
      <c r="AC689" s="33"/>
      <c r="AD689" s="33"/>
      <c r="AE689" s="33"/>
      <c r="AR689" s="180" t="s">
        <v>257</v>
      </c>
      <c r="AT689" s="180" t="s">
        <v>190</v>
      </c>
      <c r="AU689" s="180" t="s">
        <v>91</v>
      </c>
      <c r="AY689" s="18" t="s">
        <v>180</v>
      </c>
      <c r="BE689" s="181">
        <f>IF(N689="základní",J689,0)</f>
        <v>0</v>
      </c>
      <c r="BF689" s="181">
        <f>IF(N689="snížená",J689,0)</f>
        <v>0</v>
      </c>
      <c r="BG689" s="181">
        <f>IF(N689="zákl. přenesená",J689,0)</f>
        <v>0</v>
      </c>
      <c r="BH689" s="181">
        <f>IF(N689="sníž. přenesená",J689,0)</f>
        <v>0</v>
      </c>
      <c r="BI689" s="181">
        <f>IF(N689="nulová",J689,0)</f>
        <v>0</v>
      </c>
      <c r="BJ689" s="18" t="s">
        <v>21</v>
      </c>
      <c r="BK689" s="181">
        <f>ROUND(I689*H689,2)</f>
        <v>0</v>
      </c>
      <c r="BL689" s="18" t="s">
        <v>220</v>
      </c>
      <c r="BM689" s="180" t="s">
        <v>828</v>
      </c>
    </row>
    <row r="690" spans="1:65" s="2" customFormat="1" ht="19.5">
      <c r="A690" s="33"/>
      <c r="B690" s="34"/>
      <c r="C690" s="33"/>
      <c r="D690" s="182" t="s">
        <v>186</v>
      </c>
      <c r="E690" s="33"/>
      <c r="F690" s="183" t="s">
        <v>827</v>
      </c>
      <c r="G690" s="33"/>
      <c r="H690" s="33"/>
      <c r="I690" s="102"/>
      <c r="J690" s="33"/>
      <c r="K690" s="33"/>
      <c r="L690" s="34"/>
      <c r="M690" s="184"/>
      <c r="N690" s="185"/>
      <c r="O690" s="59"/>
      <c r="P690" s="59"/>
      <c r="Q690" s="59"/>
      <c r="R690" s="59"/>
      <c r="S690" s="59"/>
      <c r="T690" s="60"/>
      <c r="U690" s="33"/>
      <c r="V690" s="33"/>
      <c r="W690" s="33"/>
      <c r="X690" s="33"/>
      <c r="Y690" s="33"/>
      <c r="Z690" s="33"/>
      <c r="AA690" s="33"/>
      <c r="AB690" s="33"/>
      <c r="AC690" s="33"/>
      <c r="AD690" s="33"/>
      <c r="AE690" s="33"/>
      <c r="AT690" s="18" t="s">
        <v>186</v>
      </c>
      <c r="AU690" s="18" t="s">
        <v>91</v>
      </c>
    </row>
    <row r="691" spans="1:65" s="2" customFormat="1" ht="24" customHeight="1">
      <c r="A691" s="33"/>
      <c r="B691" s="167"/>
      <c r="C691" s="168" t="s">
        <v>829</v>
      </c>
      <c r="D691" s="168" t="s">
        <v>182</v>
      </c>
      <c r="E691" s="169" t="s">
        <v>830</v>
      </c>
      <c r="F691" s="170" t="s">
        <v>831</v>
      </c>
      <c r="G691" s="171" t="s">
        <v>213</v>
      </c>
      <c r="H691" s="172">
        <v>15</v>
      </c>
      <c r="I691" s="173"/>
      <c r="J691" s="174">
        <f>ROUND(I691*H691,2)</f>
        <v>0</v>
      </c>
      <c r="K691" s="175"/>
      <c r="L691" s="34"/>
      <c r="M691" s="176" t="s">
        <v>1</v>
      </c>
      <c r="N691" s="177" t="s">
        <v>45</v>
      </c>
      <c r="O691" s="59"/>
      <c r="P691" s="178">
        <f>O691*H691</f>
        <v>0</v>
      </c>
      <c r="Q691" s="178">
        <v>0</v>
      </c>
      <c r="R691" s="178">
        <f>Q691*H691</f>
        <v>0</v>
      </c>
      <c r="S691" s="178">
        <v>0</v>
      </c>
      <c r="T691" s="179">
        <f>S691*H691</f>
        <v>0</v>
      </c>
      <c r="U691" s="33"/>
      <c r="V691" s="33"/>
      <c r="W691" s="33"/>
      <c r="X691" s="33"/>
      <c r="Y691" s="33"/>
      <c r="Z691" s="33"/>
      <c r="AA691" s="33"/>
      <c r="AB691" s="33"/>
      <c r="AC691" s="33"/>
      <c r="AD691" s="33"/>
      <c r="AE691" s="33"/>
      <c r="AR691" s="180" t="s">
        <v>220</v>
      </c>
      <c r="AT691" s="180" t="s">
        <v>182</v>
      </c>
      <c r="AU691" s="180" t="s">
        <v>91</v>
      </c>
      <c r="AY691" s="18" t="s">
        <v>180</v>
      </c>
      <c r="BE691" s="181">
        <f>IF(N691="základní",J691,0)</f>
        <v>0</v>
      </c>
      <c r="BF691" s="181">
        <f>IF(N691="snížená",J691,0)</f>
        <v>0</v>
      </c>
      <c r="BG691" s="181">
        <f>IF(N691="zákl. přenesená",J691,0)</f>
        <v>0</v>
      </c>
      <c r="BH691" s="181">
        <f>IF(N691="sníž. přenesená",J691,0)</f>
        <v>0</v>
      </c>
      <c r="BI691" s="181">
        <f>IF(N691="nulová",J691,0)</f>
        <v>0</v>
      </c>
      <c r="BJ691" s="18" t="s">
        <v>21</v>
      </c>
      <c r="BK691" s="181">
        <f>ROUND(I691*H691,2)</f>
        <v>0</v>
      </c>
      <c r="BL691" s="18" t="s">
        <v>220</v>
      </c>
      <c r="BM691" s="180" t="s">
        <v>832</v>
      </c>
    </row>
    <row r="692" spans="1:65" s="2" customFormat="1" ht="19.5">
      <c r="A692" s="33"/>
      <c r="B692" s="34"/>
      <c r="C692" s="33"/>
      <c r="D692" s="182" t="s">
        <v>186</v>
      </c>
      <c r="E692" s="33"/>
      <c r="F692" s="183" t="s">
        <v>831</v>
      </c>
      <c r="G692" s="33"/>
      <c r="H692" s="33"/>
      <c r="I692" s="102"/>
      <c r="J692" s="33"/>
      <c r="K692" s="33"/>
      <c r="L692" s="34"/>
      <c r="M692" s="184"/>
      <c r="N692" s="185"/>
      <c r="O692" s="59"/>
      <c r="P692" s="59"/>
      <c r="Q692" s="59"/>
      <c r="R692" s="59"/>
      <c r="S692" s="59"/>
      <c r="T692" s="60"/>
      <c r="U692" s="33"/>
      <c r="V692" s="33"/>
      <c r="W692" s="33"/>
      <c r="X692" s="33"/>
      <c r="Y692" s="33"/>
      <c r="Z692" s="33"/>
      <c r="AA692" s="33"/>
      <c r="AB692" s="33"/>
      <c r="AC692" s="33"/>
      <c r="AD692" s="33"/>
      <c r="AE692" s="33"/>
      <c r="AT692" s="18" t="s">
        <v>186</v>
      </c>
      <c r="AU692" s="18" t="s">
        <v>91</v>
      </c>
    </row>
    <row r="693" spans="1:65" s="2" customFormat="1" ht="16.5" customHeight="1">
      <c r="A693" s="33"/>
      <c r="B693" s="167"/>
      <c r="C693" s="168" t="s">
        <v>520</v>
      </c>
      <c r="D693" s="168" t="s">
        <v>182</v>
      </c>
      <c r="E693" s="169" t="s">
        <v>833</v>
      </c>
      <c r="F693" s="170" t="s">
        <v>834</v>
      </c>
      <c r="G693" s="171" t="s">
        <v>213</v>
      </c>
      <c r="H693" s="172">
        <v>6</v>
      </c>
      <c r="I693" s="173"/>
      <c r="J693" s="174">
        <f>ROUND(I693*H693,2)</f>
        <v>0</v>
      </c>
      <c r="K693" s="175"/>
      <c r="L693" s="34"/>
      <c r="M693" s="176" t="s">
        <v>1</v>
      </c>
      <c r="N693" s="177" t="s">
        <v>45</v>
      </c>
      <c r="O693" s="59"/>
      <c r="P693" s="178">
        <f>O693*H693</f>
        <v>0</v>
      </c>
      <c r="Q693" s="178">
        <v>0</v>
      </c>
      <c r="R693" s="178">
        <f>Q693*H693</f>
        <v>0</v>
      </c>
      <c r="S693" s="178">
        <v>0</v>
      </c>
      <c r="T693" s="179">
        <f>S693*H693</f>
        <v>0</v>
      </c>
      <c r="U693" s="33"/>
      <c r="V693" s="33"/>
      <c r="W693" s="33"/>
      <c r="X693" s="33"/>
      <c r="Y693" s="33"/>
      <c r="Z693" s="33"/>
      <c r="AA693" s="33"/>
      <c r="AB693" s="33"/>
      <c r="AC693" s="33"/>
      <c r="AD693" s="33"/>
      <c r="AE693" s="33"/>
      <c r="AR693" s="180" t="s">
        <v>220</v>
      </c>
      <c r="AT693" s="180" t="s">
        <v>182</v>
      </c>
      <c r="AU693" s="180" t="s">
        <v>91</v>
      </c>
      <c r="AY693" s="18" t="s">
        <v>180</v>
      </c>
      <c r="BE693" s="181">
        <f>IF(N693="základní",J693,0)</f>
        <v>0</v>
      </c>
      <c r="BF693" s="181">
        <f>IF(N693="snížená",J693,0)</f>
        <v>0</v>
      </c>
      <c r="BG693" s="181">
        <f>IF(N693="zákl. přenesená",J693,0)</f>
        <v>0</v>
      </c>
      <c r="BH693" s="181">
        <f>IF(N693="sníž. přenesená",J693,0)</f>
        <v>0</v>
      </c>
      <c r="BI693" s="181">
        <f>IF(N693="nulová",J693,0)</f>
        <v>0</v>
      </c>
      <c r="BJ693" s="18" t="s">
        <v>21</v>
      </c>
      <c r="BK693" s="181">
        <f>ROUND(I693*H693,2)</f>
        <v>0</v>
      </c>
      <c r="BL693" s="18" t="s">
        <v>220</v>
      </c>
      <c r="BM693" s="180" t="s">
        <v>835</v>
      </c>
    </row>
    <row r="694" spans="1:65" s="2" customFormat="1" ht="11.25">
      <c r="A694" s="33"/>
      <c r="B694" s="34"/>
      <c r="C694" s="33"/>
      <c r="D694" s="182" t="s">
        <v>186</v>
      </c>
      <c r="E694" s="33"/>
      <c r="F694" s="183" t="s">
        <v>834</v>
      </c>
      <c r="G694" s="33"/>
      <c r="H694" s="33"/>
      <c r="I694" s="102"/>
      <c r="J694" s="33"/>
      <c r="K694" s="33"/>
      <c r="L694" s="34"/>
      <c r="M694" s="184"/>
      <c r="N694" s="185"/>
      <c r="O694" s="59"/>
      <c r="P694" s="59"/>
      <c r="Q694" s="59"/>
      <c r="R694" s="59"/>
      <c r="S694" s="59"/>
      <c r="T694" s="60"/>
      <c r="U694" s="33"/>
      <c r="V694" s="33"/>
      <c r="W694" s="33"/>
      <c r="X694" s="33"/>
      <c r="Y694" s="33"/>
      <c r="Z694" s="33"/>
      <c r="AA694" s="33"/>
      <c r="AB694" s="33"/>
      <c r="AC694" s="33"/>
      <c r="AD694" s="33"/>
      <c r="AE694" s="33"/>
      <c r="AT694" s="18" t="s">
        <v>186</v>
      </c>
      <c r="AU694" s="18" t="s">
        <v>91</v>
      </c>
    </row>
    <row r="695" spans="1:65" s="2" customFormat="1" ht="24" customHeight="1">
      <c r="A695" s="33"/>
      <c r="B695" s="167"/>
      <c r="C695" s="168" t="s">
        <v>836</v>
      </c>
      <c r="D695" s="168" t="s">
        <v>182</v>
      </c>
      <c r="E695" s="169" t="s">
        <v>837</v>
      </c>
      <c r="F695" s="170" t="s">
        <v>838</v>
      </c>
      <c r="G695" s="171" t="s">
        <v>495</v>
      </c>
      <c r="H695" s="172">
        <v>10</v>
      </c>
      <c r="I695" s="173"/>
      <c r="J695" s="174">
        <f>ROUND(I695*H695,2)</f>
        <v>0</v>
      </c>
      <c r="K695" s="175"/>
      <c r="L695" s="34"/>
      <c r="M695" s="176" t="s">
        <v>1</v>
      </c>
      <c r="N695" s="177" t="s">
        <v>45</v>
      </c>
      <c r="O695" s="59"/>
      <c r="P695" s="178">
        <f>O695*H695</f>
        <v>0</v>
      </c>
      <c r="Q695" s="178">
        <v>0</v>
      </c>
      <c r="R695" s="178">
        <f>Q695*H695</f>
        <v>0</v>
      </c>
      <c r="S695" s="178">
        <v>0</v>
      </c>
      <c r="T695" s="179">
        <f>S695*H695</f>
        <v>0</v>
      </c>
      <c r="U695" s="33"/>
      <c r="V695" s="33"/>
      <c r="W695" s="33"/>
      <c r="X695" s="33"/>
      <c r="Y695" s="33"/>
      <c r="Z695" s="33"/>
      <c r="AA695" s="33"/>
      <c r="AB695" s="33"/>
      <c r="AC695" s="33"/>
      <c r="AD695" s="33"/>
      <c r="AE695" s="33"/>
      <c r="AR695" s="180" t="s">
        <v>220</v>
      </c>
      <c r="AT695" s="180" t="s">
        <v>182</v>
      </c>
      <c r="AU695" s="180" t="s">
        <v>91</v>
      </c>
      <c r="AY695" s="18" t="s">
        <v>180</v>
      </c>
      <c r="BE695" s="181">
        <f>IF(N695="základní",J695,0)</f>
        <v>0</v>
      </c>
      <c r="BF695" s="181">
        <f>IF(N695="snížená",J695,0)</f>
        <v>0</v>
      </c>
      <c r="BG695" s="181">
        <f>IF(N695="zákl. přenesená",J695,0)</f>
        <v>0</v>
      </c>
      <c r="BH695" s="181">
        <f>IF(N695="sníž. přenesená",J695,0)</f>
        <v>0</v>
      </c>
      <c r="BI695" s="181">
        <f>IF(N695="nulová",J695,0)</f>
        <v>0</v>
      </c>
      <c r="BJ695" s="18" t="s">
        <v>21</v>
      </c>
      <c r="BK695" s="181">
        <f>ROUND(I695*H695,2)</f>
        <v>0</v>
      </c>
      <c r="BL695" s="18" t="s">
        <v>220</v>
      </c>
      <c r="BM695" s="180" t="s">
        <v>839</v>
      </c>
    </row>
    <row r="696" spans="1:65" s="2" customFormat="1" ht="19.5">
      <c r="A696" s="33"/>
      <c r="B696" s="34"/>
      <c r="C696" s="33"/>
      <c r="D696" s="182" t="s">
        <v>186</v>
      </c>
      <c r="E696" s="33"/>
      <c r="F696" s="183" t="s">
        <v>838</v>
      </c>
      <c r="G696" s="33"/>
      <c r="H696" s="33"/>
      <c r="I696" s="102"/>
      <c r="J696" s="33"/>
      <c r="K696" s="33"/>
      <c r="L696" s="34"/>
      <c r="M696" s="184"/>
      <c r="N696" s="185"/>
      <c r="O696" s="59"/>
      <c r="P696" s="59"/>
      <c r="Q696" s="59"/>
      <c r="R696" s="59"/>
      <c r="S696" s="59"/>
      <c r="T696" s="60"/>
      <c r="U696" s="33"/>
      <c r="V696" s="33"/>
      <c r="W696" s="33"/>
      <c r="X696" s="33"/>
      <c r="Y696" s="33"/>
      <c r="Z696" s="33"/>
      <c r="AA696" s="33"/>
      <c r="AB696" s="33"/>
      <c r="AC696" s="33"/>
      <c r="AD696" s="33"/>
      <c r="AE696" s="33"/>
      <c r="AT696" s="18" t="s">
        <v>186</v>
      </c>
      <c r="AU696" s="18" t="s">
        <v>91</v>
      </c>
    </row>
    <row r="697" spans="1:65" s="2" customFormat="1" ht="24" customHeight="1">
      <c r="A697" s="33"/>
      <c r="B697" s="167"/>
      <c r="C697" s="168" t="s">
        <v>524</v>
      </c>
      <c r="D697" s="168" t="s">
        <v>182</v>
      </c>
      <c r="E697" s="169" t="s">
        <v>840</v>
      </c>
      <c r="F697" s="170" t="s">
        <v>841</v>
      </c>
      <c r="G697" s="171" t="s">
        <v>495</v>
      </c>
      <c r="H697" s="172">
        <v>4</v>
      </c>
      <c r="I697" s="173"/>
      <c r="J697" s="174">
        <f>ROUND(I697*H697,2)</f>
        <v>0</v>
      </c>
      <c r="K697" s="175"/>
      <c r="L697" s="34"/>
      <c r="M697" s="176" t="s">
        <v>1</v>
      </c>
      <c r="N697" s="177" t="s">
        <v>45</v>
      </c>
      <c r="O697" s="59"/>
      <c r="P697" s="178">
        <f>O697*H697</f>
        <v>0</v>
      </c>
      <c r="Q697" s="178">
        <v>0</v>
      </c>
      <c r="R697" s="178">
        <f>Q697*H697</f>
        <v>0</v>
      </c>
      <c r="S697" s="178">
        <v>0</v>
      </c>
      <c r="T697" s="179">
        <f>S697*H697</f>
        <v>0</v>
      </c>
      <c r="U697" s="33"/>
      <c r="V697" s="33"/>
      <c r="W697" s="33"/>
      <c r="X697" s="33"/>
      <c r="Y697" s="33"/>
      <c r="Z697" s="33"/>
      <c r="AA697" s="33"/>
      <c r="AB697" s="33"/>
      <c r="AC697" s="33"/>
      <c r="AD697" s="33"/>
      <c r="AE697" s="33"/>
      <c r="AR697" s="180" t="s">
        <v>220</v>
      </c>
      <c r="AT697" s="180" t="s">
        <v>182</v>
      </c>
      <c r="AU697" s="180" t="s">
        <v>91</v>
      </c>
      <c r="AY697" s="18" t="s">
        <v>180</v>
      </c>
      <c r="BE697" s="181">
        <f>IF(N697="základní",J697,0)</f>
        <v>0</v>
      </c>
      <c r="BF697" s="181">
        <f>IF(N697="snížená",J697,0)</f>
        <v>0</v>
      </c>
      <c r="BG697" s="181">
        <f>IF(N697="zákl. přenesená",J697,0)</f>
        <v>0</v>
      </c>
      <c r="BH697" s="181">
        <f>IF(N697="sníž. přenesená",J697,0)</f>
        <v>0</v>
      </c>
      <c r="BI697" s="181">
        <f>IF(N697="nulová",J697,0)</f>
        <v>0</v>
      </c>
      <c r="BJ697" s="18" t="s">
        <v>21</v>
      </c>
      <c r="BK697" s="181">
        <f>ROUND(I697*H697,2)</f>
        <v>0</v>
      </c>
      <c r="BL697" s="18" t="s">
        <v>220</v>
      </c>
      <c r="BM697" s="180" t="s">
        <v>842</v>
      </c>
    </row>
    <row r="698" spans="1:65" s="2" customFormat="1" ht="11.25">
      <c r="A698" s="33"/>
      <c r="B698" s="34"/>
      <c r="C698" s="33"/>
      <c r="D698" s="182" t="s">
        <v>186</v>
      </c>
      <c r="E698" s="33"/>
      <c r="F698" s="183" t="s">
        <v>841</v>
      </c>
      <c r="G698" s="33"/>
      <c r="H698" s="33"/>
      <c r="I698" s="102"/>
      <c r="J698" s="33"/>
      <c r="K698" s="33"/>
      <c r="L698" s="34"/>
      <c r="M698" s="184"/>
      <c r="N698" s="185"/>
      <c r="O698" s="59"/>
      <c r="P698" s="59"/>
      <c r="Q698" s="59"/>
      <c r="R698" s="59"/>
      <c r="S698" s="59"/>
      <c r="T698" s="60"/>
      <c r="U698" s="33"/>
      <c r="V698" s="33"/>
      <c r="W698" s="33"/>
      <c r="X698" s="33"/>
      <c r="Y698" s="33"/>
      <c r="Z698" s="33"/>
      <c r="AA698" s="33"/>
      <c r="AB698" s="33"/>
      <c r="AC698" s="33"/>
      <c r="AD698" s="33"/>
      <c r="AE698" s="33"/>
      <c r="AT698" s="18" t="s">
        <v>186</v>
      </c>
      <c r="AU698" s="18" t="s">
        <v>91</v>
      </c>
    </row>
    <row r="699" spans="1:65" s="13" customFormat="1" ht="11.25">
      <c r="B699" s="186"/>
      <c r="D699" s="182" t="s">
        <v>187</v>
      </c>
      <c r="E699" s="187" t="s">
        <v>1</v>
      </c>
      <c r="F699" s="188" t="s">
        <v>128</v>
      </c>
      <c r="H699" s="189">
        <v>4</v>
      </c>
      <c r="I699" s="190"/>
      <c r="L699" s="186"/>
      <c r="M699" s="191"/>
      <c r="N699" s="192"/>
      <c r="O699" s="192"/>
      <c r="P699" s="192"/>
      <c r="Q699" s="192"/>
      <c r="R699" s="192"/>
      <c r="S699" s="192"/>
      <c r="T699" s="193"/>
      <c r="AT699" s="187" t="s">
        <v>187</v>
      </c>
      <c r="AU699" s="187" t="s">
        <v>91</v>
      </c>
      <c r="AV699" s="13" t="s">
        <v>91</v>
      </c>
      <c r="AW699" s="13" t="s">
        <v>36</v>
      </c>
      <c r="AX699" s="13" t="s">
        <v>80</v>
      </c>
      <c r="AY699" s="187" t="s">
        <v>180</v>
      </c>
    </row>
    <row r="700" spans="1:65" s="14" customFormat="1" ht="11.25">
      <c r="B700" s="194"/>
      <c r="D700" s="182" t="s">
        <v>187</v>
      </c>
      <c r="E700" s="195" t="s">
        <v>1</v>
      </c>
      <c r="F700" s="196" t="s">
        <v>189</v>
      </c>
      <c r="H700" s="197">
        <v>4</v>
      </c>
      <c r="I700" s="198"/>
      <c r="L700" s="194"/>
      <c r="M700" s="199"/>
      <c r="N700" s="200"/>
      <c r="O700" s="200"/>
      <c r="P700" s="200"/>
      <c r="Q700" s="200"/>
      <c r="R700" s="200"/>
      <c r="S700" s="200"/>
      <c r="T700" s="201"/>
      <c r="AT700" s="195" t="s">
        <v>187</v>
      </c>
      <c r="AU700" s="195" t="s">
        <v>91</v>
      </c>
      <c r="AV700" s="14" t="s">
        <v>128</v>
      </c>
      <c r="AW700" s="14" t="s">
        <v>36</v>
      </c>
      <c r="AX700" s="14" t="s">
        <v>21</v>
      </c>
      <c r="AY700" s="195" t="s">
        <v>180</v>
      </c>
    </row>
    <row r="701" spans="1:65" s="2" customFormat="1" ht="60" customHeight="1">
      <c r="A701" s="33"/>
      <c r="B701" s="167"/>
      <c r="C701" s="202" t="s">
        <v>843</v>
      </c>
      <c r="D701" s="202" t="s">
        <v>190</v>
      </c>
      <c r="E701" s="203" t="s">
        <v>844</v>
      </c>
      <c r="F701" s="204" t="s">
        <v>845</v>
      </c>
      <c r="G701" s="205" t="s">
        <v>495</v>
      </c>
      <c r="H701" s="206">
        <v>4</v>
      </c>
      <c r="I701" s="207"/>
      <c r="J701" s="208">
        <f>ROUND(I701*H701,2)</f>
        <v>0</v>
      </c>
      <c r="K701" s="209"/>
      <c r="L701" s="210"/>
      <c r="M701" s="211" t="s">
        <v>1</v>
      </c>
      <c r="N701" s="212" t="s">
        <v>45</v>
      </c>
      <c r="O701" s="59"/>
      <c r="P701" s="178">
        <f>O701*H701</f>
        <v>0</v>
      </c>
      <c r="Q701" s="178">
        <v>0</v>
      </c>
      <c r="R701" s="178">
        <f>Q701*H701</f>
        <v>0</v>
      </c>
      <c r="S701" s="178">
        <v>0</v>
      </c>
      <c r="T701" s="179">
        <f>S701*H701</f>
        <v>0</v>
      </c>
      <c r="U701" s="33"/>
      <c r="V701" s="33"/>
      <c r="W701" s="33"/>
      <c r="X701" s="33"/>
      <c r="Y701" s="33"/>
      <c r="Z701" s="33"/>
      <c r="AA701" s="33"/>
      <c r="AB701" s="33"/>
      <c r="AC701" s="33"/>
      <c r="AD701" s="33"/>
      <c r="AE701" s="33"/>
      <c r="AR701" s="180" t="s">
        <v>257</v>
      </c>
      <c r="AT701" s="180" t="s">
        <v>190</v>
      </c>
      <c r="AU701" s="180" t="s">
        <v>91</v>
      </c>
      <c r="AY701" s="18" t="s">
        <v>180</v>
      </c>
      <c r="BE701" s="181">
        <f>IF(N701="základní",J701,0)</f>
        <v>0</v>
      </c>
      <c r="BF701" s="181">
        <f>IF(N701="snížená",J701,0)</f>
        <v>0</v>
      </c>
      <c r="BG701" s="181">
        <f>IF(N701="zákl. přenesená",J701,0)</f>
        <v>0</v>
      </c>
      <c r="BH701" s="181">
        <f>IF(N701="sníž. přenesená",J701,0)</f>
        <v>0</v>
      </c>
      <c r="BI701" s="181">
        <f>IF(N701="nulová",J701,0)</f>
        <v>0</v>
      </c>
      <c r="BJ701" s="18" t="s">
        <v>21</v>
      </c>
      <c r="BK701" s="181">
        <f>ROUND(I701*H701,2)</f>
        <v>0</v>
      </c>
      <c r="BL701" s="18" t="s">
        <v>220</v>
      </c>
      <c r="BM701" s="180" t="s">
        <v>846</v>
      </c>
    </row>
    <row r="702" spans="1:65" s="2" customFormat="1" ht="39">
      <c r="A702" s="33"/>
      <c r="B702" s="34"/>
      <c r="C702" s="33"/>
      <c r="D702" s="182" t="s">
        <v>186</v>
      </c>
      <c r="E702" s="33"/>
      <c r="F702" s="183" t="s">
        <v>845</v>
      </c>
      <c r="G702" s="33"/>
      <c r="H702" s="33"/>
      <c r="I702" s="102"/>
      <c r="J702" s="33"/>
      <c r="K702" s="33"/>
      <c r="L702" s="34"/>
      <c r="M702" s="184"/>
      <c r="N702" s="185"/>
      <c r="O702" s="59"/>
      <c r="P702" s="59"/>
      <c r="Q702" s="59"/>
      <c r="R702" s="59"/>
      <c r="S702" s="59"/>
      <c r="T702" s="60"/>
      <c r="U702" s="33"/>
      <c r="V702" s="33"/>
      <c r="W702" s="33"/>
      <c r="X702" s="33"/>
      <c r="Y702" s="33"/>
      <c r="Z702" s="33"/>
      <c r="AA702" s="33"/>
      <c r="AB702" s="33"/>
      <c r="AC702" s="33"/>
      <c r="AD702" s="33"/>
      <c r="AE702" s="33"/>
      <c r="AT702" s="18" t="s">
        <v>186</v>
      </c>
      <c r="AU702" s="18" t="s">
        <v>91</v>
      </c>
    </row>
    <row r="703" spans="1:65" s="13" customFormat="1" ht="11.25">
      <c r="B703" s="186"/>
      <c r="D703" s="182" t="s">
        <v>187</v>
      </c>
      <c r="E703" s="187" t="s">
        <v>1</v>
      </c>
      <c r="F703" s="188" t="s">
        <v>128</v>
      </c>
      <c r="H703" s="189">
        <v>4</v>
      </c>
      <c r="I703" s="190"/>
      <c r="L703" s="186"/>
      <c r="M703" s="191"/>
      <c r="N703" s="192"/>
      <c r="O703" s="192"/>
      <c r="P703" s="192"/>
      <c r="Q703" s="192"/>
      <c r="R703" s="192"/>
      <c r="S703" s="192"/>
      <c r="T703" s="193"/>
      <c r="AT703" s="187" t="s">
        <v>187</v>
      </c>
      <c r="AU703" s="187" t="s">
        <v>91</v>
      </c>
      <c r="AV703" s="13" t="s">
        <v>91</v>
      </c>
      <c r="AW703" s="13" t="s">
        <v>36</v>
      </c>
      <c r="AX703" s="13" t="s">
        <v>80</v>
      </c>
      <c r="AY703" s="187" t="s">
        <v>180</v>
      </c>
    </row>
    <row r="704" spans="1:65" s="14" customFormat="1" ht="11.25">
      <c r="B704" s="194"/>
      <c r="D704" s="182" t="s">
        <v>187</v>
      </c>
      <c r="E704" s="195" t="s">
        <v>1</v>
      </c>
      <c r="F704" s="196" t="s">
        <v>189</v>
      </c>
      <c r="H704" s="197">
        <v>4</v>
      </c>
      <c r="I704" s="198"/>
      <c r="L704" s="194"/>
      <c r="M704" s="199"/>
      <c r="N704" s="200"/>
      <c r="O704" s="200"/>
      <c r="P704" s="200"/>
      <c r="Q704" s="200"/>
      <c r="R704" s="200"/>
      <c r="S704" s="200"/>
      <c r="T704" s="201"/>
      <c r="AT704" s="195" t="s">
        <v>187</v>
      </c>
      <c r="AU704" s="195" t="s">
        <v>91</v>
      </c>
      <c r="AV704" s="14" t="s">
        <v>128</v>
      </c>
      <c r="AW704" s="14" t="s">
        <v>36</v>
      </c>
      <c r="AX704" s="14" t="s">
        <v>21</v>
      </c>
      <c r="AY704" s="195" t="s">
        <v>180</v>
      </c>
    </row>
    <row r="705" spans="1:65" s="2" customFormat="1" ht="24" customHeight="1">
      <c r="A705" s="33"/>
      <c r="B705" s="167"/>
      <c r="C705" s="168" t="s">
        <v>529</v>
      </c>
      <c r="D705" s="168" t="s">
        <v>182</v>
      </c>
      <c r="E705" s="169" t="s">
        <v>847</v>
      </c>
      <c r="F705" s="170" t="s">
        <v>848</v>
      </c>
      <c r="G705" s="171" t="s">
        <v>213</v>
      </c>
      <c r="H705" s="172">
        <v>10.8</v>
      </c>
      <c r="I705" s="173"/>
      <c r="J705" s="174">
        <f>ROUND(I705*H705,2)</f>
        <v>0</v>
      </c>
      <c r="K705" s="175"/>
      <c r="L705" s="34"/>
      <c r="M705" s="176" t="s">
        <v>1</v>
      </c>
      <c r="N705" s="177" t="s">
        <v>45</v>
      </c>
      <c r="O705" s="59"/>
      <c r="P705" s="178">
        <f>O705*H705</f>
        <v>0</v>
      </c>
      <c r="Q705" s="178">
        <v>0</v>
      </c>
      <c r="R705" s="178">
        <f>Q705*H705</f>
        <v>0</v>
      </c>
      <c r="S705" s="178">
        <v>0</v>
      </c>
      <c r="T705" s="179">
        <f>S705*H705</f>
        <v>0</v>
      </c>
      <c r="U705" s="33"/>
      <c r="V705" s="33"/>
      <c r="W705" s="33"/>
      <c r="X705" s="33"/>
      <c r="Y705" s="33"/>
      <c r="Z705" s="33"/>
      <c r="AA705" s="33"/>
      <c r="AB705" s="33"/>
      <c r="AC705" s="33"/>
      <c r="AD705" s="33"/>
      <c r="AE705" s="33"/>
      <c r="AR705" s="180" t="s">
        <v>220</v>
      </c>
      <c r="AT705" s="180" t="s">
        <v>182</v>
      </c>
      <c r="AU705" s="180" t="s">
        <v>91</v>
      </c>
      <c r="AY705" s="18" t="s">
        <v>180</v>
      </c>
      <c r="BE705" s="181">
        <f>IF(N705="základní",J705,0)</f>
        <v>0</v>
      </c>
      <c r="BF705" s="181">
        <f>IF(N705="snížená",J705,0)</f>
        <v>0</v>
      </c>
      <c r="BG705" s="181">
        <f>IF(N705="zákl. přenesená",J705,0)</f>
        <v>0</v>
      </c>
      <c r="BH705" s="181">
        <f>IF(N705="sníž. přenesená",J705,0)</f>
        <v>0</v>
      </c>
      <c r="BI705" s="181">
        <f>IF(N705="nulová",J705,0)</f>
        <v>0</v>
      </c>
      <c r="BJ705" s="18" t="s">
        <v>21</v>
      </c>
      <c r="BK705" s="181">
        <f>ROUND(I705*H705,2)</f>
        <v>0</v>
      </c>
      <c r="BL705" s="18" t="s">
        <v>220</v>
      </c>
      <c r="BM705" s="180" t="s">
        <v>849</v>
      </c>
    </row>
    <row r="706" spans="1:65" s="2" customFormat="1" ht="11.25">
      <c r="A706" s="33"/>
      <c r="B706" s="34"/>
      <c r="C706" s="33"/>
      <c r="D706" s="182" t="s">
        <v>186</v>
      </c>
      <c r="E706" s="33"/>
      <c r="F706" s="183" t="s">
        <v>848</v>
      </c>
      <c r="G706" s="33"/>
      <c r="H706" s="33"/>
      <c r="I706" s="102"/>
      <c r="J706" s="33"/>
      <c r="K706" s="33"/>
      <c r="L706" s="34"/>
      <c r="M706" s="184"/>
      <c r="N706" s="185"/>
      <c r="O706" s="59"/>
      <c r="P706" s="59"/>
      <c r="Q706" s="59"/>
      <c r="R706" s="59"/>
      <c r="S706" s="59"/>
      <c r="T706" s="60"/>
      <c r="U706" s="33"/>
      <c r="V706" s="33"/>
      <c r="W706" s="33"/>
      <c r="X706" s="33"/>
      <c r="Y706" s="33"/>
      <c r="Z706" s="33"/>
      <c r="AA706" s="33"/>
      <c r="AB706" s="33"/>
      <c r="AC706" s="33"/>
      <c r="AD706" s="33"/>
      <c r="AE706" s="33"/>
      <c r="AT706" s="18" t="s">
        <v>186</v>
      </c>
      <c r="AU706" s="18" t="s">
        <v>91</v>
      </c>
    </row>
    <row r="707" spans="1:65" s="13" customFormat="1" ht="11.25">
      <c r="B707" s="186"/>
      <c r="D707" s="182" t="s">
        <v>187</v>
      </c>
      <c r="E707" s="187" t="s">
        <v>1</v>
      </c>
      <c r="F707" s="188" t="s">
        <v>850</v>
      </c>
      <c r="H707" s="189">
        <v>10.8</v>
      </c>
      <c r="I707" s="190"/>
      <c r="L707" s="186"/>
      <c r="M707" s="191"/>
      <c r="N707" s="192"/>
      <c r="O707" s="192"/>
      <c r="P707" s="192"/>
      <c r="Q707" s="192"/>
      <c r="R707" s="192"/>
      <c r="S707" s="192"/>
      <c r="T707" s="193"/>
      <c r="AT707" s="187" t="s">
        <v>187</v>
      </c>
      <c r="AU707" s="187" t="s">
        <v>91</v>
      </c>
      <c r="AV707" s="13" t="s">
        <v>91</v>
      </c>
      <c r="AW707" s="13" t="s">
        <v>36</v>
      </c>
      <c r="AX707" s="13" t="s">
        <v>80</v>
      </c>
      <c r="AY707" s="187" t="s">
        <v>180</v>
      </c>
    </row>
    <row r="708" spans="1:65" s="14" customFormat="1" ht="11.25">
      <c r="B708" s="194"/>
      <c r="D708" s="182" t="s">
        <v>187</v>
      </c>
      <c r="E708" s="195" t="s">
        <v>1</v>
      </c>
      <c r="F708" s="196" t="s">
        <v>189</v>
      </c>
      <c r="H708" s="197">
        <v>10.8</v>
      </c>
      <c r="I708" s="198"/>
      <c r="L708" s="194"/>
      <c r="M708" s="199"/>
      <c r="N708" s="200"/>
      <c r="O708" s="200"/>
      <c r="P708" s="200"/>
      <c r="Q708" s="200"/>
      <c r="R708" s="200"/>
      <c r="S708" s="200"/>
      <c r="T708" s="201"/>
      <c r="AT708" s="195" t="s">
        <v>187</v>
      </c>
      <c r="AU708" s="195" t="s">
        <v>91</v>
      </c>
      <c r="AV708" s="14" t="s">
        <v>128</v>
      </c>
      <c r="AW708" s="14" t="s">
        <v>36</v>
      </c>
      <c r="AX708" s="14" t="s">
        <v>21</v>
      </c>
      <c r="AY708" s="195" t="s">
        <v>180</v>
      </c>
    </row>
    <row r="709" spans="1:65" s="2" customFormat="1" ht="24" customHeight="1">
      <c r="A709" s="33"/>
      <c r="B709" s="167"/>
      <c r="C709" s="202" t="s">
        <v>851</v>
      </c>
      <c r="D709" s="202" t="s">
        <v>190</v>
      </c>
      <c r="E709" s="203" t="s">
        <v>852</v>
      </c>
      <c r="F709" s="204" t="s">
        <v>853</v>
      </c>
      <c r="G709" s="205" t="s">
        <v>213</v>
      </c>
      <c r="H709" s="206">
        <v>10.8</v>
      </c>
      <c r="I709" s="207"/>
      <c r="J709" s="208">
        <f>ROUND(I709*H709,2)</f>
        <v>0</v>
      </c>
      <c r="K709" s="209"/>
      <c r="L709" s="210"/>
      <c r="M709" s="211" t="s">
        <v>1</v>
      </c>
      <c r="N709" s="212" t="s">
        <v>45</v>
      </c>
      <c r="O709" s="59"/>
      <c r="P709" s="178">
        <f>O709*H709</f>
        <v>0</v>
      </c>
      <c r="Q709" s="178">
        <v>0</v>
      </c>
      <c r="R709" s="178">
        <f>Q709*H709</f>
        <v>0</v>
      </c>
      <c r="S709" s="178">
        <v>0</v>
      </c>
      <c r="T709" s="179">
        <f>S709*H709</f>
        <v>0</v>
      </c>
      <c r="U709" s="33"/>
      <c r="V709" s="33"/>
      <c r="W709" s="33"/>
      <c r="X709" s="33"/>
      <c r="Y709" s="33"/>
      <c r="Z709" s="33"/>
      <c r="AA709" s="33"/>
      <c r="AB709" s="33"/>
      <c r="AC709" s="33"/>
      <c r="AD709" s="33"/>
      <c r="AE709" s="33"/>
      <c r="AR709" s="180" t="s">
        <v>257</v>
      </c>
      <c r="AT709" s="180" t="s">
        <v>190</v>
      </c>
      <c r="AU709" s="180" t="s">
        <v>91</v>
      </c>
      <c r="AY709" s="18" t="s">
        <v>180</v>
      </c>
      <c r="BE709" s="181">
        <f>IF(N709="základní",J709,0)</f>
        <v>0</v>
      </c>
      <c r="BF709" s="181">
        <f>IF(N709="snížená",J709,0)</f>
        <v>0</v>
      </c>
      <c r="BG709" s="181">
        <f>IF(N709="zákl. přenesená",J709,0)</f>
        <v>0</v>
      </c>
      <c r="BH709" s="181">
        <f>IF(N709="sníž. přenesená",J709,0)</f>
        <v>0</v>
      </c>
      <c r="BI709" s="181">
        <f>IF(N709="nulová",J709,0)</f>
        <v>0</v>
      </c>
      <c r="BJ709" s="18" t="s">
        <v>21</v>
      </c>
      <c r="BK709" s="181">
        <f>ROUND(I709*H709,2)</f>
        <v>0</v>
      </c>
      <c r="BL709" s="18" t="s">
        <v>220</v>
      </c>
      <c r="BM709" s="180" t="s">
        <v>854</v>
      </c>
    </row>
    <row r="710" spans="1:65" s="2" customFormat="1" ht="19.5">
      <c r="A710" s="33"/>
      <c r="B710" s="34"/>
      <c r="C710" s="33"/>
      <c r="D710" s="182" t="s">
        <v>186</v>
      </c>
      <c r="E710" s="33"/>
      <c r="F710" s="183" t="s">
        <v>853</v>
      </c>
      <c r="G710" s="33"/>
      <c r="H710" s="33"/>
      <c r="I710" s="102"/>
      <c r="J710" s="33"/>
      <c r="K710" s="33"/>
      <c r="L710" s="34"/>
      <c r="M710" s="184"/>
      <c r="N710" s="185"/>
      <c r="O710" s="59"/>
      <c r="P710" s="59"/>
      <c r="Q710" s="59"/>
      <c r="R710" s="59"/>
      <c r="S710" s="59"/>
      <c r="T710" s="60"/>
      <c r="U710" s="33"/>
      <c r="V710" s="33"/>
      <c r="W710" s="33"/>
      <c r="X710" s="33"/>
      <c r="Y710" s="33"/>
      <c r="Z710" s="33"/>
      <c r="AA710" s="33"/>
      <c r="AB710" s="33"/>
      <c r="AC710" s="33"/>
      <c r="AD710" s="33"/>
      <c r="AE710" s="33"/>
      <c r="AT710" s="18" t="s">
        <v>186</v>
      </c>
      <c r="AU710" s="18" t="s">
        <v>91</v>
      </c>
    </row>
    <row r="711" spans="1:65" s="13" customFormat="1" ht="11.25">
      <c r="B711" s="186"/>
      <c r="D711" s="182" t="s">
        <v>187</v>
      </c>
      <c r="E711" s="187" t="s">
        <v>1</v>
      </c>
      <c r="F711" s="188" t="s">
        <v>850</v>
      </c>
      <c r="H711" s="189">
        <v>10.8</v>
      </c>
      <c r="I711" s="190"/>
      <c r="L711" s="186"/>
      <c r="M711" s="191"/>
      <c r="N711" s="192"/>
      <c r="O711" s="192"/>
      <c r="P711" s="192"/>
      <c r="Q711" s="192"/>
      <c r="R711" s="192"/>
      <c r="S711" s="192"/>
      <c r="T711" s="193"/>
      <c r="AT711" s="187" t="s">
        <v>187</v>
      </c>
      <c r="AU711" s="187" t="s">
        <v>91</v>
      </c>
      <c r="AV711" s="13" t="s">
        <v>91</v>
      </c>
      <c r="AW711" s="13" t="s">
        <v>36</v>
      </c>
      <c r="AX711" s="13" t="s">
        <v>80</v>
      </c>
      <c r="AY711" s="187" t="s">
        <v>180</v>
      </c>
    </row>
    <row r="712" spans="1:65" s="14" customFormat="1" ht="11.25">
      <c r="B712" s="194"/>
      <c r="D712" s="182" t="s">
        <v>187</v>
      </c>
      <c r="E712" s="195" t="s">
        <v>1</v>
      </c>
      <c r="F712" s="196" t="s">
        <v>189</v>
      </c>
      <c r="H712" s="197">
        <v>10.8</v>
      </c>
      <c r="I712" s="198"/>
      <c r="L712" s="194"/>
      <c r="M712" s="199"/>
      <c r="N712" s="200"/>
      <c r="O712" s="200"/>
      <c r="P712" s="200"/>
      <c r="Q712" s="200"/>
      <c r="R712" s="200"/>
      <c r="S712" s="200"/>
      <c r="T712" s="201"/>
      <c r="AT712" s="195" t="s">
        <v>187</v>
      </c>
      <c r="AU712" s="195" t="s">
        <v>91</v>
      </c>
      <c r="AV712" s="14" t="s">
        <v>128</v>
      </c>
      <c r="AW712" s="14" t="s">
        <v>36</v>
      </c>
      <c r="AX712" s="14" t="s">
        <v>21</v>
      </c>
      <c r="AY712" s="195" t="s">
        <v>180</v>
      </c>
    </row>
    <row r="713" spans="1:65" s="2" customFormat="1" ht="16.5" customHeight="1">
      <c r="A713" s="33"/>
      <c r="B713" s="167"/>
      <c r="C713" s="168" t="s">
        <v>533</v>
      </c>
      <c r="D713" s="168" t="s">
        <v>182</v>
      </c>
      <c r="E713" s="169" t="s">
        <v>855</v>
      </c>
      <c r="F713" s="170" t="s">
        <v>856</v>
      </c>
      <c r="G713" s="171" t="s">
        <v>199</v>
      </c>
      <c r="H713" s="172">
        <v>1.7</v>
      </c>
      <c r="I713" s="173"/>
      <c r="J713" s="174">
        <f>ROUND(I713*H713,2)</f>
        <v>0</v>
      </c>
      <c r="K713" s="175"/>
      <c r="L713" s="34"/>
      <c r="M713" s="176" t="s">
        <v>1</v>
      </c>
      <c r="N713" s="177" t="s">
        <v>45</v>
      </c>
      <c r="O713" s="59"/>
      <c r="P713" s="178">
        <f>O713*H713</f>
        <v>0</v>
      </c>
      <c r="Q713" s="178">
        <v>0</v>
      </c>
      <c r="R713" s="178">
        <f>Q713*H713</f>
        <v>0</v>
      </c>
      <c r="S713" s="178">
        <v>0</v>
      </c>
      <c r="T713" s="179">
        <f>S713*H713</f>
        <v>0</v>
      </c>
      <c r="U713" s="33"/>
      <c r="V713" s="33"/>
      <c r="W713" s="33"/>
      <c r="X713" s="33"/>
      <c r="Y713" s="33"/>
      <c r="Z713" s="33"/>
      <c r="AA713" s="33"/>
      <c r="AB713" s="33"/>
      <c r="AC713" s="33"/>
      <c r="AD713" s="33"/>
      <c r="AE713" s="33"/>
      <c r="AR713" s="180" t="s">
        <v>220</v>
      </c>
      <c r="AT713" s="180" t="s">
        <v>182</v>
      </c>
      <c r="AU713" s="180" t="s">
        <v>91</v>
      </c>
      <c r="AY713" s="18" t="s">
        <v>180</v>
      </c>
      <c r="BE713" s="181">
        <f>IF(N713="základní",J713,0)</f>
        <v>0</v>
      </c>
      <c r="BF713" s="181">
        <f>IF(N713="snížená",J713,0)</f>
        <v>0</v>
      </c>
      <c r="BG713" s="181">
        <f>IF(N713="zákl. přenesená",J713,0)</f>
        <v>0</v>
      </c>
      <c r="BH713" s="181">
        <f>IF(N713="sníž. přenesená",J713,0)</f>
        <v>0</v>
      </c>
      <c r="BI713" s="181">
        <f>IF(N713="nulová",J713,0)</f>
        <v>0</v>
      </c>
      <c r="BJ713" s="18" t="s">
        <v>21</v>
      </c>
      <c r="BK713" s="181">
        <f>ROUND(I713*H713,2)</f>
        <v>0</v>
      </c>
      <c r="BL713" s="18" t="s">
        <v>220</v>
      </c>
      <c r="BM713" s="180" t="s">
        <v>857</v>
      </c>
    </row>
    <row r="714" spans="1:65" s="2" customFormat="1" ht="11.25">
      <c r="A714" s="33"/>
      <c r="B714" s="34"/>
      <c r="C714" s="33"/>
      <c r="D714" s="182" t="s">
        <v>186</v>
      </c>
      <c r="E714" s="33"/>
      <c r="F714" s="183" t="s">
        <v>856</v>
      </c>
      <c r="G714" s="33"/>
      <c r="H714" s="33"/>
      <c r="I714" s="102"/>
      <c r="J714" s="33"/>
      <c r="K714" s="33"/>
      <c r="L714" s="34"/>
      <c r="M714" s="184"/>
      <c r="N714" s="185"/>
      <c r="O714" s="59"/>
      <c r="P714" s="59"/>
      <c r="Q714" s="59"/>
      <c r="R714" s="59"/>
      <c r="S714" s="59"/>
      <c r="T714" s="60"/>
      <c r="U714" s="33"/>
      <c r="V714" s="33"/>
      <c r="W714" s="33"/>
      <c r="X714" s="33"/>
      <c r="Y714" s="33"/>
      <c r="Z714" s="33"/>
      <c r="AA714" s="33"/>
      <c r="AB714" s="33"/>
      <c r="AC714" s="33"/>
      <c r="AD714" s="33"/>
      <c r="AE714" s="33"/>
      <c r="AT714" s="18" t="s">
        <v>186</v>
      </c>
      <c r="AU714" s="18" t="s">
        <v>91</v>
      </c>
    </row>
    <row r="715" spans="1:65" s="13" customFormat="1" ht="11.25">
      <c r="B715" s="186"/>
      <c r="D715" s="182" t="s">
        <v>187</v>
      </c>
      <c r="E715" s="187" t="s">
        <v>1</v>
      </c>
      <c r="F715" s="188" t="s">
        <v>858</v>
      </c>
      <c r="H715" s="189">
        <v>1.7</v>
      </c>
      <c r="I715" s="190"/>
      <c r="L715" s="186"/>
      <c r="M715" s="191"/>
      <c r="N715" s="192"/>
      <c r="O715" s="192"/>
      <c r="P715" s="192"/>
      <c r="Q715" s="192"/>
      <c r="R715" s="192"/>
      <c r="S715" s="192"/>
      <c r="T715" s="193"/>
      <c r="AT715" s="187" t="s">
        <v>187</v>
      </c>
      <c r="AU715" s="187" t="s">
        <v>91</v>
      </c>
      <c r="AV715" s="13" t="s">
        <v>91</v>
      </c>
      <c r="AW715" s="13" t="s">
        <v>36</v>
      </c>
      <c r="AX715" s="13" t="s">
        <v>80</v>
      </c>
      <c r="AY715" s="187" t="s">
        <v>180</v>
      </c>
    </row>
    <row r="716" spans="1:65" s="14" customFormat="1" ht="11.25">
      <c r="B716" s="194"/>
      <c r="D716" s="182" t="s">
        <v>187</v>
      </c>
      <c r="E716" s="195" t="s">
        <v>1</v>
      </c>
      <c r="F716" s="196" t="s">
        <v>189</v>
      </c>
      <c r="H716" s="197">
        <v>1.7</v>
      </c>
      <c r="I716" s="198"/>
      <c r="L716" s="194"/>
      <c r="M716" s="199"/>
      <c r="N716" s="200"/>
      <c r="O716" s="200"/>
      <c r="P716" s="200"/>
      <c r="Q716" s="200"/>
      <c r="R716" s="200"/>
      <c r="S716" s="200"/>
      <c r="T716" s="201"/>
      <c r="AT716" s="195" t="s">
        <v>187</v>
      </c>
      <c r="AU716" s="195" t="s">
        <v>91</v>
      </c>
      <c r="AV716" s="14" t="s">
        <v>128</v>
      </c>
      <c r="AW716" s="14" t="s">
        <v>36</v>
      </c>
      <c r="AX716" s="14" t="s">
        <v>21</v>
      </c>
      <c r="AY716" s="195" t="s">
        <v>180</v>
      </c>
    </row>
    <row r="717" spans="1:65" s="2" customFormat="1" ht="24" customHeight="1">
      <c r="A717" s="33"/>
      <c r="B717" s="167"/>
      <c r="C717" s="202" t="s">
        <v>859</v>
      </c>
      <c r="D717" s="202" t="s">
        <v>190</v>
      </c>
      <c r="E717" s="203" t="s">
        <v>860</v>
      </c>
      <c r="F717" s="204" t="s">
        <v>861</v>
      </c>
      <c r="G717" s="205" t="s">
        <v>199</v>
      </c>
      <c r="H717" s="206">
        <v>1.7</v>
      </c>
      <c r="I717" s="207"/>
      <c r="J717" s="208">
        <f>ROUND(I717*H717,2)</f>
        <v>0</v>
      </c>
      <c r="K717" s="209"/>
      <c r="L717" s="210"/>
      <c r="M717" s="211" t="s">
        <v>1</v>
      </c>
      <c r="N717" s="212" t="s">
        <v>45</v>
      </c>
      <c r="O717" s="59"/>
      <c r="P717" s="178">
        <f>O717*H717</f>
        <v>0</v>
      </c>
      <c r="Q717" s="178">
        <v>0</v>
      </c>
      <c r="R717" s="178">
        <f>Q717*H717</f>
        <v>0</v>
      </c>
      <c r="S717" s="178">
        <v>0</v>
      </c>
      <c r="T717" s="179">
        <f>S717*H717</f>
        <v>0</v>
      </c>
      <c r="U717" s="33"/>
      <c r="V717" s="33"/>
      <c r="W717" s="33"/>
      <c r="X717" s="33"/>
      <c r="Y717" s="33"/>
      <c r="Z717" s="33"/>
      <c r="AA717" s="33"/>
      <c r="AB717" s="33"/>
      <c r="AC717" s="33"/>
      <c r="AD717" s="33"/>
      <c r="AE717" s="33"/>
      <c r="AR717" s="180" t="s">
        <v>257</v>
      </c>
      <c r="AT717" s="180" t="s">
        <v>190</v>
      </c>
      <c r="AU717" s="180" t="s">
        <v>91</v>
      </c>
      <c r="AY717" s="18" t="s">
        <v>180</v>
      </c>
      <c r="BE717" s="181">
        <f>IF(N717="základní",J717,0)</f>
        <v>0</v>
      </c>
      <c r="BF717" s="181">
        <f>IF(N717="snížená",J717,0)</f>
        <v>0</v>
      </c>
      <c r="BG717" s="181">
        <f>IF(N717="zákl. přenesená",J717,0)</f>
        <v>0</v>
      </c>
      <c r="BH717" s="181">
        <f>IF(N717="sníž. přenesená",J717,0)</f>
        <v>0</v>
      </c>
      <c r="BI717" s="181">
        <f>IF(N717="nulová",J717,0)</f>
        <v>0</v>
      </c>
      <c r="BJ717" s="18" t="s">
        <v>21</v>
      </c>
      <c r="BK717" s="181">
        <f>ROUND(I717*H717,2)</f>
        <v>0</v>
      </c>
      <c r="BL717" s="18" t="s">
        <v>220</v>
      </c>
      <c r="BM717" s="180" t="s">
        <v>862</v>
      </c>
    </row>
    <row r="718" spans="1:65" s="2" customFormat="1" ht="11.25">
      <c r="A718" s="33"/>
      <c r="B718" s="34"/>
      <c r="C718" s="33"/>
      <c r="D718" s="182" t="s">
        <v>186</v>
      </c>
      <c r="E718" s="33"/>
      <c r="F718" s="183" t="s">
        <v>861</v>
      </c>
      <c r="G718" s="33"/>
      <c r="H718" s="33"/>
      <c r="I718" s="102"/>
      <c r="J718" s="33"/>
      <c r="K718" s="33"/>
      <c r="L718" s="34"/>
      <c r="M718" s="184"/>
      <c r="N718" s="185"/>
      <c r="O718" s="59"/>
      <c r="P718" s="59"/>
      <c r="Q718" s="59"/>
      <c r="R718" s="59"/>
      <c r="S718" s="59"/>
      <c r="T718" s="60"/>
      <c r="U718" s="33"/>
      <c r="V718" s="33"/>
      <c r="W718" s="33"/>
      <c r="X718" s="33"/>
      <c r="Y718" s="33"/>
      <c r="Z718" s="33"/>
      <c r="AA718" s="33"/>
      <c r="AB718" s="33"/>
      <c r="AC718" s="33"/>
      <c r="AD718" s="33"/>
      <c r="AE718" s="33"/>
      <c r="AT718" s="18" t="s">
        <v>186</v>
      </c>
      <c r="AU718" s="18" t="s">
        <v>91</v>
      </c>
    </row>
    <row r="719" spans="1:65" s="2" customFormat="1" ht="24" customHeight="1">
      <c r="A719" s="33"/>
      <c r="B719" s="167"/>
      <c r="C719" s="168" t="s">
        <v>538</v>
      </c>
      <c r="D719" s="168" t="s">
        <v>182</v>
      </c>
      <c r="E719" s="169" t="s">
        <v>863</v>
      </c>
      <c r="F719" s="170" t="s">
        <v>864</v>
      </c>
      <c r="G719" s="171" t="s">
        <v>495</v>
      </c>
      <c r="H719" s="172">
        <v>1</v>
      </c>
      <c r="I719" s="173"/>
      <c r="J719" s="174">
        <f>ROUND(I719*H719,2)</f>
        <v>0</v>
      </c>
      <c r="K719" s="175"/>
      <c r="L719" s="34"/>
      <c r="M719" s="176" t="s">
        <v>1</v>
      </c>
      <c r="N719" s="177" t="s">
        <v>45</v>
      </c>
      <c r="O719" s="59"/>
      <c r="P719" s="178">
        <f>O719*H719</f>
        <v>0</v>
      </c>
      <c r="Q719" s="178">
        <v>0</v>
      </c>
      <c r="R719" s="178">
        <f>Q719*H719</f>
        <v>0</v>
      </c>
      <c r="S719" s="178">
        <v>0</v>
      </c>
      <c r="T719" s="179">
        <f>S719*H719</f>
        <v>0</v>
      </c>
      <c r="U719" s="33"/>
      <c r="V719" s="33"/>
      <c r="W719" s="33"/>
      <c r="X719" s="33"/>
      <c r="Y719" s="33"/>
      <c r="Z719" s="33"/>
      <c r="AA719" s="33"/>
      <c r="AB719" s="33"/>
      <c r="AC719" s="33"/>
      <c r="AD719" s="33"/>
      <c r="AE719" s="33"/>
      <c r="AR719" s="180" t="s">
        <v>220</v>
      </c>
      <c r="AT719" s="180" t="s">
        <v>182</v>
      </c>
      <c r="AU719" s="180" t="s">
        <v>91</v>
      </c>
      <c r="AY719" s="18" t="s">
        <v>180</v>
      </c>
      <c r="BE719" s="181">
        <f>IF(N719="základní",J719,0)</f>
        <v>0</v>
      </c>
      <c r="BF719" s="181">
        <f>IF(N719="snížená",J719,0)</f>
        <v>0</v>
      </c>
      <c r="BG719" s="181">
        <f>IF(N719="zákl. přenesená",J719,0)</f>
        <v>0</v>
      </c>
      <c r="BH719" s="181">
        <f>IF(N719="sníž. přenesená",J719,0)</f>
        <v>0</v>
      </c>
      <c r="BI719" s="181">
        <f>IF(N719="nulová",J719,0)</f>
        <v>0</v>
      </c>
      <c r="BJ719" s="18" t="s">
        <v>21</v>
      </c>
      <c r="BK719" s="181">
        <f>ROUND(I719*H719,2)</f>
        <v>0</v>
      </c>
      <c r="BL719" s="18" t="s">
        <v>220</v>
      </c>
      <c r="BM719" s="180" t="s">
        <v>865</v>
      </c>
    </row>
    <row r="720" spans="1:65" s="2" customFormat="1" ht="19.5">
      <c r="A720" s="33"/>
      <c r="B720" s="34"/>
      <c r="C720" s="33"/>
      <c r="D720" s="182" t="s">
        <v>186</v>
      </c>
      <c r="E720" s="33"/>
      <c r="F720" s="183" t="s">
        <v>864</v>
      </c>
      <c r="G720" s="33"/>
      <c r="H720" s="33"/>
      <c r="I720" s="102"/>
      <c r="J720" s="33"/>
      <c r="K720" s="33"/>
      <c r="L720" s="34"/>
      <c r="M720" s="184"/>
      <c r="N720" s="185"/>
      <c r="O720" s="59"/>
      <c r="P720" s="59"/>
      <c r="Q720" s="59"/>
      <c r="R720" s="59"/>
      <c r="S720" s="59"/>
      <c r="T720" s="60"/>
      <c r="U720" s="33"/>
      <c r="V720" s="33"/>
      <c r="W720" s="33"/>
      <c r="X720" s="33"/>
      <c r="Y720" s="33"/>
      <c r="Z720" s="33"/>
      <c r="AA720" s="33"/>
      <c r="AB720" s="33"/>
      <c r="AC720" s="33"/>
      <c r="AD720" s="33"/>
      <c r="AE720" s="33"/>
      <c r="AT720" s="18" t="s">
        <v>186</v>
      </c>
      <c r="AU720" s="18" t="s">
        <v>91</v>
      </c>
    </row>
    <row r="721" spans="1:65" s="2" customFormat="1" ht="16.5" customHeight="1">
      <c r="A721" s="33"/>
      <c r="B721" s="167"/>
      <c r="C721" s="168" t="s">
        <v>866</v>
      </c>
      <c r="D721" s="168" t="s">
        <v>182</v>
      </c>
      <c r="E721" s="169" t="s">
        <v>867</v>
      </c>
      <c r="F721" s="170" t="s">
        <v>868</v>
      </c>
      <c r="G721" s="171" t="s">
        <v>495</v>
      </c>
      <c r="H721" s="172">
        <v>5</v>
      </c>
      <c r="I721" s="173"/>
      <c r="J721" s="174">
        <f>ROUND(I721*H721,2)</f>
        <v>0</v>
      </c>
      <c r="K721" s="175"/>
      <c r="L721" s="34"/>
      <c r="M721" s="176" t="s">
        <v>1</v>
      </c>
      <c r="N721" s="177" t="s">
        <v>45</v>
      </c>
      <c r="O721" s="59"/>
      <c r="P721" s="178">
        <f>O721*H721</f>
        <v>0</v>
      </c>
      <c r="Q721" s="178">
        <v>0</v>
      </c>
      <c r="R721" s="178">
        <f>Q721*H721</f>
        <v>0</v>
      </c>
      <c r="S721" s="178">
        <v>0</v>
      </c>
      <c r="T721" s="179">
        <f>S721*H721</f>
        <v>0</v>
      </c>
      <c r="U721" s="33"/>
      <c r="V721" s="33"/>
      <c r="W721" s="33"/>
      <c r="X721" s="33"/>
      <c r="Y721" s="33"/>
      <c r="Z721" s="33"/>
      <c r="AA721" s="33"/>
      <c r="AB721" s="33"/>
      <c r="AC721" s="33"/>
      <c r="AD721" s="33"/>
      <c r="AE721" s="33"/>
      <c r="AR721" s="180" t="s">
        <v>220</v>
      </c>
      <c r="AT721" s="180" t="s">
        <v>182</v>
      </c>
      <c r="AU721" s="180" t="s">
        <v>91</v>
      </c>
      <c r="AY721" s="18" t="s">
        <v>180</v>
      </c>
      <c r="BE721" s="181">
        <f>IF(N721="základní",J721,0)</f>
        <v>0</v>
      </c>
      <c r="BF721" s="181">
        <f>IF(N721="snížená",J721,0)</f>
        <v>0</v>
      </c>
      <c r="BG721" s="181">
        <f>IF(N721="zákl. přenesená",J721,0)</f>
        <v>0</v>
      </c>
      <c r="BH721" s="181">
        <f>IF(N721="sníž. přenesená",J721,0)</f>
        <v>0</v>
      </c>
      <c r="BI721" s="181">
        <f>IF(N721="nulová",J721,0)</f>
        <v>0</v>
      </c>
      <c r="BJ721" s="18" t="s">
        <v>21</v>
      </c>
      <c r="BK721" s="181">
        <f>ROUND(I721*H721,2)</f>
        <v>0</v>
      </c>
      <c r="BL721" s="18" t="s">
        <v>220</v>
      </c>
      <c r="BM721" s="180" t="s">
        <v>869</v>
      </c>
    </row>
    <row r="722" spans="1:65" s="2" customFormat="1" ht="11.25">
      <c r="A722" s="33"/>
      <c r="B722" s="34"/>
      <c r="C722" s="33"/>
      <c r="D722" s="182" t="s">
        <v>186</v>
      </c>
      <c r="E722" s="33"/>
      <c r="F722" s="183" t="s">
        <v>868</v>
      </c>
      <c r="G722" s="33"/>
      <c r="H722" s="33"/>
      <c r="I722" s="102"/>
      <c r="J722" s="33"/>
      <c r="K722" s="33"/>
      <c r="L722" s="34"/>
      <c r="M722" s="184"/>
      <c r="N722" s="185"/>
      <c r="O722" s="59"/>
      <c r="P722" s="59"/>
      <c r="Q722" s="59"/>
      <c r="R722" s="59"/>
      <c r="S722" s="59"/>
      <c r="T722" s="60"/>
      <c r="U722" s="33"/>
      <c r="V722" s="33"/>
      <c r="W722" s="33"/>
      <c r="X722" s="33"/>
      <c r="Y722" s="33"/>
      <c r="Z722" s="33"/>
      <c r="AA722" s="33"/>
      <c r="AB722" s="33"/>
      <c r="AC722" s="33"/>
      <c r="AD722" s="33"/>
      <c r="AE722" s="33"/>
      <c r="AT722" s="18" t="s">
        <v>186</v>
      </c>
      <c r="AU722" s="18" t="s">
        <v>91</v>
      </c>
    </row>
    <row r="723" spans="1:65" s="2" customFormat="1" ht="16.5" customHeight="1">
      <c r="A723" s="33"/>
      <c r="B723" s="167"/>
      <c r="C723" s="168" t="s">
        <v>544</v>
      </c>
      <c r="D723" s="168" t="s">
        <v>182</v>
      </c>
      <c r="E723" s="169" t="s">
        <v>870</v>
      </c>
      <c r="F723" s="170" t="s">
        <v>871</v>
      </c>
      <c r="G723" s="171" t="s">
        <v>495</v>
      </c>
      <c r="H723" s="172">
        <v>6</v>
      </c>
      <c r="I723" s="173"/>
      <c r="J723" s="174">
        <f>ROUND(I723*H723,2)</f>
        <v>0</v>
      </c>
      <c r="K723" s="175"/>
      <c r="L723" s="34"/>
      <c r="M723" s="176" t="s">
        <v>1</v>
      </c>
      <c r="N723" s="177" t="s">
        <v>45</v>
      </c>
      <c r="O723" s="59"/>
      <c r="P723" s="178">
        <f>O723*H723</f>
        <v>0</v>
      </c>
      <c r="Q723" s="178">
        <v>0</v>
      </c>
      <c r="R723" s="178">
        <f>Q723*H723</f>
        <v>0</v>
      </c>
      <c r="S723" s="178">
        <v>0</v>
      </c>
      <c r="T723" s="179">
        <f>S723*H723</f>
        <v>0</v>
      </c>
      <c r="U723" s="33"/>
      <c r="V723" s="33"/>
      <c r="W723" s="33"/>
      <c r="X723" s="33"/>
      <c r="Y723" s="33"/>
      <c r="Z723" s="33"/>
      <c r="AA723" s="33"/>
      <c r="AB723" s="33"/>
      <c r="AC723" s="33"/>
      <c r="AD723" s="33"/>
      <c r="AE723" s="33"/>
      <c r="AR723" s="180" t="s">
        <v>220</v>
      </c>
      <c r="AT723" s="180" t="s">
        <v>182</v>
      </c>
      <c r="AU723" s="180" t="s">
        <v>91</v>
      </c>
      <c r="AY723" s="18" t="s">
        <v>180</v>
      </c>
      <c r="BE723" s="181">
        <f>IF(N723="základní",J723,0)</f>
        <v>0</v>
      </c>
      <c r="BF723" s="181">
        <f>IF(N723="snížená",J723,0)</f>
        <v>0</v>
      </c>
      <c r="BG723" s="181">
        <f>IF(N723="zákl. přenesená",J723,0)</f>
        <v>0</v>
      </c>
      <c r="BH723" s="181">
        <f>IF(N723="sníž. přenesená",J723,0)</f>
        <v>0</v>
      </c>
      <c r="BI723" s="181">
        <f>IF(N723="nulová",J723,0)</f>
        <v>0</v>
      </c>
      <c r="BJ723" s="18" t="s">
        <v>21</v>
      </c>
      <c r="BK723" s="181">
        <f>ROUND(I723*H723,2)</f>
        <v>0</v>
      </c>
      <c r="BL723" s="18" t="s">
        <v>220</v>
      </c>
      <c r="BM723" s="180" t="s">
        <v>872</v>
      </c>
    </row>
    <row r="724" spans="1:65" s="2" customFormat="1" ht="11.25">
      <c r="A724" s="33"/>
      <c r="B724" s="34"/>
      <c r="C724" s="33"/>
      <c r="D724" s="182" t="s">
        <v>186</v>
      </c>
      <c r="E724" s="33"/>
      <c r="F724" s="183" t="s">
        <v>871</v>
      </c>
      <c r="G724" s="33"/>
      <c r="H724" s="33"/>
      <c r="I724" s="102"/>
      <c r="J724" s="33"/>
      <c r="K724" s="33"/>
      <c r="L724" s="34"/>
      <c r="M724" s="184"/>
      <c r="N724" s="185"/>
      <c r="O724" s="59"/>
      <c r="P724" s="59"/>
      <c r="Q724" s="59"/>
      <c r="R724" s="59"/>
      <c r="S724" s="59"/>
      <c r="T724" s="60"/>
      <c r="U724" s="33"/>
      <c r="V724" s="33"/>
      <c r="W724" s="33"/>
      <c r="X724" s="33"/>
      <c r="Y724" s="33"/>
      <c r="Z724" s="33"/>
      <c r="AA724" s="33"/>
      <c r="AB724" s="33"/>
      <c r="AC724" s="33"/>
      <c r="AD724" s="33"/>
      <c r="AE724" s="33"/>
      <c r="AT724" s="18" t="s">
        <v>186</v>
      </c>
      <c r="AU724" s="18" t="s">
        <v>91</v>
      </c>
    </row>
    <row r="725" spans="1:65" s="2" customFormat="1" ht="24" customHeight="1">
      <c r="A725" s="33"/>
      <c r="B725" s="167"/>
      <c r="C725" s="168" t="s">
        <v>873</v>
      </c>
      <c r="D725" s="168" t="s">
        <v>182</v>
      </c>
      <c r="E725" s="169" t="s">
        <v>874</v>
      </c>
      <c r="F725" s="170" t="s">
        <v>875</v>
      </c>
      <c r="G725" s="171" t="s">
        <v>199</v>
      </c>
      <c r="H725" s="172">
        <v>55.44</v>
      </c>
      <c r="I725" s="173"/>
      <c r="J725" s="174">
        <f>ROUND(I725*H725,2)</f>
        <v>0</v>
      </c>
      <c r="K725" s="175"/>
      <c r="L725" s="34"/>
      <c r="M725" s="176" t="s">
        <v>1</v>
      </c>
      <c r="N725" s="177" t="s">
        <v>45</v>
      </c>
      <c r="O725" s="59"/>
      <c r="P725" s="178">
        <f>O725*H725</f>
        <v>0</v>
      </c>
      <c r="Q725" s="178">
        <v>0</v>
      </c>
      <c r="R725" s="178">
        <f>Q725*H725</f>
        <v>0</v>
      </c>
      <c r="S725" s="178">
        <v>0</v>
      </c>
      <c r="T725" s="179">
        <f>S725*H725</f>
        <v>0</v>
      </c>
      <c r="U725" s="33"/>
      <c r="V725" s="33"/>
      <c r="W725" s="33"/>
      <c r="X725" s="33"/>
      <c r="Y725" s="33"/>
      <c r="Z725" s="33"/>
      <c r="AA725" s="33"/>
      <c r="AB725" s="33"/>
      <c r="AC725" s="33"/>
      <c r="AD725" s="33"/>
      <c r="AE725" s="33"/>
      <c r="AR725" s="180" t="s">
        <v>220</v>
      </c>
      <c r="AT725" s="180" t="s">
        <v>182</v>
      </c>
      <c r="AU725" s="180" t="s">
        <v>91</v>
      </c>
      <c r="AY725" s="18" t="s">
        <v>180</v>
      </c>
      <c r="BE725" s="181">
        <f>IF(N725="základní",J725,0)</f>
        <v>0</v>
      </c>
      <c r="BF725" s="181">
        <f>IF(N725="snížená",J725,0)</f>
        <v>0</v>
      </c>
      <c r="BG725" s="181">
        <f>IF(N725="zákl. přenesená",J725,0)</f>
        <v>0</v>
      </c>
      <c r="BH725" s="181">
        <f>IF(N725="sníž. přenesená",J725,0)</f>
        <v>0</v>
      </c>
      <c r="BI725" s="181">
        <f>IF(N725="nulová",J725,0)</f>
        <v>0</v>
      </c>
      <c r="BJ725" s="18" t="s">
        <v>21</v>
      </c>
      <c r="BK725" s="181">
        <f>ROUND(I725*H725,2)</f>
        <v>0</v>
      </c>
      <c r="BL725" s="18" t="s">
        <v>220</v>
      </c>
      <c r="BM725" s="180" t="s">
        <v>876</v>
      </c>
    </row>
    <row r="726" spans="1:65" s="2" customFormat="1" ht="11.25">
      <c r="A726" s="33"/>
      <c r="B726" s="34"/>
      <c r="C726" s="33"/>
      <c r="D726" s="182" t="s">
        <v>186</v>
      </c>
      <c r="E726" s="33"/>
      <c r="F726" s="183" t="s">
        <v>875</v>
      </c>
      <c r="G726" s="33"/>
      <c r="H726" s="33"/>
      <c r="I726" s="102"/>
      <c r="J726" s="33"/>
      <c r="K726" s="33"/>
      <c r="L726" s="34"/>
      <c r="M726" s="184"/>
      <c r="N726" s="185"/>
      <c r="O726" s="59"/>
      <c r="P726" s="59"/>
      <c r="Q726" s="59"/>
      <c r="R726" s="59"/>
      <c r="S726" s="59"/>
      <c r="T726" s="60"/>
      <c r="U726" s="33"/>
      <c r="V726" s="33"/>
      <c r="W726" s="33"/>
      <c r="X726" s="33"/>
      <c r="Y726" s="33"/>
      <c r="Z726" s="33"/>
      <c r="AA726" s="33"/>
      <c r="AB726" s="33"/>
      <c r="AC726" s="33"/>
      <c r="AD726" s="33"/>
      <c r="AE726" s="33"/>
      <c r="AT726" s="18" t="s">
        <v>186</v>
      </c>
      <c r="AU726" s="18" t="s">
        <v>91</v>
      </c>
    </row>
    <row r="727" spans="1:65" s="13" customFormat="1" ht="11.25">
      <c r="B727" s="186"/>
      <c r="D727" s="182" t="s">
        <v>187</v>
      </c>
      <c r="E727" s="187" t="s">
        <v>1</v>
      </c>
      <c r="F727" s="188" t="s">
        <v>877</v>
      </c>
      <c r="H727" s="189">
        <v>8.0399999999999991</v>
      </c>
      <c r="I727" s="190"/>
      <c r="L727" s="186"/>
      <c r="M727" s="191"/>
      <c r="N727" s="192"/>
      <c r="O727" s="192"/>
      <c r="P727" s="192"/>
      <c r="Q727" s="192"/>
      <c r="R727" s="192"/>
      <c r="S727" s="192"/>
      <c r="T727" s="193"/>
      <c r="AT727" s="187" t="s">
        <v>187</v>
      </c>
      <c r="AU727" s="187" t="s">
        <v>91</v>
      </c>
      <c r="AV727" s="13" t="s">
        <v>91</v>
      </c>
      <c r="AW727" s="13" t="s">
        <v>36</v>
      </c>
      <c r="AX727" s="13" t="s">
        <v>80</v>
      </c>
      <c r="AY727" s="187" t="s">
        <v>180</v>
      </c>
    </row>
    <row r="728" spans="1:65" s="13" customFormat="1" ht="11.25">
      <c r="B728" s="186"/>
      <c r="D728" s="182" t="s">
        <v>187</v>
      </c>
      <c r="E728" s="187" t="s">
        <v>1</v>
      </c>
      <c r="F728" s="188" t="s">
        <v>878</v>
      </c>
      <c r="H728" s="189">
        <v>2.8</v>
      </c>
      <c r="I728" s="190"/>
      <c r="L728" s="186"/>
      <c r="M728" s="191"/>
      <c r="N728" s="192"/>
      <c r="O728" s="192"/>
      <c r="P728" s="192"/>
      <c r="Q728" s="192"/>
      <c r="R728" s="192"/>
      <c r="S728" s="192"/>
      <c r="T728" s="193"/>
      <c r="AT728" s="187" t="s">
        <v>187</v>
      </c>
      <c r="AU728" s="187" t="s">
        <v>91</v>
      </c>
      <c r="AV728" s="13" t="s">
        <v>91</v>
      </c>
      <c r="AW728" s="13" t="s">
        <v>36</v>
      </c>
      <c r="AX728" s="13" t="s">
        <v>80</v>
      </c>
      <c r="AY728" s="187" t="s">
        <v>180</v>
      </c>
    </row>
    <row r="729" spans="1:65" s="13" customFormat="1" ht="11.25">
      <c r="B729" s="186"/>
      <c r="D729" s="182" t="s">
        <v>187</v>
      </c>
      <c r="E729" s="187" t="s">
        <v>1</v>
      </c>
      <c r="F729" s="188" t="s">
        <v>879</v>
      </c>
      <c r="H729" s="189">
        <v>2.8</v>
      </c>
      <c r="I729" s="190"/>
      <c r="L729" s="186"/>
      <c r="M729" s="191"/>
      <c r="N729" s="192"/>
      <c r="O729" s="192"/>
      <c r="P729" s="192"/>
      <c r="Q729" s="192"/>
      <c r="R729" s="192"/>
      <c r="S729" s="192"/>
      <c r="T729" s="193"/>
      <c r="AT729" s="187" t="s">
        <v>187</v>
      </c>
      <c r="AU729" s="187" t="s">
        <v>91</v>
      </c>
      <c r="AV729" s="13" t="s">
        <v>91</v>
      </c>
      <c r="AW729" s="13" t="s">
        <v>36</v>
      </c>
      <c r="AX729" s="13" t="s">
        <v>80</v>
      </c>
      <c r="AY729" s="187" t="s">
        <v>180</v>
      </c>
    </row>
    <row r="730" spans="1:65" s="13" customFormat="1" ht="11.25">
      <c r="B730" s="186"/>
      <c r="D730" s="182" t="s">
        <v>187</v>
      </c>
      <c r="E730" s="187" t="s">
        <v>1</v>
      </c>
      <c r="F730" s="188" t="s">
        <v>880</v>
      </c>
      <c r="H730" s="189">
        <v>36.479999999999997</v>
      </c>
      <c r="I730" s="190"/>
      <c r="L730" s="186"/>
      <c r="M730" s="191"/>
      <c r="N730" s="192"/>
      <c r="O730" s="192"/>
      <c r="P730" s="192"/>
      <c r="Q730" s="192"/>
      <c r="R730" s="192"/>
      <c r="S730" s="192"/>
      <c r="T730" s="193"/>
      <c r="AT730" s="187" t="s">
        <v>187</v>
      </c>
      <c r="AU730" s="187" t="s">
        <v>91</v>
      </c>
      <c r="AV730" s="13" t="s">
        <v>91</v>
      </c>
      <c r="AW730" s="13" t="s">
        <v>36</v>
      </c>
      <c r="AX730" s="13" t="s">
        <v>80</v>
      </c>
      <c r="AY730" s="187" t="s">
        <v>180</v>
      </c>
    </row>
    <row r="731" spans="1:65" s="13" customFormat="1" ht="11.25">
      <c r="B731" s="186"/>
      <c r="D731" s="182" t="s">
        <v>187</v>
      </c>
      <c r="E731" s="187" t="s">
        <v>1</v>
      </c>
      <c r="F731" s="188" t="s">
        <v>881</v>
      </c>
      <c r="H731" s="189">
        <v>5.32</v>
      </c>
      <c r="I731" s="190"/>
      <c r="L731" s="186"/>
      <c r="M731" s="191"/>
      <c r="N731" s="192"/>
      <c r="O731" s="192"/>
      <c r="P731" s="192"/>
      <c r="Q731" s="192"/>
      <c r="R731" s="192"/>
      <c r="S731" s="192"/>
      <c r="T731" s="193"/>
      <c r="AT731" s="187" t="s">
        <v>187</v>
      </c>
      <c r="AU731" s="187" t="s">
        <v>91</v>
      </c>
      <c r="AV731" s="13" t="s">
        <v>91</v>
      </c>
      <c r="AW731" s="13" t="s">
        <v>36</v>
      </c>
      <c r="AX731" s="13" t="s">
        <v>80</v>
      </c>
      <c r="AY731" s="187" t="s">
        <v>180</v>
      </c>
    </row>
    <row r="732" spans="1:65" s="14" customFormat="1" ht="11.25">
      <c r="B732" s="194"/>
      <c r="D732" s="182" t="s">
        <v>187</v>
      </c>
      <c r="E732" s="195" t="s">
        <v>1</v>
      </c>
      <c r="F732" s="196" t="s">
        <v>189</v>
      </c>
      <c r="H732" s="197">
        <v>55.44</v>
      </c>
      <c r="I732" s="198"/>
      <c r="L732" s="194"/>
      <c r="M732" s="199"/>
      <c r="N732" s="200"/>
      <c r="O732" s="200"/>
      <c r="P732" s="200"/>
      <c r="Q732" s="200"/>
      <c r="R732" s="200"/>
      <c r="S732" s="200"/>
      <c r="T732" s="201"/>
      <c r="AT732" s="195" t="s">
        <v>187</v>
      </c>
      <c r="AU732" s="195" t="s">
        <v>91</v>
      </c>
      <c r="AV732" s="14" t="s">
        <v>128</v>
      </c>
      <c r="AW732" s="14" t="s">
        <v>36</v>
      </c>
      <c r="AX732" s="14" t="s">
        <v>21</v>
      </c>
      <c r="AY732" s="195" t="s">
        <v>180</v>
      </c>
    </row>
    <row r="733" spans="1:65" s="2" customFormat="1" ht="48" customHeight="1">
      <c r="A733" s="33"/>
      <c r="B733" s="167"/>
      <c r="C733" s="202" t="s">
        <v>549</v>
      </c>
      <c r="D733" s="202" t="s">
        <v>190</v>
      </c>
      <c r="E733" s="203" t="s">
        <v>882</v>
      </c>
      <c r="F733" s="204" t="s">
        <v>883</v>
      </c>
      <c r="G733" s="205" t="s">
        <v>495</v>
      </c>
      <c r="H733" s="206">
        <v>4</v>
      </c>
      <c r="I733" s="207"/>
      <c r="J733" s="208">
        <f>ROUND(I733*H733,2)</f>
        <v>0</v>
      </c>
      <c r="K733" s="209"/>
      <c r="L733" s="210"/>
      <c r="M733" s="211" t="s">
        <v>1</v>
      </c>
      <c r="N733" s="212" t="s">
        <v>45</v>
      </c>
      <c r="O733" s="59"/>
      <c r="P733" s="178">
        <f>O733*H733</f>
        <v>0</v>
      </c>
      <c r="Q733" s="178">
        <v>0</v>
      </c>
      <c r="R733" s="178">
        <f>Q733*H733</f>
        <v>0</v>
      </c>
      <c r="S733" s="178">
        <v>0</v>
      </c>
      <c r="T733" s="179">
        <f>S733*H733</f>
        <v>0</v>
      </c>
      <c r="U733" s="33"/>
      <c r="V733" s="33"/>
      <c r="W733" s="33"/>
      <c r="X733" s="33"/>
      <c r="Y733" s="33"/>
      <c r="Z733" s="33"/>
      <c r="AA733" s="33"/>
      <c r="AB733" s="33"/>
      <c r="AC733" s="33"/>
      <c r="AD733" s="33"/>
      <c r="AE733" s="33"/>
      <c r="AR733" s="180" t="s">
        <v>257</v>
      </c>
      <c r="AT733" s="180" t="s">
        <v>190</v>
      </c>
      <c r="AU733" s="180" t="s">
        <v>91</v>
      </c>
      <c r="AY733" s="18" t="s">
        <v>180</v>
      </c>
      <c r="BE733" s="181">
        <f>IF(N733="základní",J733,0)</f>
        <v>0</v>
      </c>
      <c r="BF733" s="181">
        <f>IF(N733="snížená",J733,0)</f>
        <v>0</v>
      </c>
      <c r="BG733" s="181">
        <f>IF(N733="zákl. přenesená",J733,0)</f>
        <v>0</v>
      </c>
      <c r="BH733" s="181">
        <f>IF(N733="sníž. přenesená",J733,0)</f>
        <v>0</v>
      </c>
      <c r="BI733" s="181">
        <f>IF(N733="nulová",J733,0)</f>
        <v>0</v>
      </c>
      <c r="BJ733" s="18" t="s">
        <v>21</v>
      </c>
      <c r="BK733" s="181">
        <f>ROUND(I733*H733,2)</f>
        <v>0</v>
      </c>
      <c r="BL733" s="18" t="s">
        <v>220</v>
      </c>
      <c r="BM733" s="180" t="s">
        <v>884</v>
      </c>
    </row>
    <row r="734" spans="1:65" s="2" customFormat="1" ht="29.25">
      <c r="A734" s="33"/>
      <c r="B734" s="34"/>
      <c r="C734" s="33"/>
      <c r="D734" s="182" t="s">
        <v>186</v>
      </c>
      <c r="E734" s="33"/>
      <c r="F734" s="183" t="s">
        <v>883</v>
      </c>
      <c r="G734" s="33"/>
      <c r="H734" s="33"/>
      <c r="I734" s="102"/>
      <c r="J734" s="33"/>
      <c r="K734" s="33"/>
      <c r="L734" s="34"/>
      <c r="M734" s="184"/>
      <c r="N734" s="185"/>
      <c r="O734" s="59"/>
      <c r="P734" s="59"/>
      <c r="Q734" s="59"/>
      <c r="R734" s="59"/>
      <c r="S734" s="59"/>
      <c r="T734" s="60"/>
      <c r="U734" s="33"/>
      <c r="V734" s="33"/>
      <c r="W734" s="33"/>
      <c r="X734" s="33"/>
      <c r="Y734" s="33"/>
      <c r="Z734" s="33"/>
      <c r="AA734" s="33"/>
      <c r="AB734" s="33"/>
      <c r="AC734" s="33"/>
      <c r="AD734" s="33"/>
      <c r="AE734" s="33"/>
      <c r="AT734" s="18" t="s">
        <v>186</v>
      </c>
      <c r="AU734" s="18" t="s">
        <v>91</v>
      </c>
    </row>
    <row r="735" spans="1:65" s="13" customFormat="1" ht="11.25">
      <c r="B735" s="186"/>
      <c r="D735" s="182" t="s">
        <v>187</v>
      </c>
      <c r="E735" s="187" t="s">
        <v>1</v>
      </c>
      <c r="F735" s="188" t="s">
        <v>885</v>
      </c>
      <c r="H735" s="189">
        <v>4</v>
      </c>
      <c r="I735" s="190"/>
      <c r="L735" s="186"/>
      <c r="M735" s="191"/>
      <c r="N735" s="192"/>
      <c r="O735" s="192"/>
      <c r="P735" s="192"/>
      <c r="Q735" s="192"/>
      <c r="R735" s="192"/>
      <c r="S735" s="192"/>
      <c r="T735" s="193"/>
      <c r="AT735" s="187" t="s">
        <v>187</v>
      </c>
      <c r="AU735" s="187" t="s">
        <v>91</v>
      </c>
      <c r="AV735" s="13" t="s">
        <v>91</v>
      </c>
      <c r="AW735" s="13" t="s">
        <v>36</v>
      </c>
      <c r="AX735" s="13" t="s">
        <v>80</v>
      </c>
      <c r="AY735" s="187" t="s">
        <v>180</v>
      </c>
    </row>
    <row r="736" spans="1:65" s="14" customFormat="1" ht="11.25">
      <c r="B736" s="194"/>
      <c r="D736" s="182" t="s">
        <v>187</v>
      </c>
      <c r="E736" s="195" t="s">
        <v>1</v>
      </c>
      <c r="F736" s="196" t="s">
        <v>189</v>
      </c>
      <c r="H736" s="197">
        <v>4</v>
      </c>
      <c r="I736" s="198"/>
      <c r="L736" s="194"/>
      <c r="M736" s="199"/>
      <c r="N736" s="200"/>
      <c r="O736" s="200"/>
      <c r="P736" s="200"/>
      <c r="Q736" s="200"/>
      <c r="R736" s="200"/>
      <c r="S736" s="200"/>
      <c r="T736" s="201"/>
      <c r="AT736" s="195" t="s">
        <v>187</v>
      </c>
      <c r="AU736" s="195" t="s">
        <v>91</v>
      </c>
      <c r="AV736" s="14" t="s">
        <v>128</v>
      </c>
      <c r="AW736" s="14" t="s">
        <v>36</v>
      </c>
      <c r="AX736" s="14" t="s">
        <v>21</v>
      </c>
      <c r="AY736" s="195" t="s">
        <v>180</v>
      </c>
    </row>
    <row r="737" spans="1:65" s="2" customFormat="1" ht="60" customHeight="1">
      <c r="A737" s="33"/>
      <c r="B737" s="167"/>
      <c r="C737" s="202" t="s">
        <v>886</v>
      </c>
      <c r="D737" s="202" t="s">
        <v>190</v>
      </c>
      <c r="E737" s="203" t="s">
        <v>887</v>
      </c>
      <c r="F737" s="204" t="s">
        <v>888</v>
      </c>
      <c r="G737" s="205" t="s">
        <v>495</v>
      </c>
      <c r="H737" s="206">
        <v>1</v>
      </c>
      <c r="I737" s="207"/>
      <c r="J737" s="208">
        <f>ROUND(I737*H737,2)</f>
        <v>0</v>
      </c>
      <c r="K737" s="209"/>
      <c r="L737" s="210"/>
      <c r="M737" s="211" t="s">
        <v>1</v>
      </c>
      <c r="N737" s="212" t="s">
        <v>45</v>
      </c>
      <c r="O737" s="59"/>
      <c r="P737" s="178">
        <f>O737*H737</f>
        <v>0</v>
      </c>
      <c r="Q737" s="178">
        <v>0</v>
      </c>
      <c r="R737" s="178">
        <f>Q737*H737</f>
        <v>0</v>
      </c>
      <c r="S737" s="178">
        <v>0</v>
      </c>
      <c r="T737" s="179">
        <f>S737*H737</f>
        <v>0</v>
      </c>
      <c r="U737" s="33"/>
      <c r="V737" s="33"/>
      <c r="W737" s="33"/>
      <c r="X737" s="33"/>
      <c r="Y737" s="33"/>
      <c r="Z737" s="33"/>
      <c r="AA737" s="33"/>
      <c r="AB737" s="33"/>
      <c r="AC737" s="33"/>
      <c r="AD737" s="33"/>
      <c r="AE737" s="33"/>
      <c r="AR737" s="180" t="s">
        <v>257</v>
      </c>
      <c r="AT737" s="180" t="s">
        <v>190</v>
      </c>
      <c r="AU737" s="180" t="s">
        <v>91</v>
      </c>
      <c r="AY737" s="18" t="s">
        <v>180</v>
      </c>
      <c r="BE737" s="181">
        <f>IF(N737="základní",J737,0)</f>
        <v>0</v>
      </c>
      <c r="BF737" s="181">
        <f>IF(N737="snížená",J737,0)</f>
        <v>0</v>
      </c>
      <c r="BG737" s="181">
        <f>IF(N737="zákl. přenesená",J737,0)</f>
        <v>0</v>
      </c>
      <c r="BH737" s="181">
        <f>IF(N737="sníž. přenesená",J737,0)</f>
        <v>0</v>
      </c>
      <c r="BI737" s="181">
        <f>IF(N737="nulová",J737,0)</f>
        <v>0</v>
      </c>
      <c r="BJ737" s="18" t="s">
        <v>21</v>
      </c>
      <c r="BK737" s="181">
        <f>ROUND(I737*H737,2)</f>
        <v>0</v>
      </c>
      <c r="BL737" s="18" t="s">
        <v>220</v>
      </c>
      <c r="BM737" s="180" t="s">
        <v>889</v>
      </c>
    </row>
    <row r="738" spans="1:65" s="2" customFormat="1" ht="39">
      <c r="A738" s="33"/>
      <c r="B738" s="34"/>
      <c r="C738" s="33"/>
      <c r="D738" s="182" t="s">
        <v>186</v>
      </c>
      <c r="E738" s="33"/>
      <c r="F738" s="183" t="s">
        <v>888</v>
      </c>
      <c r="G738" s="33"/>
      <c r="H738" s="33"/>
      <c r="I738" s="102"/>
      <c r="J738" s="33"/>
      <c r="K738" s="33"/>
      <c r="L738" s="34"/>
      <c r="M738" s="184"/>
      <c r="N738" s="185"/>
      <c r="O738" s="59"/>
      <c r="P738" s="59"/>
      <c r="Q738" s="59"/>
      <c r="R738" s="59"/>
      <c r="S738" s="59"/>
      <c r="T738" s="60"/>
      <c r="U738" s="33"/>
      <c r="V738" s="33"/>
      <c r="W738" s="33"/>
      <c r="X738" s="33"/>
      <c r="Y738" s="33"/>
      <c r="Z738" s="33"/>
      <c r="AA738" s="33"/>
      <c r="AB738" s="33"/>
      <c r="AC738" s="33"/>
      <c r="AD738" s="33"/>
      <c r="AE738" s="33"/>
      <c r="AT738" s="18" t="s">
        <v>186</v>
      </c>
      <c r="AU738" s="18" t="s">
        <v>91</v>
      </c>
    </row>
    <row r="739" spans="1:65" s="13" customFormat="1" ht="11.25">
      <c r="B739" s="186"/>
      <c r="D739" s="182" t="s">
        <v>187</v>
      </c>
      <c r="E739" s="187" t="s">
        <v>1</v>
      </c>
      <c r="F739" s="188" t="s">
        <v>890</v>
      </c>
      <c r="H739" s="189">
        <v>1</v>
      </c>
      <c r="I739" s="190"/>
      <c r="L739" s="186"/>
      <c r="M739" s="191"/>
      <c r="N739" s="192"/>
      <c r="O739" s="192"/>
      <c r="P739" s="192"/>
      <c r="Q739" s="192"/>
      <c r="R739" s="192"/>
      <c r="S739" s="192"/>
      <c r="T739" s="193"/>
      <c r="AT739" s="187" t="s">
        <v>187</v>
      </c>
      <c r="AU739" s="187" t="s">
        <v>91</v>
      </c>
      <c r="AV739" s="13" t="s">
        <v>91</v>
      </c>
      <c r="AW739" s="13" t="s">
        <v>36</v>
      </c>
      <c r="AX739" s="13" t="s">
        <v>80</v>
      </c>
      <c r="AY739" s="187" t="s">
        <v>180</v>
      </c>
    </row>
    <row r="740" spans="1:65" s="14" customFormat="1" ht="11.25">
      <c r="B740" s="194"/>
      <c r="D740" s="182" t="s">
        <v>187</v>
      </c>
      <c r="E740" s="195" t="s">
        <v>1</v>
      </c>
      <c r="F740" s="196" t="s">
        <v>189</v>
      </c>
      <c r="H740" s="197">
        <v>1</v>
      </c>
      <c r="I740" s="198"/>
      <c r="L740" s="194"/>
      <c r="M740" s="199"/>
      <c r="N740" s="200"/>
      <c r="O740" s="200"/>
      <c r="P740" s="200"/>
      <c r="Q740" s="200"/>
      <c r="R740" s="200"/>
      <c r="S740" s="200"/>
      <c r="T740" s="201"/>
      <c r="AT740" s="195" t="s">
        <v>187</v>
      </c>
      <c r="AU740" s="195" t="s">
        <v>91</v>
      </c>
      <c r="AV740" s="14" t="s">
        <v>128</v>
      </c>
      <c r="AW740" s="14" t="s">
        <v>36</v>
      </c>
      <c r="AX740" s="14" t="s">
        <v>21</v>
      </c>
      <c r="AY740" s="195" t="s">
        <v>180</v>
      </c>
    </row>
    <row r="741" spans="1:65" s="2" customFormat="1" ht="36" customHeight="1">
      <c r="A741" s="33"/>
      <c r="B741" s="167"/>
      <c r="C741" s="202" t="s">
        <v>554</v>
      </c>
      <c r="D741" s="202" t="s">
        <v>190</v>
      </c>
      <c r="E741" s="203" t="s">
        <v>891</v>
      </c>
      <c r="F741" s="204" t="s">
        <v>892</v>
      </c>
      <c r="G741" s="205" t="s">
        <v>495</v>
      </c>
      <c r="H741" s="206">
        <v>1</v>
      </c>
      <c r="I741" s="207"/>
      <c r="J741" s="208">
        <f>ROUND(I741*H741,2)</f>
        <v>0</v>
      </c>
      <c r="K741" s="209"/>
      <c r="L741" s="210"/>
      <c r="M741" s="211" t="s">
        <v>1</v>
      </c>
      <c r="N741" s="212" t="s">
        <v>45</v>
      </c>
      <c r="O741" s="59"/>
      <c r="P741" s="178">
        <f>O741*H741</f>
        <v>0</v>
      </c>
      <c r="Q741" s="178">
        <v>0</v>
      </c>
      <c r="R741" s="178">
        <f>Q741*H741</f>
        <v>0</v>
      </c>
      <c r="S741" s="178">
        <v>0</v>
      </c>
      <c r="T741" s="179">
        <f>S741*H741</f>
        <v>0</v>
      </c>
      <c r="U741" s="33"/>
      <c r="V741" s="33"/>
      <c r="W741" s="33"/>
      <c r="X741" s="33"/>
      <c r="Y741" s="33"/>
      <c r="Z741" s="33"/>
      <c r="AA741" s="33"/>
      <c r="AB741" s="33"/>
      <c r="AC741" s="33"/>
      <c r="AD741" s="33"/>
      <c r="AE741" s="33"/>
      <c r="AR741" s="180" t="s">
        <v>257</v>
      </c>
      <c r="AT741" s="180" t="s">
        <v>190</v>
      </c>
      <c r="AU741" s="180" t="s">
        <v>91</v>
      </c>
      <c r="AY741" s="18" t="s">
        <v>180</v>
      </c>
      <c r="BE741" s="181">
        <f>IF(N741="základní",J741,0)</f>
        <v>0</v>
      </c>
      <c r="BF741" s="181">
        <f>IF(N741="snížená",J741,0)</f>
        <v>0</v>
      </c>
      <c r="BG741" s="181">
        <f>IF(N741="zákl. přenesená",J741,0)</f>
        <v>0</v>
      </c>
      <c r="BH741" s="181">
        <f>IF(N741="sníž. přenesená",J741,0)</f>
        <v>0</v>
      </c>
      <c r="BI741" s="181">
        <f>IF(N741="nulová",J741,0)</f>
        <v>0</v>
      </c>
      <c r="BJ741" s="18" t="s">
        <v>21</v>
      </c>
      <c r="BK741" s="181">
        <f>ROUND(I741*H741,2)</f>
        <v>0</v>
      </c>
      <c r="BL741" s="18" t="s">
        <v>220</v>
      </c>
      <c r="BM741" s="180" t="s">
        <v>893</v>
      </c>
    </row>
    <row r="742" spans="1:65" s="2" customFormat="1" ht="29.25">
      <c r="A742" s="33"/>
      <c r="B742" s="34"/>
      <c r="C742" s="33"/>
      <c r="D742" s="182" t="s">
        <v>186</v>
      </c>
      <c r="E742" s="33"/>
      <c r="F742" s="183" t="s">
        <v>892</v>
      </c>
      <c r="G742" s="33"/>
      <c r="H742" s="33"/>
      <c r="I742" s="102"/>
      <c r="J742" s="33"/>
      <c r="K742" s="33"/>
      <c r="L742" s="34"/>
      <c r="M742" s="184"/>
      <c r="N742" s="185"/>
      <c r="O742" s="59"/>
      <c r="P742" s="59"/>
      <c r="Q742" s="59"/>
      <c r="R742" s="59"/>
      <c r="S742" s="59"/>
      <c r="T742" s="60"/>
      <c r="U742" s="33"/>
      <c r="V742" s="33"/>
      <c r="W742" s="33"/>
      <c r="X742" s="33"/>
      <c r="Y742" s="33"/>
      <c r="Z742" s="33"/>
      <c r="AA742" s="33"/>
      <c r="AB742" s="33"/>
      <c r="AC742" s="33"/>
      <c r="AD742" s="33"/>
      <c r="AE742" s="33"/>
      <c r="AT742" s="18" t="s">
        <v>186</v>
      </c>
      <c r="AU742" s="18" t="s">
        <v>91</v>
      </c>
    </row>
    <row r="743" spans="1:65" s="13" customFormat="1" ht="11.25">
      <c r="B743" s="186"/>
      <c r="D743" s="182" t="s">
        <v>187</v>
      </c>
      <c r="E743" s="187" t="s">
        <v>1</v>
      </c>
      <c r="F743" s="188" t="s">
        <v>894</v>
      </c>
      <c r="H743" s="189">
        <v>1</v>
      </c>
      <c r="I743" s="190"/>
      <c r="L743" s="186"/>
      <c r="M743" s="191"/>
      <c r="N743" s="192"/>
      <c r="O743" s="192"/>
      <c r="P743" s="192"/>
      <c r="Q743" s="192"/>
      <c r="R743" s="192"/>
      <c r="S743" s="192"/>
      <c r="T743" s="193"/>
      <c r="AT743" s="187" t="s">
        <v>187</v>
      </c>
      <c r="AU743" s="187" t="s">
        <v>91</v>
      </c>
      <c r="AV743" s="13" t="s">
        <v>91</v>
      </c>
      <c r="AW743" s="13" t="s">
        <v>36</v>
      </c>
      <c r="AX743" s="13" t="s">
        <v>80</v>
      </c>
      <c r="AY743" s="187" t="s">
        <v>180</v>
      </c>
    </row>
    <row r="744" spans="1:65" s="14" customFormat="1" ht="11.25">
      <c r="B744" s="194"/>
      <c r="D744" s="182" t="s">
        <v>187</v>
      </c>
      <c r="E744" s="195" t="s">
        <v>1</v>
      </c>
      <c r="F744" s="196" t="s">
        <v>189</v>
      </c>
      <c r="H744" s="197">
        <v>1</v>
      </c>
      <c r="I744" s="198"/>
      <c r="L744" s="194"/>
      <c r="M744" s="199"/>
      <c r="N744" s="200"/>
      <c r="O744" s="200"/>
      <c r="P744" s="200"/>
      <c r="Q744" s="200"/>
      <c r="R744" s="200"/>
      <c r="S744" s="200"/>
      <c r="T744" s="201"/>
      <c r="AT744" s="195" t="s">
        <v>187</v>
      </c>
      <c r="AU744" s="195" t="s">
        <v>91</v>
      </c>
      <c r="AV744" s="14" t="s">
        <v>128</v>
      </c>
      <c r="AW744" s="14" t="s">
        <v>36</v>
      </c>
      <c r="AX744" s="14" t="s">
        <v>21</v>
      </c>
      <c r="AY744" s="195" t="s">
        <v>180</v>
      </c>
    </row>
    <row r="745" spans="1:65" s="2" customFormat="1" ht="36" customHeight="1">
      <c r="A745" s="33"/>
      <c r="B745" s="167"/>
      <c r="C745" s="202" t="s">
        <v>895</v>
      </c>
      <c r="D745" s="202" t="s">
        <v>190</v>
      </c>
      <c r="E745" s="203" t="s">
        <v>896</v>
      </c>
      <c r="F745" s="204" t="s">
        <v>897</v>
      </c>
      <c r="G745" s="205" t="s">
        <v>495</v>
      </c>
      <c r="H745" s="206">
        <v>1</v>
      </c>
      <c r="I745" s="207"/>
      <c r="J745" s="208">
        <f>ROUND(I745*H745,2)</f>
        <v>0</v>
      </c>
      <c r="K745" s="209"/>
      <c r="L745" s="210"/>
      <c r="M745" s="211" t="s">
        <v>1</v>
      </c>
      <c r="N745" s="212" t="s">
        <v>45</v>
      </c>
      <c r="O745" s="59"/>
      <c r="P745" s="178">
        <f>O745*H745</f>
        <v>0</v>
      </c>
      <c r="Q745" s="178">
        <v>0</v>
      </c>
      <c r="R745" s="178">
        <f>Q745*H745</f>
        <v>0</v>
      </c>
      <c r="S745" s="178">
        <v>0</v>
      </c>
      <c r="T745" s="179">
        <f>S745*H745</f>
        <v>0</v>
      </c>
      <c r="U745" s="33"/>
      <c r="V745" s="33"/>
      <c r="W745" s="33"/>
      <c r="X745" s="33"/>
      <c r="Y745" s="33"/>
      <c r="Z745" s="33"/>
      <c r="AA745" s="33"/>
      <c r="AB745" s="33"/>
      <c r="AC745" s="33"/>
      <c r="AD745" s="33"/>
      <c r="AE745" s="33"/>
      <c r="AR745" s="180" t="s">
        <v>257</v>
      </c>
      <c r="AT745" s="180" t="s">
        <v>190</v>
      </c>
      <c r="AU745" s="180" t="s">
        <v>91</v>
      </c>
      <c r="AY745" s="18" t="s">
        <v>180</v>
      </c>
      <c r="BE745" s="181">
        <f>IF(N745="základní",J745,0)</f>
        <v>0</v>
      </c>
      <c r="BF745" s="181">
        <f>IF(N745="snížená",J745,0)</f>
        <v>0</v>
      </c>
      <c r="BG745" s="181">
        <f>IF(N745="zákl. přenesená",J745,0)</f>
        <v>0</v>
      </c>
      <c r="BH745" s="181">
        <f>IF(N745="sníž. přenesená",J745,0)</f>
        <v>0</v>
      </c>
      <c r="BI745" s="181">
        <f>IF(N745="nulová",J745,0)</f>
        <v>0</v>
      </c>
      <c r="BJ745" s="18" t="s">
        <v>21</v>
      </c>
      <c r="BK745" s="181">
        <f>ROUND(I745*H745,2)</f>
        <v>0</v>
      </c>
      <c r="BL745" s="18" t="s">
        <v>220</v>
      </c>
      <c r="BM745" s="180" t="s">
        <v>898</v>
      </c>
    </row>
    <row r="746" spans="1:65" s="2" customFormat="1" ht="29.25">
      <c r="A746" s="33"/>
      <c r="B746" s="34"/>
      <c r="C746" s="33"/>
      <c r="D746" s="182" t="s">
        <v>186</v>
      </c>
      <c r="E746" s="33"/>
      <c r="F746" s="183" t="s">
        <v>897</v>
      </c>
      <c r="G746" s="33"/>
      <c r="H746" s="33"/>
      <c r="I746" s="102"/>
      <c r="J746" s="33"/>
      <c r="K746" s="33"/>
      <c r="L746" s="34"/>
      <c r="M746" s="184"/>
      <c r="N746" s="185"/>
      <c r="O746" s="59"/>
      <c r="P746" s="59"/>
      <c r="Q746" s="59"/>
      <c r="R746" s="59"/>
      <c r="S746" s="59"/>
      <c r="T746" s="60"/>
      <c r="U746" s="33"/>
      <c r="V746" s="33"/>
      <c r="W746" s="33"/>
      <c r="X746" s="33"/>
      <c r="Y746" s="33"/>
      <c r="Z746" s="33"/>
      <c r="AA746" s="33"/>
      <c r="AB746" s="33"/>
      <c r="AC746" s="33"/>
      <c r="AD746" s="33"/>
      <c r="AE746" s="33"/>
      <c r="AT746" s="18" t="s">
        <v>186</v>
      </c>
      <c r="AU746" s="18" t="s">
        <v>91</v>
      </c>
    </row>
    <row r="747" spans="1:65" s="13" customFormat="1" ht="11.25">
      <c r="B747" s="186"/>
      <c r="D747" s="182" t="s">
        <v>187</v>
      </c>
      <c r="E747" s="187" t="s">
        <v>1</v>
      </c>
      <c r="F747" s="188" t="s">
        <v>899</v>
      </c>
      <c r="H747" s="189">
        <v>1</v>
      </c>
      <c r="I747" s="190"/>
      <c r="L747" s="186"/>
      <c r="M747" s="191"/>
      <c r="N747" s="192"/>
      <c r="O747" s="192"/>
      <c r="P747" s="192"/>
      <c r="Q747" s="192"/>
      <c r="R747" s="192"/>
      <c r="S747" s="192"/>
      <c r="T747" s="193"/>
      <c r="AT747" s="187" t="s">
        <v>187</v>
      </c>
      <c r="AU747" s="187" t="s">
        <v>91</v>
      </c>
      <c r="AV747" s="13" t="s">
        <v>91</v>
      </c>
      <c r="AW747" s="13" t="s">
        <v>36</v>
      </c>
      <c r="AX747" s="13" t="s">
        <v>80</v>
      </c>
      <c r="AY747" s="187" t="s">
        <v>180</v>
      </c>
    </row>
    <row r="748" spans="1:65" s="14" customFormat="1" ht="11.25">
      <c r="B748" s="194"/>
      <c r="D748" s="182" t="s">
        <v>187</v>
      </c>
      <c r="E748" s="195" t="s">
        <v>1</v>
      </c>
      <c r="F748" s="196" t="s">
        <v>189</v>
      </c>
      <c r="H748" s="197">
        <v>1</v>
      </c>
      <c r="I748" s="198"/>
      <c r="L748" s="194"/>
      <c r="M748" s="199"/>
      <c r="N748" s="200"/>
      <c r="O748" s="200"/>
      <c r="P748" s="200"/>
      <c r="Q748" s="200"/>
      <c r="R748" s="200"/>
      <c r="S748" s="200"/>
      <c r="T748" s="201"/>
      <c r="AT748" s="195" t="s">
        <v>187</v>
      </c>
      <c r="AU748" s="195" t="s">
        <v>91</v>
      </c>
      <c r="AV748" s="14" t="s">
        <v>128</v>
      </c>
      <c r="AW748" s="14" t="s">
        <v>36</v>
      </c>
      <c r="AX748" s="14" t="s">
        <v>21</v>
      </c>
      <c r="AY748" s="195" t="s">
        <v>180</v>
      </c>
    </row>
    <row r="749" spans="1:65" s="2" customFormat="1" ht="36" customHeight="1">
      <c r="A749" s="33"/>
      <c r="B749" s="167"/>
      <c r="C749" s="202" t="s">
        <v>559</v>
      </c>
      <c r="D749" s="202" t="s">
        <v>190</v>
      </c>
      <c r="E749" s="203" t="s">
        <v>900</v>
      </c>
      <c r="F749" s="204" t="s">
        <v>901</v>
      </c>
      <c r="G749" s="205" t="s">
        <v>495</v>
      </c>
      <c r="H749" s="206">
        <v>1</v>
      </c>
      <c r="I749" s="207"/>
      <c r="J749" s="208">
        <f>ROUND(I749*H749,2)</f>
        <v>0</v>
      </c>
      <c r="K749" s="209"/>
      <c r="L749" s="210"/>
      <c r="M749" s="211" t="s">
        <v>1</v>
      </c>
      <c r="N749" s="212" t="s">
        <v>45</v>
      </c>
      <c r="O749" s="59"/>
      <c r="P749" s="178">
        <f>O749*H749</f>
        <v>0</v>
      </c>
      <c r="Q749" s="178">
        <v>0</v>
      </c>
      <c r="R749" s="178">
        <f>Q749*H749</f>
        <v>0</v>
      </c>
      <c r="S749" s="178">
        <v>0</v>
      </c>
      <c r="T749" s="179">
        <f>S749*H749</f>
        <v>0</v>
      </c>
      <c r="U749" s="33"/>
      <c r="V749" s="33"/>
      <c r="W749" s="33"/>
      <c r="X749" s="33"/>
      <c r="Y749" s="33"/>
      <c r="Z749" s="33"/>
      <c r="AA749" s="33"/>
      <c r="AB749" s="33"/>
      <c r="AC749" s="33"/>
      <c r="AD749" s="33"/>
      <c r="AE749" s="33"/>
      <c r="AR749" s="180" t="s">
        <v>257</v>
      </c>
      <c r="AT749" s="180" t="s">
        <v>190</v>
      </c>
      <c r="AU749" s="180" t="s">
        <v>91</v>
      </c>
      <c r="AY749" s="18" t="s">
        <v>180</v>
      </c>
      <c r="BE749" s="181">
        <f>IF(N749="základní",J749,0)</f>
        <v>0</v>
      </c>
      <c r="BF749" s="181">
        <f>IF(N749="snížená",J749,0)</f>
        <v>0</v>
      </c>
      <c r="BG749" s="181">
        <f>IF(N749="zákl. přenesená",J749,0)</f>
        <v>0</v>
      </c>
      <c r="BH749" s="181">
        <f>IF(N749="sníž. přenesená",J749,0)</f>
        <v>0</v>
      </c>
      <c r="BI749" s="181">
        <f>IF(N749="nulová",J749,0)</f>
        <v>0</v>
      </c>
      <c r="BJ749" s="18" t="s">
        <v>21</v>
      </c>
      <c r="BK749" s="181">
        <f>ROUND(I749*H749,2)</f>
        <v>0</v>
      </c>
      <c r="BL749" s="18" t="s">
        <v>220</v>
      </c>
      <c r="BM749" s="180" t="s">
        <v>902</v>
      </c>
    </row>
    <row r="750" spans="1:65" s="2" customFormat="1" ht="29.25">
      <c r="A750" s="33"/>
      <c r="B750" s="34"/>
      <c r="C750" s="33"/>
      <c r="D750" s="182" t="s">
        <v>186</v>
      </c>
      <c r="E750" s="33"/>
      <c r="F750" s="183" t="s">
        <v>901</v>
      </c>
      <c r="G750" s="33"/>
      <c r="H750" s="33"/>
      <c r="I750" s="102"/>
      <c r="J750" s="33"/>
      <c r="K750" s="33"/>
      <c r="L750" s="34"/>
      <c r="M750" s="184"/>
      <c r="N750" s="185"/>
      <c r="O750" s="59"/>
      <c r="P750" s="59"/>
      <c r="Q750" s="59"/>
      <c r="R750" s="59"/>
      <c r="S750" s="59"/>
      <c r="T750" s="60"/>
      <c r="U750" s="33"/>
      <c r="V750" s="33"/>
      <c r="W750" s="33"/>
      <c r="X750" s="33"/>
      <c r="Y750" s="33"/>
      <c r="Z750" s="33"/>
      <c r="AA750" s="33"/>
      <c r="AB750" s="33"/>
      <c r="AC750" s="33"/>
      <c r="AD750" s="33"/>
      <c r="AE750" s="33"/>
      <c r="AT750" s="18" t="s">
        <v>186</v>
      </c>
      <c r="AU750" s="18" t="s">
        <v>91</v>
      </c>
    </row>
    <row r="751" spans="1:65" s="13" customFormat="1" ht="11.25">
      <c r="B751" s="186"/>
      <c r="D751" s="182" t="s">
        <v>187</v>
      </c>
      <c r="E751" s="187" t="s">
        <v>1</v>
      </c>
      <c r="F751" s="188" t="s">
        <v>903</v>
      </c>
      <c r="H751" s="189">
        <v>1</v>
      </c>
      <c r="I751" s="190"/>
      <c r="L751" s="186"/>
      <c r="M751" s="191"/>
      <c r="N751" s="192"/>
      <c r="O751" s="192"/>
      <c r="P751" s="192"/>
      <c r="Q751" s="192"/>
      <c r="R751" s="192"/>
      <c r="S751" s="192"/>
      <c r="T751" s="193"/>
      <c r="AT751" s="187" t="s">
        <v>187</v>
      </c>
      <c r="AU751" s="187" t="s">
        <v>91</v>
      </c>
      <c r="AV751" s="13" t="s">
        <v>91</v>
      </c>
      <c r="AW751" s="13" t="s">
        <v>36</v>
      </c>
      <c r="AX751" s="13" t="s">
        <v>80</v>
      </c>
      <c r="AY751" s="187" t="s">
        <v>180</v>
      </c>
    </row>
    <row r="752" spans="1:65" s="14" customFormat="1" ht="11.25">
      <c r="B752" s="194"/>
      <c r="D752" s="182" t="s">
        <v>187</v>
      </c>
      <c r="E752" s="195" t="s">
        <v>1</v>
      </c>
      <c r="F752" s="196" t="s">
        <v>189</v>
      </c>
      <c r="H752" s="197">
        <v>1</v>
      </c>
      <c r="I752" s="198"/>
      <c r="L752" s="194"/>
      <c r="M752" s="199"/>
      <c r="N752" s="200"/>
      <c r="O752" s="200"/>
      <c r="P752" s="200"/>
      <c r="Q752" s="200"/>
      <c r="R752" s="200"/>
      <c r="S752" s="200"/>
      <c r="T752" s="201"/>
      <c r="AT752" s="195" t="s">
        <v>187</v>
      </c>
      <c r="AU752" s="195" t="s">
        <v>91</v>
      </c>
      <c r="AV752" s="14" t="s">
        <v>128</v>
      </c>
      <c r="AW752" s="14" t="s">
        <v>36</v>
      </c>
      <c r="AX752" s="14" t="s">
        <v>21</v>
      </c>
      <c r="AY752" s="195" t="s">
        <v>180</v>
      </c>
    </row>
    <row r="753" spans="1:65" s="2" customFormat="1" ht="36" customHeight="1">
      <c r="A753" s="33"/>
      <c r="B753" s="167"/>
      <c r="C753" s="202" t="s">
        <v>904</v>
      </c>
      <c r="D753" s="202" t="s">
        <v>190</v>
      </c>
      <c r="E753" s="203" t="s">
        <v>905</v>
      </c>
      <c r="F753" s="204" t="s">
        <v>906</v>
      </c>
      <c r="G753" s="205" t="s">
        <v>495</v>
      </c>
      <c r="H753" s="206">
        <v>1</v>
      </c>
      <c r="I753" s="207"/>
      <c r="J753" s="208">
        <f>ROUND(I753*H753,2)</f>
        <v>0</v>
      </c>
      <c r="K753" s="209"/>
      <c r="L753" s="210"/>
      <c r="M753" s="211" t="s">
        <v>1</v>
      </c>
      <c r="N753" s="212" t="s">
        <v>45</v>
      </c>
      <c r="O753" s="59"/>
      <c r="P753" s="178">
        <f>O753*H753</f>
        <v>0</v>
      </c>
      <c r="Q753" s="178">
        <v>0</v>
      </c>
      <c r="R753" s="178">
        <f>Q753*H753</f>
        <v>0</v>
      </c>
      <c r="S753" s="178">
        <v>0</v>
      </c>
      <c r="T753" s="179">
        <f>S753*H753</f>
        <v>0</v>
      </c>
      <c r="U753" s="33"/>
      <c r="V753" s="33"/>
      <c r="W753" s="33"/>
      <c r="X753" s="33"/>
      <c r="Y753" s="33"/>
      <c r="Z753" s="33"/>
      <c r="AA753" s="33"/>
      <c r="AB753" s="33"/>
      <c r="AC753" s="33"/>
      <c r="AD753" s="33"/>
      <c r="AE753" s="33"/>
      <c r="AR753" s="180" t="s">
        <v>257</v>
      </c>
      <c r="AT753" s="180" t="s">
        <v>190</v>
      </c>
      <c r="AU753" s="180" t="s">
        <v>91</v>
      </c>
      <c r="AY753" s="18" t="s">
        <v>180</v>
      </c>
      <c r="BE753" s="181">
        <f>IF(N753="základní",J753,0)</f>
        <v>0</v>
      </c>
      <c r="BF753" s="181">
        <f>IF(N753="snížená",J753,0)</f>
        <v>0</v>
      </c>
      <c r="BG753" s="181">
        <f>IF(N753="zákl. přenesená",J753,0)</f>
        <v>0</v>
      </c>
      <c r="BH753" s="181">
        <f>IF(N753="sníž. přenesená",J753,0)</f>
        <v>0</v>
      </c>
      <c r="BI753" s="181">
        <f>IF(N753="nulová",J753,0)</f>
        <v>0</v>
      </c>
      <c r="BJ753" s="18" t="s">
        <v>21</v>
      </c>
      <c r="BK753" s="181">
        <f>ROUND(I753*H753,2)</f>
        <v>0</v>
      </c>
      <c r="BL753" s="18" t="s">
        <v>220</v>
      </c>
      <c r="BM753" s="180" t="s">
        <v>907</v>
      </c>
    </row>
    <row r="754" spans="1:65" s="2" customFormat="1" ht="19.5">
      <c r="A754" s="33"/>
      <c r="B754" s="34"/>
      <c r="C754" s="33"/>
      <c r="D754" s="182" t="s">
        <v>186</v>
      </c>
      <c r="E754" s="33"/>
      <c r="F754" s="183" t="s">
        <v>906</v>
      </c>
      <c r="G754" s="33"/>
      <c r="H754" s="33"/>
      <c r="I754" s="102"/>
      <c r="J754" s="33"/>
      <c r="K754" s="33"/>
      <c r="L754" s="34"/>
      <c r="M754" s="184"/>
      <c r="N754" s="185"/>
      <c r="O754" s="59"/>
      <c r="P754" s="59"/>
      <c r="Q754" s="59"/>
      <c r="R754" s="59"/>
      <c r="S754" s="59"/>
      <c r="T754" s="60"/>
      <c r="U754" s="33"/>
      <c r="V754" s="33"/>
      <c r="W754" s="33"/>
      <c r="X754" s="33"/>
      <c r="Y754" s="33"/>
      <c r="Z754" s="33"/>
      <c r="AA754" s="33"/>
      <c r="AB754" s="33"/>
      <c r="AC754" s="33"/>
      <c r="AD754" s="33"/>
      <c r="AE754" s="33"/>
      <c r="AT754" s="18" t="s">
        <v>186</v>
      </c>
      <c r="AU754" s="18" t="s">
        <v>91</v>
      </c>
    </row>
    <row r="755" spans="1:65" s="13" customFormat="1" ht="11.25">
      <c r="B755" s="186"/>
      <c r="D755" s="182" t="s">
        <v>187</v>
      </c>
      <c r="E755" s="187" t="s">
        <v>1</v>
      </c>
      <c r="F755" s="188" t="s">
        <v>908</v>
      </c>
      <c r="H755" s="189">
        <v>1</v>
      </c>
      <c r="I755" s="190"/>
      <c r="L755" s="186"/>
      <c r="M755" s="191"/>
      <c r="N755" s="192"/>
      <c r="O755" s="192"/>
      <c r="P755" s="192"/>
      <c r="Q755" s="192"/>
      <c r="R755" s="192"/>
      <c r="S755" s="192"/>
      <c r="T755" s="193"/>
      <c r="AT755" s="187" t="s">
        <v>187</v>
      </c>
      <c r="AU755" s="187" t="s">
        <v>91</v>
      </c>
      <c r="AV755" s="13" t="s">
        <v>91</v>
      </c>
      <c r="AW755" s="13" t="s">
        <v>36</v>
      </c>
      <c r="AX755" s="13" t="s">
        <v>80</v>
      </c>
      <c r="AY755" s="187" t="s">
        <v>180</v>
      </c>
    </row>
    <row r="756" spans="1:65" s="14" customFormat="1" ht="11.25">
      <c r="B756" s="194"/>
      <c r="D756" s="182" t="s">
        <v>187</v>
      </c>
      <c r="E756" s="195" t="s">
        <v>1</v>
      </c>
      <c r="F756" s="196" t="s">
        <v>189</v>
      </c>
      <c r="H756" s="197">
        <v>1</v>
      </c>
      <c r="I756" s="198"/>
      <c r="L756" s="194"/>
      <c r="M756" s="199"/>
      <c r="N756" s="200"/>
      <c r="O756" s="200"/>
      <c r="P756" s="200"/>
      <c r="Q756" s="200"/>
      <c r="R756" s="200"/>
      <c r="S756" s="200"/>
      <c r="T756" s="201"/>
      <c r="AT756" s="195" t="s">
        <v>187</v>
      </c>
      <c r="AU756" s="195" t="s">
        <v>91</v>
      </c>
      <c r="AV756" s="14" t="s">
        <v>128</v>
      </c>
      <c r="AW756" s="14" t="s">
        <v>36</v>
      </c>
      <c r="AX756" s="14" t="s">
        <v>21</v>
      </c>
      <c r="AY756" s="195" t="s">
        <v>180</v>
      </c>
    </row>
    <row r="757" spans="1:65" s="2" customFormat="1" ht="36" customHeight="1">
      <c r="A757" s="33"/>
      <c r="B757" s="167"/>
      <c r="C757" s="202" t="s">
        <v>562</v>
      </c>
      <c r="D757" s="202" t="s">
        <v>190</v>
      </c>
      <c r="E757" s="203" t="s">
        <v>909</v>
      </c>
      <c r="F757" s="204" t="s">
        <v>910</v>
      </c>
      <c r="G757" s="205" t="s">
        <v>495</v>
      </c>
      <c r="H757" s="206">
        <v>3</v>
      </c>
      <c r="I757" s="207"/>
      <c r="J757" s="208">
        <f>ROUND(I757*H757,2)</f>
        <v>0</v>
      </c>
      <c r="K757" s="209"/>
      <c r="L757" s="210"/>
      <c r="M757" s="211" t="s">
        <v>1</v>
      </c>
      <c r="N757" s="212" t="s">
        <v>45</v>
      </c>
      <c r="O757" s="59"/>
      <c r="P757" s="178">
        <f>O757*H757</f>
        <v>0</v>
      </c>
      <c r="Q757" s="178">
        <v>0</v>
      </c>
      <c r="R757" s="178">
        <f>Q757*H757</f>
        <v>0</v>
      </c>
      <c r="S757" s="178">
        <v>0</v>
      </c>
      <c r="T757" s="179">
        <f>S757*H757</f>
        <v>0</v>
      </c>
      <c r="U757" s="33"/>
      <c r="V757" s="33"/>
      <c r="W757" s="33"/>
      <c r="X757" s="33"/>
      <c r="Y757" s="33"/>
      <c r="Z757" s="33"/>
      <c r="AA757" s="33"/>
      <c r="AB757" s="33"/>
      <c r="AC757" s="33"/>
      <c r="AD757" s="33"/>
      <c r="AE757" s="33"/>
      <c r="AR757" s="180" t="s">
        <v>257</v>
      </c>
      <c r="AT757" s="180" t="s">
        <v>190</v>
      </c>
      <c r="AU757" s="180" t="s">
        <v>91</v>
      </c>
      <c r="AY757" s="18" t="s">
        <v>180</v>
      </c>
      <c r="BE757" s="181">
        <f>IF(N757="základní",J757,0)</f>
        <v>0</v>
      </c>
      <c r="BF757" s="181">
        <f>IF(N757="snížená",J757,0)</f>
        <v>0</v>
      </c>
      <c r="BG757" s="181">
        <f>IF(N757="zákl. přenesená",J757,0)</f>
        <v>0</v>
      </c>
      <c r="BH757" s="181">
        <f>IF(N757="sníž. přenesená",J757,0)</f>
        <v>0</v>
      </c>
      <c r="BI757" s="181">
        <f>IF(N757="nulová",J757,0)</f>
        <v>0</v>
      </c>
      <c r="BJ757" s="18" t="s">
        <v>21</v>
      </c>
      <c r="BK757" s="181">
        <f>ROUND(I757*H757,2)</f>
        <v>0</v>
      </c>
      <c r="BL757" s="18" t="s">
        <v>220</v>
      </c>
      <c r="BM757" s="180" t="s">
        <v>911</v>
      </c>
    </row>
    <row r="758" spans="1:65" s="2" customFormat="1" ht="19.5">
      <c r="A758" s="33"/>
      <c r="B758" s="34"/>
      <c r="C758" s="33"/>
      <c r="D758" s="182" t="s">
        <v>186</v>
      </c>
      <c r="E758" s="33"/>
      <c r="F758" s="183" t="s">
        <v>910</v>
      </c>
      <c r="G758" s="33"/>
      <c r="H758" s="33"/>
      <c r="I758" s="102"/>
      <c r="J758" s="33"/>
      <c r="K758" s="33"/>
      <c r="L758" s="34"/>
      <c r="M758" s="184"/>
      <c r="N758" s="185"/>
      <c r="O758" s="59"/>
      <c r="P758" s="59"/>
      <c r="Q758" s="59"/>
      <c r="R758" s="59"/>
      <c r="S758" s="59"/>
      <c r="T758" s="60"/>
      <c r="U758" s="33"/>
      <c r="V758" s="33"/>
      <c r="W758" s="33"/>
      <c r="X758" s="33"/>
      <c r="Y758" s="33"/>
      <c r="Z758" s="33"/>
      <c r="AA758" s="33"/>
      <c r="AB758" s="33"/>
      <c r="AC758" s="33"/>
      <c r="AD758" s="33"/>
      <c r="AE758" s="33"/>
      <c r="AT758" s="18" t="s">
        <v>186</v>
      </c>
      <c r="AU758" s="18" t="s">
        <v>91</v>
      </c>
    </row>
    <row r="759" spans="1:65" s="13" customFormat="1" ht="11.25">
      <c r="B759" s="186"/>
      <c r="D759" s="182" t="s">
        <v>187</v>
      </c>
      <c r="E759" s="187" t="s">
        <v>1</v>
      </c>
      <c r="F759" s="188" t="s">
        <v>912</v>
      </c>
      <c r="H759" s="189">
        <v>3</v>
      </c>
      <c r="I759" s="190"/>
      <c r="L759" s="186"/>
      <c r="M759" s="191"/>
      <c r="N759" s="192"/>
      <c r="O759" s="192"/>
      <c r="P759" s="192"/>
      <c r="Q759" s="192"/>
      <c r="R759" s="192"/>
      <c r="S759" s="192"/>
      <c r="T759" s="193"/>
      <c r="AT759" s="187" t="s">
        <v>187</v>
      </c>
      <c r="AU759" s="187" t="s">
        <v>91</v>
      </c>
      <c r="AV759" s="13" t="s">
        <v>91</v>
      </c>
      <c r="AW759" s="13" t="s">
        <v>36</v>
      </c>
      <c r="AX759" s="13" t="s">
        <v>80</v>
      </c>
      <c r="AY759" s="187" t="s">
        <v>180</v>
      </c>
    </row>
    <row r="760" spans="1:65" s="14" customFormat="1" ht="11.25">
      <c r="B760" s="194"/>
      <c r="D760" s="182" t="s">
        <v>187</v>
      </c>
      <c r="E760" s="195" t="s">
        <v>1</v>
      </c>
      <c r="F760" s="196" t="s">
        <v>189</v>
      </c>
      <c r="H760" s="197">
        <v>3</v>
      </c>
      <c r="I760" s="198"/>
      <c r="L760" s="194"/>
      <c r="M760" s="199"/>
      <c r="N760" s="200"/>
      <c r="O760" s="200"/>
      <c r="P760" s="200"/>
      <c r="Q760" s="200"/>
      <c r="R760" s="200"/>
      <c r="S760" s="200"/>
      <c r="T760" s="201"/>
      <c r="AT760" s="195" t="s">
        <v>187</v>
      </c>
      <c r="AU760" s="195" t="s">
        <v>91</v>
      </c>
      <c r="AV760" s="14" t="s">
        <v>128</v>
      </c>
      <c r="AW760" s="14" t="s">
        <v>36</v>
      </c>
      <c r="AX760" s="14" t="s">
        <v>21</v>
      </c>
      <c r="AY760" s="195" t="s">
        <v>180</v>
      </c>
    </row>
    <row r="761" spans="1:65" s="2" customFormat="1" ht="16.5" customHeight="1">
      <c r="A761" s="33"/>
      <c r="B761" s="167"/>
      <c r="C761" s="168" t="s">
        <v>913</v>
      </c>
      <c r="D761" s="168" t="s">
        <v>182</v>
      </c>
      <c r="E761" s="169" t="s">
        <v>914</v>
      </c>
      <c r="F761" s="170" t="s">
        <v>915</v>
      </c>
      <c r="G761" s="171" t="s">
        <v>213</v>
      </c>
      <c r="H761" s="172">
        <v>1</v>
      </c>
      <c r="I761" s="173"/>
      <c r="J761" s="174">
        <f>ROUND(I761*H761,2)</f>
        <v>0</v>
      </c>
      <c r="K761" s="175"/>
      <c r="L761" s="34"/>
      <c r="M761" s="176" t="s">
        <v>1</v>
      </c>
      <c r="N761" s="177" t="s">
        <v>45</v>
      </c>
      <c r="O761" s="59"/>
      <c r="P761" s="178">
        <f>O761*H761</f>
        <v>0</v>
      </c>
      <c r="Q761" s="178">
        <v>0</v>
      </c>
      <c r="R761" s="178">
        <f>Q761*H761</f>
        <v>0</v>
      </c>
      <c r="S761" s="178">
        <v>0</v>
      </c>
      <c r="T761" s="179">
        <f>S761*H761</f>
        <v>0</v>
      </c>
      <c r="U761" s="33"/>
      <c r="V761" s="33"/>
      <c r="W761" s="33"/>
      <c r="X761" s="33"/>
      <c r="Y761" s="33"/>
      <c r="Z761" s="33"/>
      <c r="AA761" s="33"/>
      <c r="AB761" s="33"/>
      <c r="AC761" s="33"/>
      <c r="AD761" s="33"/>
      <c r="AE761" s="33"/>
      <c r="AR761" s="180" t="s">
        <v>220</v>
      </c>
      <c r="AT761" s="180" t="s">
        <v>182</v>
      </c>
      <c r="AU761" s="180" t="s">
        <v>91</v>
      </c>
      <c r="AY761" s="18" t="s">
        <v>180</v>
      </c>
      <c r="BE761" s="181">
        <f>IF(N761="základní",J761,0)</f>
        <v>0</v>
      </c>
      <c r="BF761" s="181">
        <f>IF(N761="snížená",J761,0)</f>
        <v>0</v>
      </c>
      <c r="BG761" s="181">
        <f>IF(N761="zákl. přenesená",J761,0)</f>
        <v>0</v>
      </c>
      <c r="BH761" s="181">
        <f>IF(N761="sníž. přenesená",J761,0)</f>
        <v>0</v>
      </c>
      <c r="BI761" s="181">
        <f>IF(N761="nulová",J761,0)</f>
        <v>0</v>
      </c>
      <c r="BJ761" s="18" t="s">
        <v>21</v>
      </c>
      <c r="BK761" s="181">
        <f>ROUND(I761*H761,2)</f>
        <v>0</v>
      </c>
      <c r="BL761" s="18" t="s">
        <v>220</v>
      </c>
      <c r="BM761" s="180" t="s">
        <v>916</v>
      </c>
    </row>
    <row r="762" spans="1:65" s="2" customFormat="1" ht="11.25">
      <c r="A762" s="33"/>
      <c r="B762" s="34"/>
      <c r="C762" s="33"/>
      <c r="D762" s="182" t="s">
        <v>186</v>
      </c>
      <c r="E762" s="33"/>
      <c r="F762" s="183" t="s">
        <v>915</v>
      </c>
      <c r="G762" s="33"/>
      <c r="H762" s="33"/>
      <c r="I762" s="102"/>
      <c r="J762" s="33"/>
      <c r="K762" s="33"/>
      <c r="L762" s="34"/>
      <c r="M762" s="184"/>
      <c r="N762" s="185"/>
      <c r="O762" s="59"/>
      <c r="P762" s="59"/>
      <c r="Q762" s="59"/>
      <c r="R762" s="59"/>
      <c r="S762" s="59"/>
      <c r="T762" s="60"/>
      <c r="U762" s="33"/>
      <c r="V762" s="33"/>
      <c r="W762" s="33"/>
      <c r="X762" s="33"/>
      <c r="Y762" s="33"/>
      <c r="Z762" s="33"/>
      <c r="AA762" s="33"/>
      <c r="AB762" s="33"/>
      <c r="AC762" s="33"/>
      <c r="AD762" s="33"/>
      <c r="AE762" s="33"/>
      <c r="AT762" s="18" t="s">
        <v>186</v>
      </c>
      <c r="AU762" s="18" t="s">
        <v>91</v>
      </c>
    </row>
    <row r="763" spans="1:65" s="2" customFormat="1" ht="24" customHeight="1">
      <c r="A763" s="33"/>
      <c r="B763" s="167"/>
      <c r="C763" s="168" t="s">
        <v>566</v>
      </c>
      <c r="D763" s="168" t="s">
        <v>182</v>
      </c>
      <c r="E763" s="169" t="s">
        <v>917</v>
      </c>
      <c r="F763" s="170" t="s">
        <v>918</v>
      </c>
      <c r="G763" s="171" t="s">
        <v>495</v>
      </c>
      <c r="H763" s="172">
        <v>6</v>
      </c>
      <c r="I763" s="173"/>
      <c r="J763" s="174">
        <f>ROUND(I763*H763,2)</f>
        <v>0</v>
      </c>
      <c r="K763" s="175"/>
      <c r="L763" s="34"/>
      <c r="M763" s="176" t="s">
        <v>1</v>
      </c>
      <c r="N763" s="177" t="s">
        <v>45</v>
      </c>
      <c r="O763" s="59"/>
      <c r="P763" s="178">
        <f>O763*H763</f>
        <v>0</v>
      </c>
      <c r="Q763" s="178">
        <v>0</v>
      </c>
      <c r="R763" s="178">
        <f>Q763*H763</f>
        <v>0</v>
      </c>
      <c r="S763" s="178">
        <v>0</v>
      </c>
      <c r="T763" s="179">
        <f>S763*H763</f>
        <v>0</v>
      </c>
      <c r="U763" s="33"/>
      <c r="V763" s="33"/>
      <c r="W763" s="33"/>
      <c r="X763" s="33"/>
      <c r="Y763" s="33"/>
      <c r="Z763" s="33"/>
      <c r="AA763" s="33"/>
      <c r="AB763" s="33"/>
      <c r="AC763" s="33"/>
      <c r="AD763" s="33"/>
      <c r="AE763" s="33"/>
      <c r="AR763" s="180" t="s">
        <v>220</v>
      </c>
      <c r="AT763" s="180" t="s">
        <v>182</v>
      </c>
      <c r="AU763" s="180" t="s">
        <v>91</v>
      </c>
      <c r="AY763" s="18" t="s">
        <v>180</v>
      </c>
      <c r="BE763" s="181">
        <f>IF(N763="základní",J763,0)</f>
        <v>0</v>
      </c>
      <c r="BF763" s="181">
        <f>IF(N763="snížená",J763,0)</f>
        <v>0</v>
      </c>
      <c r="BG763" s="181">
        <f>IF(N763="zákl. přenesená",J763,0)</f>
        <v>0</v>
      </c>
      <c r="BH763" s="181">
        <f>IF(N763="sníž. přenesená",J763,0)</f>
        <v>0</v>
      </c>
      <c r="BI763" s="181">
        <f>IF(N763="nulová",J763,0)</f>
        <v>0</v>
      </c>
      <c r="BJ763" s="18" t="s">
        <v>21</v>
      </c>
      <c r="BK763" s="181">
        <f>ROUND(I763*H763,2)</f>
        <v>0</v>
      </c>
      <c r="BL763" s="18" t="s">
        <v>220</v>
      </c>
      <c r="BM763" s="180" t="s">
        <v>919</v>
      </c>
    </row>
    <row r="764" spans="1:65" s="2" customFormat="1" ht="11.25">
      <c r="A764" s="33"/>
      <c r="B764" s="34"/>
      <c r="C764" s="33"/>
      <c r="D764" s="182" t="s">
        <v>186</v>
      </c>
      <c r="E764" s="33"/>
      <c r="F764" s="183" t="s">
        <v>918</v>
      </c>
      <c r="G764" s="33"/>
      <c r="H764" s="33"/>
      <c r="I764" s="102"/>
      <c r="J764" s="33"/>
      <c r="K764" s="33"/>
      <c r="L764" s="34"/>
      <c r="M764" s="184"/>
      <c r="N764" s="185"/>
      <c r="O764" s="59"/>
      <c r="P764" s="59"/>
      <c r="Q764" s="59"/>
      <c r="R764" s="59"/>
      <c r="S764" s="59"/>
      <c r="T764" s="60"/>
      <c r="U764" s="33"/>
      <c r="V764" s="33"/>
      <c r="W764" s="33"/>
      <c r="X764" s="33"/>
      <c r="Y764" s="33"/>
      <c r="Z764" s="33"/>
      <c r="AA764" s="33"/>
      <c r="AB764" s="33"/>
      <c r="AC764" s="33"/>
      <c r="AD764" s="33"/>
      <c r="AE764" s="33"/>
      <c r="AT764" s="18" t="s">
        <v>186</v>
      </c>
      <c r="AU764" s="18" t="s">
        <v>91</v>
      </c>
    </row>
    <row r="765" spans="1:65" s="13" customFormat="1" ht="11.25">
      <c r="B765" s="186"/>
      <c r="D765" s="182" t="s">
        <v>187</v>
      </c>
      <c r="E765" s="187" t="s">
        <v>1</v>
      </c>
      <c r="F765" s="188" t="s">
        <v>195</v>
      </c>
      <c r="H765" s="189">
        <v>6</v>
      </c>
      <c r="I765" s="190"/>
      <c r="L765" s="186"/>
      <c r="M765" s="191"/>
      <c r="N765" s="192"/>
      <c r="O765" s="192"/>
      <c r="P765" s="192"/>
      <c r="Q765" s="192"/>
      <c r="R765" s="192"/>
      <c r="S765" s="192"/>
      <c r="T765" s="193"/>
      <c r="AT765" s="187" t="s">
        <v>187</v>
      </c>
      <c r="AU765" s="187" t="s">
        <v>91</v>
      </c>
      <c r="AV765" s="13" t="s">
        <v>91</v>
      </c>
      <c r="AW765" s="13" t="s">
        <v>36</v>
      </c>
      <c r="AX765" s="13" t="s">
        <v>80</v>
      </c>
      <c r="AY765" s="187" t="s">
        <v>180</v>
      </c>
    </row>
    <row r="766" spans="1:65" s="14" customFormat="1" ht="11.25">
      <c r="B766" s="194"/>
      <c r="D766" s="182" t="s">
        <v>187</v>
      </c>
      <c r="E766" s="195" t="s">
        <v>1</v>
      </c>
      <c r="F766" s="196" t="s">
        <v>189</v>
      </c>
      <c r="H766" s="197">
        <v>6</v>
      </c>
      <c r="I766" s="198"/>
      <c r="L766" s="194"/>
      <c r="M766" s="199"/>
      <c r="N766" s="200"/>
      <c r="O766" s="200"/>
      <c r="P766" s="200"/>
      <c r="Q766" s="200"/>
      <c r="R766" s="200"/>
      <c r="S766" s="200"/>
      <c r="T766" s="201"/>
      <c r="AT766" s="195" t="s">
        <v>187</v>
      </c>
      <c r="AU766" s="195" t="s">
        <v>91</v>
      </c>
      <c r="AV766" s="14" t="s">
        <v>128</v>
      </c>
      <c r="AW766" s="14" t="s">
        <v>36</v>
      </c>
      <c r="AX766" s="14" t="s">
        <v>21</v>
      </c>
      <c r="AY766" s="195" t="s">
        <v>180</v>
      </c>
    </row>
    <row r="767" spans="1:65" s="2" customFormat="1" ht="16.5" customHeight="1">
      <c r="A767" s="33"/>
      <c r="B767" s="167"/>
      <c r="C767" s="168" t="s">
        <v>920</v>
      </c>
      <c r="D767" s="168" t="s">
        <v>182</v>
      </c>
      <c r="E767" s="169" t="s">
        <v>921</v>
      </c>
      <c r="F767" s="170" t="s">
        <v>922</v>
      </c>
      <c r="G767" s="171" t="s">
        <v>213</v>
      </c>
      <c r="H767" s="172">
        <v>14.15</v>
      </c>
      <c r="I767" s="173"/>
      <c r="J767" s="174">
        <f>ROUND(I767*H767,2)</f>
        <v>0</v>
      </c>
      <c r="K767" s="175"/>
      <c r="L767" s="34"/>
      <c r="M767" s="176" t="s">
        <v>1</v>
      </c>
      <c r="N767" s="177" t="s">
        <v>45</v>
      </c>
      <c r="O767" s="59"/>
      <c r="P767" s="178">
        <f>O767*H767</f>
        <v>0</v>
      </c>
      <c r="Q767" s="178">
        <v>0</v>
      </c>
      <c r="R767" s="178">
        <f>Q767*H767</f>
        <v>0</v>
      </c>
      <c r="S767" s="178">
        <v>0</v>
      </c>
      <c r="T767" s="179">
        <f>S767*H767</f>
        <v>0</v>
      </c>
      <c r="U767" s="33"/>
      <c r="V767" s="33"/>
      <c r="W767" s="33"/>
      <c r="X767" s="33"/>
      <c r="Y767" s="33"/>
      <c r="Z767" s="33"/>
      <c r="AA767" s="33"/>
      <c r="AB767" s="33"/>
      <c r="AC767" s="33"/>
      <c r="AD767" s="33"/>
      <c r="AE767" s="33"/>
      <c r="AR767" s="180" t="s">
        <v>220</v>
      </c>
      <c r="AT767" s="180" t="s">
        <v>182</v>
      </c>
      <c r="AU767" s="180" t="s">
        <v>91</v>
      </c>
      <c r="AY767" s="18" t="s">
        <v>180</v>
      </c>
      <c r="BE767" s="181">
        <f>IF(N767="základní",J767,0)</f>
        <v>0</v>
      </c>
      <c r="BF767" s="181">
        <f>IF(N767="snížená",J767,0)</f>
        <v>0</v>
      </c>
      <c r="BG767" s="181">
        <f>IF(N767="zákl. přenesená",J767,0)</f>
        <v>0</v>
      </c>
      <c r="BH767" s="181">
        <f>IF(N767="sníž. přenesená",J767,0)</f>
        <v>0</v>
      </c>
      <c r="BI767" s="181">
        <f>IF(N767="nulová",J767,0)</f>
        <v>0</v>
      </c>
      <c r="BJ767" s="18" t="s">
        <v>21</v>
      </c>
      <c r="BK767" s="181">
        <f>ROUND(I767*H767,2)</f>
        <v>0</v>
      </c>
      <c r="BL767" s="18" t="s">
        <v>220</v>
      </c>
      <c r="BM767" s="180" t="s">
        <v>923</v>
      </c>
    </row>
    <row r="768" spans="1:65" s="2" customFormat="1" ht="11.25">
      <c r="A768" s="33"/>
      <c r="B768" s="34"/>
      <c r="C768" s="33"/>
      <c r="D768" s="182" t="s">
        <v>186</v>
      </c>
      <c r="E768" s="33"/>
      <c r="F768" s="183" t="s">
        <v>922</v>
      </c>
      <c r="G768" s="33"/>
      <c r="H768" s="33"/>
      <c r="I768" s="102"/>
      <c r="J768" s="33"/>
      <c r="K768" s="33"/>
      <c r="L768" s="34"/>
      <c r="M768" s="184"/>
      <c r="N768" s="185"/>
      <c r="O768" s="59"/>
      <c r="P768" s="59"/>
      <c r="Q768" s="59"/>
      <c r="R768" s="59"/>
      <c r="S768" s="59"/>
      <c r="T768" s="60"/>
      <c r="U768" s="33"/>
      <c r="V768" s="33"/>
      <c r="W768" s="33"/>
      <c r="X768" s="33"/>
      <c r="Y768" s="33"/>
      <c r="Z768" s="33"/>
      <c r="AA768" s="33"/>
      <c r="AB768" s="33"/>
      <c r="AC768" s="33"/>
      <c r="AD768" s="33"/>
      <c r="AE768" s="33"/>
      <c r="AT768" s="18" t="s">
        <v>186</v>
      </c>
      <c r="AU768" s="18" t="s">
        <v>91</v>
      </c>
    </row>
    <row r="769" spans="1:65" s="13" customFormat="1" ht="11.25">
      <c r="B769" s="186"/>
      <c r="D769" s="182" t="s">
        <v>187</v>
      </c>
      <c r="E769" s="187" t="s">
        <v>1</v>
      </c>
      <c r="F769" s="188" t="s">
        <v>924</v>
      </c>
      <c r="H769" s="189">
        <v>14.15</v>
      </c>
      <c r="I769" s="190"/>
      <c r="L769" s="186"/>
      <c r="M769" s="191"/>
      <c r="N769" s="192"/>
      <c r="O769" s="192"/>
      <c r="P769" s="192"/>
      <c r="Q769" s="192"/>
      <c r="R769" s="192"/>
      <c r="S769" s="192"/>
      <c r="T769" s="193"/>
      <c r="AT769" s="187" t="s">
        <v>187</v>
      </c>
      <c r="AU769" s="187" t="s">
        <v>91</v>
      </c>
      <c r="AV769" s="13" t="s">
        <v>91</v>
      </c>
      <c r="AW769" s="13" t="s">
        <v>36</v>
      </c>
      <c r="AX769" s="13" t="s">
        <v>80</v>
      </c>
      <c r="AY769" s="187" t="s">
        <v>180</v>
      </c>
    </row>
    <row r="770" spans="1:65" s="14" customFormat="1" ht="11.25">
      <c r="B770" s="194"/>
      <c r="D770" s="182" t="s">
        <v>187</v>
      </c>
      <c r="E770" s="195" t="s">
        <v>1</v>
      </c>
      <c r="F770" s="196" t="s">
        <v>189</v>
      </c>
      <c r="H770" s="197">
        <v>14.15</v>
      </c>
      <c r="I770" s="198"/>
      <c r="L770" s="194"/>
      <c r="M770" s="199"/>
      <c r="N770" s="200"/>
      <c r="O770" s="200"/>
      <c r="P770" s="200"/>
      <c r="Q770" s="200"/>
      <c r="R770" s="200"/>
      <c r="S770" s="200"/>
      <c r="T770" s="201"/>
      <c r="AT770" s="195" t="s">
        <v>187</v>
      </c>
      <c r="AU770" s="195" t="s">
        <v>91</v>
      </c>
      <c r="AV770" s="14" t="s">
        <v>128</v>
      </c>
      <c r="AW770" s="14" t="s">
        <v>36</v>
      </c>
      <c r="AX770" s="14" t="s">
        <v>21</v>
      </c>
      <c r="AY770" s="195" t="s">
        <v>180</v>
      </c>
    </row>
    <row r="771" spans="1:65" s="2" customFormat="1" ht="24" customHeight="1">
      <c r="A771" s="33"/>
      <c r="B771" s="167"/>
      <c r="C771" s="168" t="s">
        <v>569</v>
      </c>
      <c r="D771" s="168" t="s">
        <v>182</v>
      </c>
      <c r="E771" s="169" t="s">
        <v>925</v>
      </c>
      <c r="F771" s="170" t="s">
        <v>926</v>
      </c>
      <c r="G771" s="171" t="s">
        <v>333</v>
      </c>
      <c r="H771" s="172">
        <v>240</v>
      </c>
      <c r="I771" s="173"/>
      <c r="J771" s="174">
        <f>ROUND(I771*H771,2)</f>
        <v>0</v>
      </c>
      <c r="K771" s="175"/>
      <c r="L771" s="34"/>
      <c r="M771" s="176" t="s">
        <v>1</v>
      </c>
      <c r="N771" s="177" t="s">
        <v>45</v>
      </c>
      <c r="O771" s="59"/>
      <c r="P771" s="178">
        <f>O771*H771</f>
        <v>0</v>
      </c>
      <c r="Q771" s="178">
        <v>0</v>
      </c>
      <c r="R771" s="178">
        <f>Q771*H771</f>
        <v>0</v>
      </c>
      <c r="S771" s="178">
        <v>0</v>
      </c>
      <c r="T771" s="179">
        <f>S771*H771</f>
        <v>0</v>
      </c>
      <c r="U771" s="33"/>
      <c r="V771" s="33"/>
      <c r="W771" s="33"/>
      <c r="X771" s="33"/>
      <c r="Y771" s="33"/>
      <c r="Z771" s="33"/>
      <c r="AA771" s="33"/>
      <c r="AB771" s="33"/>
      <c r="AC771" s="33"/>
      <c r="AD771" s="33"/>
      <c r="AE771" s="33"/>
      <c r="AR771" s="180" t="s">
        <v>220</v>
      </c>
      <c r="AT771" s="180" t="s">
        <v>182</v>
      </c>
      <c r="AU771" s="180" t="s">
        <v>91</v>
      </c>
      <c r="AY771" s="18" t="s">
        <v>180</v>
      </c>
      <c r="BE771" s="181">
        <f>IF(N771="základní",J771,0)</f>
        <v>0</v>
      </c>
      <c r="BF771" s="181">
        <f>IF(N771="snížená",J771,0)</f>
        <v>0</v>
      </c>
      <c r="BG771" s="181">
        <f>IF(N771="zákl. přenesená",J771,0)</f>
        <v>0</v>
      </c>
      <c r="BH771" s="181">
        <f>IF(N771="sníž. přenesená",J771,0)</f>
        <v>0</v>
      </c>
      <c r="BI771" s="181">
        <f>IF(N771="nulová",J771,0)</f>
        <v>0</v>
      </c>
      <c r="BJ771" s="18" t="s">
        <v>21</v>
      </c>
      <c r="BK771" s="181">
        <f>ROUND(I771*H771,2)</f>
        <v>0</v>
      </c>
      <c r="BL771" s="18" t="s">
        <v>220</v>
      </c>
      <c r="BM771" s="180" t="s">
        <v>927</v>
      </c>
    </row>
    <row r="772" spans="1:65" s="2" customFormat="1" ht="19.5">
      <c r="A772" s="33"/>
      <c r="B772" s="34"/>
      <c r="C772" s="33"/>
      <c r="D772" s="182" t="s">
        <v>186</v>
      </c>
      <c r="E772" s="33"/>
      <c r="F772" s="183" t="s">
        <v>926</v>
      </c>
      <c r="G772" s="33"/>
      <c r="H772" s="33"/>
      <c r="I772" s="102"/>
      <c r="J772" s="33"/>
      <c r="K772" s="33"/>
      <c r="L772" s="34"/>
      <c r="M772" s="184"/>
      <c r="N772" s="185"/>
      <c r="O772" s="59"/>
      <c r="P772" s="59"/>
      <c r="Q772" s="59"/>
      <c r="R772" s="59"/>
      <c r="S772" s="59"/>
      <c r="T772" s="60"/>
      <c r="U772" s="33"/>
      <c r="V772" s="33"/>
      <c r="W772" s="33"/>
      <c r="X772" s="33"/>
      <c r="Y772" s="33"/>
      <c r="Z772" s="33"/>
      <c r="AA772" s="33"/>
      <c r="AB772" s="33"/>
      <c r="AC772" s="33"/>
      <c r="AD772" s="33"/>
      <c r="AE772" s="33"/>
      <c r="AT772" s="18" t="s">
        <v>186</v>
      </c>
      <c r="AU772" s="18" t="s">
        <v>91</v>
      </c>
    </row>
    <row r="773" spans="1:65" s="2" customFormat="1" ht="24" customHeight="1">
      <c r="A773" s="33"/>
      <c r="B773" s="167"/>
      <c r="C773" s="168" t="s">
        <v>928</v>
      </c>
      <c r="D773" s="168" t="s">
        <v>182</v>
      </c>
      <c r="E773" s="169" t="s">
        <v>929</v>
      </c>
      <c r="F773" s="170" t="s">
        <v>930</v>
      </c>
      <c r="G773" s="171" t="s">
        <v>333</v>
      </c>
      <c r="H773" s="172">
        <v>550</v>
      </c>
      <c r="I773" s="173"/>
      <c r="J773" s="174">
        <f>ROUND(I773*H773,2)</f>
        <v>0</v>
      </c>
      <c r="K773" s="175"/>
      <c r="L773" s="34"/>
      <c r="M773" s="176" t="s">
        <v>1</v>
      </c>
      <c r="N773" s="177" t="s">
        <v>45</v>
      </c>
      <c r="O773" s="59"/>
      <c r="P773" s="178">
        <f>O773*H773</f>
        <v>0</v>
      </c>
      <c r="Q773" s="178">
        <v>0</v>
      </c>
      <c r="R773" s="178">
        <f>Q773*H773</f>
        <v>0</v>
      </c>
      <c r="S773" s="178">
        <v>0</v>
      </c>
      <c r="T773" s="179">
        <f>S773*H773</f>
        <v>0</v>
      </c>
      <c r="U773" s="33"/>
      <c r="V773" s="33"/>
      <c r="W773" s="33"/>
      <c r="X773" s="33"/>
      <c r="Y773" s="33"/>
      <c r="Z773" s="33"/>
      <c r="AA773" s="33"/>
      <c r="AB773" s="33"/>
      <c r="AC773" s="33"/>
      <c r="AD773" s="33"/>
      <c r="AE773" s="33"/>
      <c r="AR773" s="180" t="s">
        <v>220</v>
      </c>
      <c r="AT773" s="180" t="s">
        <v>182</v>
      </c>
      <c r="AU773" s="180" t="s">
        <v>91</v>
      </c>
      <c r="AY773" s="18" t="s">
        <v>180</v>
      </c>
      <c r="BE773" s="181">
        <f>IF(N773="základní",J773,0)</f>
        <v>0</v>
      </c>
      <c r="BF773" s="181">
        <f>IF(N773="snížená",J773,0)</f>
        <v>0</v>
      </c>
      <c r="BG773" s="181">
        <f>IF(N773="zákl. přenesená",J773,0)</f>
        <v>0</v>
      </c>
      <c r="BH773" s="181">
        <f>IF(N773="sníž. přenesená",J773,0)</f>
        <v>0</v>
      </c>
      <c r="BI773" s="181">
        <f>IF(N773="nulová",J773,0)</f>
        <v>0</v>
      </c>
      <c r="BJ773" s="18" t="s">
        <v>21</v>
      </c>
      <c r="BK773" s="181">
        <f>ROUND(I773*H773,2)</f>
        <v>0</v>
      </c>
      <c r="BL773" s="18" t="s">
        <v>220</v>
      </c>
      <c r="BM773" s="180" t="s">
        <v>931</v>
      </c>
    </row>
    <row r="774" spans="1:65" s="2" customFormat="1" ht="19.5">
      <c r="A774" s="33"/>
      <c r="B774" s="34"/>
      <c r="C774" s="33"/>
      <c r="D774" s="182" t="s">
        <v>186</v>
      </c>
      <c r="E774" s="33"/>
      <c r="F774" s="183" t="s">
        <v>930</v>
      </c>
      <c r="G774" s="33"/>
      <c r="H774" s="33"/>
      <c r="I774" s="102"/>
      <c r="J774" s="33"/>
      <c r="K774" s="33"/>
      <c r="L774" s="34"/>
      <c r="M774" s="184"/>
      <c r="N774" s="185"/>
      <c r="O774" s="59"/>
      <c r="P774" s="59"/>
      <c r="Q774" s="59"/>
      <c r="R774" s="59"/>
      <c r="S774" s="59"/>
      <c r="T774" s="60"/>
      <c r="U774" s="33"/>
      <c r="V774" s="33"/>
      <c r="W774" s="33"/>
      <c r="X774" s="33"/>
      <c r="Y774" s="33"/>
      <c r="Z774" s="33"/>
      <c r="AA774" s="33"/>
      <c r="AB774" s="33"/>
      <c r="AC774" s="33"/>
      <c r="AD774" s="33"/>
      <c r="AE774" s="33"/>
      <c r="AT774" s="18" t="s">
        <v>186</v>
      </c>
      <c r="AU774" s="18" t="s">
        <v>91</v>
      </c>
    </row>
    <row r="775" spans="1:65" s="2" customFormat="1" ht="48" customHeight="1">
      <c r="A775" s="33"/>
      <c r="B775" s="167"/>
      <c r="C775" s="168" t="s">
        <v>573</v>
      </c>
      <c r="D775" s="168" t="s">
        <v>182</v>
      </c>
      <c r="E775" s="169" t="s">
        <v>932</v>
      </c>
      <c r="F775" s="170" t="s">
        <v>933</v>
      </c>
      <c r="G775" s="171" t="s">
        <v>185</v>
      </c>
      <c r="H775" s="172">
        <v>0.14899999999999999</v>
      </c>
      <c r="I775" s="173"/>
      <c r="J775" s="174">
        <f>ROUND(I775*H775,2)</f>
        <v>0</v>
      </c>
      <c r="K775" s="175"/>
      <c r="L775" s="34"/>
      <c r="M775" s="176" t="s">
        <v>1</v>
      </c>
      <c r="N775" s="177" t="s">
        <v>45</v>
      </c>
      <c r="O775" s="59"/>
      <c r="P775" s="178">
        <f>O775*H775</f>
        <v>0</v>
      </c>
      <c r="Q775" s="178">
        <v>0</v>
      </c>
      <c r="R775" s="178">
        <f>Q775*H775</f>
        <v>0</v>
      </c>
      <c r="S775" s="178">
        <v>0</v>
      </c>
      <c r="T775" s="179">
        <f>S775*H775</f>
        <v>0</v>
      </c>
      <c r="U775" s="33"/>
      <c r="V775" s="33"/>
      <c r="W775" s="33"/>
      <c r="X775" s="33"/>
      <c r="Y775" s="33"/>
      <c r="Z775" s="33"/>
      <c r="AA775" s="33"/>
      <c r="AB775" s="33"/>
      <c r="AC775" s="33"/>
      <c r="AD775" s="33"/>
      <c r="AE775" s="33"/>
      <c r="AR775" s="180" t="s">
        <v>220</v>
      </c>
      <c r="AT775" s="180" t="s">
        <v>182</v>
      </c>
      <c r="AU775" s="180" t="s">
        <v>91</v>
      </c>
      <c r="AY775" s="18" t="s">
        <v>180</v>
      </c>
      <c r="BE775" s="181">
        <f>IF(N775="základní",J775,0)</f>
        <v>0</v>
      </c>
      <c r="BF775" s="181">
        <f>IF(N775="snížená",J775,0)</f>
        <v>0</v>
      </c>
      <c r="BG775" s="181">
        <f>IF(N775="zákl. přenesená",J775,0)</f>
        <v>0</v>
      </c>
      <c r="BH775" s="181">
        <f>IF(N775="sníž. přenesená",J775,0)</f>
        <v>0</v>
      </c>
      <c r="BI775" s="181">
        <f>IF(N775="nulová",J775,0)</f>
        <v>0</v>
      </c>
      <c r="BJ775" s="18" t="s">
        <v>21</v>
      </c>
      <c r="BK775" s="181">
        <f>ROUND(I775*H775,2)</f>
        <v>0</v>
      </c>
      <c r="BL775" s="18" t="s">
        <v>220</v>
      </c>
      <c r="BM775" s="180" t="s">
        <v>934</v>
      </c>
    </row>
    <row r="776" spans="1:65" s="2" customFormat="1" ht="29.25">
      <c r="A776" s="33"/>
      <c r="B776" s="34"/>
      <c r="C776" s="33"/>
      <c r="D776" s="182" t="s">
        <v>186</v>
      </c>
      <c r="E776" s="33"/>
      <c r="F776" s="183" t="s">
        <v>933</v>
      </c>
      <c r="G776" s="33"/>
      <c r="H776" s="33"/>
      <c r="I776" s="102"/>
      <c r="J776" s="33"/>
      <c r="K776" s="33"/>
      <c r="L776" s="34"/>
      <c r="M776" s="184"/>
      <c r="N776" s="185"/>
      <c r="O776" s="59"/>
      <c r="P776" s="59"/>
      <c r="Q776" s="59"/>
      <c r="R776" s="59"/>
      <c r="S776" s="59"/>
      <c r="T776" s="60"/>
      <c r="U776" s="33"/>
      <c r="V776" s="33"/>
      <c r="W776" s="33"/>
      <c r="X776" s="33"/>
      <c r="Y776" s="33"/>
      <c r="Z776" s="33"/>
      <c r="AA776" s="33"/>
      <c r="AB776" s="33"/>
      <c r="AC776" s="33"/>
      <c r="AD776" s="33"/>
      <c r="AE776" s="33"/>
      <c r="AT776" s="18" t="s">
        <v>186</v>
      </c>
      <c r="AU776" s="18" t="s">
        <v>91</v>
      </c>
    </row>
    <row r="777" spans="1:65" s="2" customFormat="1" ht="24" customHeight="1">
      <c r="A777" s="33"/>
      <c r="B777" s="167"/>
      <c r="C777" s="168" t="s">
        <v>935</v>
      </c>
      <c r="D777" s="168" t="s">
        <v>182</v>
      </c>
      <c r="E777" s="169" t="s">
        <v>936</v>
      </c>
      <c r="F777" s="170" t="s">
        <v>937</v>
      </c>
      <c r="G777" s="171" t="s">
        <v>817</v>
      </c>
      <c r="H777" s="172">
        <v>1</v>
      </c>
      <c r="I777" s="173"/>
      <c r="J777" s="174">
        <f>ROUND(I777*H777,2)</f>
        <v>0</v>
      </c>
      <c r="K777" s="175"/>
      <c r="L777" s="34"/>
      <c r="M777" s="176" t="s">
        <v>1</v>
      </c>
      <c r="N777" s="177" t="s">
        <v>45</v>
      </c>
      <c r="O777" s="59"/>
      <c r="P777" s="178">
        <f>O777*H777</f>
        <v>0</v>
      </c>
      <c r="Q777" s="178">
        <v>0</v>
      </c>
      <c r="R777" s="178">
        <f>Q777*H777</f>
        <v>0</v>
      </c>
      <c r="S777" s="178">
        <v>0</v>
      </c>
      <c r="T777" s="179">
        <f>S777*H777</f>
        <v>0</v>
      </c>
      <c r="U777" s="33"/>
      <c r="V777" s="33"/>
      <c r="W777" s="33"/>
      <c r="X777" s="33"/>
      <c r="Y777" s="33"/>
      <c r="Z777" s="33"/>
      <c r="AA777" s="33"/>
      <c r="AB777" s="33"/>
      <c r="AC777" s="33"/>
      <c r="AD777" s="33"/>
      <c r="AE777" s="33"/>
      <c r="AR777" s="180" t="s">
        <v>220</v>
      </c>
      <c r="AT777" s="180" t="s">
        <v>182</v>
      </c>
      <c r="AU777" s="180" t="s">
        <v>91</v>
      </c>
      <c r="AY777" s="18" t="s">
        <v>180</v>
      </c>
      <c r="BE777" s="181">
        <f>IF(N777="základní",J777,0)</f>
        <v>0</v>
      </c>
      <c r="BF777" s="181">
        <f>IF(N777="snížená",J777,0)</f>
        <v>0</v>
      </c>
      <c r="BG777" s="181">
        <f>IF(N777="zákl. přenesená",J777,0)</f>
        <v>0</v>
      </c>
      <c r="BH777" s="181">
        <f>IF(N777="sníž. přenesená",J777,0)</f>
        <v>0</v>
      </c>
      <c r="BI777" s="181">
        <f>IF(N777="nulová",J777,0)</f>
        <v>0</v>
      </c>
      <c r="BJ777" s="18" t="s">
        <v>21</v>
      </c>
      <c r="BK777" s="181">
        <f>ROUND(I777*H777,2)</f>
        <v>0</v>
      </c>
      <c r="BL777" s="18" t="s">
        <v>220</v>
      </c>
      <c r="BM777" s="180" t="s">
        <v>938</v>
      </c>
    </row>
    <row r="778" spans="1:65" s="2" customFormat="1" ht="11.25">
      <c r="A778" s="33"/>
      <c r="B778" s="34"/>
      <c r="C778" s="33"/>
      <c r="D778" s="182" t="s">
        <v>186</v>
      </c>
      <c r="E778" s="33"/>
      <c r="F778" s="183" t="s">
        <v>937</v>
      </c>
      <c r="G778" s="33"/>
      <c r="H778" s="33"/>
      <c r="I778" s="102"/>
      <c r="J778" s="33"/>
      <c r="K778" s="33"/>
      <c r="L778" s="34"/>
      <c r="M778" s="184"/>
      <c r="N778" s="185"/>
      <c r="O778" s="59"/>
      <c r="P778" s="59"/>
      <c r="Q778" s="59"/>
      <c r="R778" s="59"/>
      <c r="S778" s="59"/>
      <c r="T778" s="60"/>
      <c r="U778" s="33"/>
      <c r="V778" s="33"/>
      <c r="W778" s="33"/>
      <c r="X778" s="33"/>
      <c r="Y778" s="33"/>
      <c r="Z778" s="33"/>
      <c r="AA778" s="33"/>
      <c r="AB778" s="33"/>
      <c r="AC778" s="33"/>
      <c r="AD778" s="33"/>
      <c r="AE778" s="33"/>
      <c r="AT778" s="18" t="s">
        <v>186</v>
      </c>
      <c r="AU778" s="18" t="s">
        <v>91</v>
      </c>
    </row>
    <row r="779" spans="1:65" s="2" customFormat="1" ht="24" customHeight="1">
      <c r="A779" s="33"/>
      <c r="B779" s="167"/>
      <c r="C779" s="168" t="s">
        <v>576</v>
      </c>
      <c r="D779" s="168" t="s">
        <v>182</v>
      </c>
      <c r="E779" s="169" t="s">
        <v>939</v>
      </c>
      <c r="F779" s="170" t="s">
        <v>940</v>
      </c>
      <c r="G779" s="171" t="s">
        <v>817</v>
      </c>
      <c r="H779" s="172">
        <v>1</v>
      </c>
      <c r="I779" s="173"/>
      <c r="J779" s="174">
        <f>ROUND(I779*H779,2)</f>
        <v>0</v>
      </c>
      <c r="K779" s="175"/>
      <c r="L779" s="34"/>
      <c r="M779" s="176" t="s">
        <v>1</v>
      </c>
      <c r="N779" s="177" t="s">
        <v>45</v>
      </c>
      <c r="O779" s="59"/>
      <c r="P779" s="178">
        <f>O779*H779</f>
        <v>0</v>
      </c>
      <c r="Q779" s="178">
        <v>0</v>
      </c>
      <c r="R779" s="178">
        <f>Q779*H779</f>
        <v>0</v>
      </c>
      <c r="S779" s="178">
        <v>0</v>
      </c>
      <c r="T779" s="179">
        <f>S779*H779</f>
        <v>0</v>
      </c>
      <c r="U779" s="33"/>
      <c r="V779" s="33"/>
      <c r="W779" s="33"/>
      <c r="X779" s="33"/>
      <c r="Y779" s="33"/>
      <c r="Z779" s="33"/>
      <c r="AA779" s="33"/>
      <c r="AB779" s="33"/>
      <c r="AC779" s="33"/>
      <c r="AD779" s="33"/>
      <c r="AE779" s="33"/>
      <c r="AR779" s="180" t="s">
        <v>220</v>
      </c>
      <c r="AT779" s="180" t="s">
        <v>182</v>
      </c>
      <c r="AU779" s="180" t="s">
        <v>91</v>
      </c>
      <c r="AY779" s="18" t="s">
        <v>180</v>
      </c>
      <c r="BE779" s="181">
        <f>IF(N779="základní",J779,0)</f>
        <v>0</v>
      </c>
      <c r="BF779" s="181">
        <f>IF(N779="snížená",J779,0)</f>
        <v>0</v>
      </c>
      <c r="BG779" s="181">
        <f>IF(N779="zákl. přenesená",J779,0)</f>
        <v>0</v>
      </c>
      <c r="BH779" s="181">
        <f>IF(N779="sníž. přenesená",J779,0)</f>
        <v>0</v>
      </c>
      <c r="BI779" s="181">
        <f>IF(N779="nulová",J779,0)</f>
        <v>0</v>
      </c>
      <c r="BJ779" s="18" t="s">
        <v>21</v>
      </c>
      <c r="BK779" s="181">
        <f>ROUND(I779*H779,2)</f>
        <v>0</v>
      </c>
      <c r="BL779" s="18" t="s">
        <v>220</v>
      </c>
      <c r="BM779" s="180" t="s">
        <v>941</v>
      </c>
    </row>
    <row r="780" spans="1:65" s="2" customFormat="1" ht="19.5">
      <c r="A780" s="33"/>
      <c r="B780" s="34"/>
      <c r="C780" s="33"/>
      <c r="D780" s="182" t="s">
        <v>186</v>
      </c>
      <c r="E780" s="33"/>
      <c r="F780" s="183" t="s">
        <v>940</v>
      </c>
      <c r="G780" s="33"/>
      <c r="H780" s="33"/>
      <c r="I780" s="102"/>
      <c r="J780" s="33"/>
      <c r="K780" s="33"/>
      <c r="L780" s="34"/>
      <c r="M780" s="184"/>
      <c r="N780" s="185"/>
      <c r="O780" s="59"/>
      <c r="P780" s="59"/>
      <c r="Q780" s="59"/>
      <c r="R780" s="59"/>
      <c r="S780" s="59"/>
      <c r="T780" s="60"/>
      <c r="U780" s="33"/>
      <c r="V780" s="33"/>
      <c r="W780" s="33"/>
      <c r="X780" s="33"/>
      <c r="Y780" s="33"/>
      <c r="Z780" s="33"/>
      <c r="AA780" s="33"/>
      <c r="AB780" s="33"/>
      <c r="AC780" s="33"/>
      <c r="AD780" s="33"/>
      <c r="AE780" s="33"/>
      <c r="AT780" s="18" t="s">
        <v>186</v>
      </c>
      <c r="AU780" s="18" t="s">
        <v>91</v>
      </c>
    </row>
    <row r="781" spans="1:65" s="12" customFormat="1" ht="22.9" customHeight="1">
      <c r="B781" s="154"/>
      <c r="D781" s="155" t="s">
        <v>79</v>
      </c>
      <c r="E781" s="165" t="s">
        <v>942</v>
      </c>
      <c r="F781" s="165" t="s">
        <v>943</v>
      </c>
      <c r="I781" s="157"/>
      <c r="J781" s="166">
        <f>BK781</f>
        <v>0</v>
      </c>
      <c r="L781" s="154"/>
      <c r="M781" s="159"/>
      <c r="N781" s="160"/>
      <c r="O781" s="160"/>
      <c r="P781" s="161">
        <f>SUM(P782:P869)</f>
        <v>0</v>
      </c>
      <c r="Q781" s="160"/>
      <c r="R781" s="161">
        <f>SUM(R782:R869)</f>
        <v>0</v>
      </c>
      <c r="S781" s="160"/>
      <c r="T781" s="162">
        <f>SUM(T782:T869)</f>
        <v>0</v>
      </c>
      <c r="AR781" s="155" t="s">
        <v>91</v>
      </c>
      <c r="AT781" s="163" t="s">
        <v>79</v>
      </c>
      <c r="AU781" s="163" t="s">
        <v>21</v>
      </c>
      <c r="AY781" s="155" t="s">
        <v>180</v>
      </c>
      <c r="BK781" s="164">
        <f>SUM(BK782:BK869)</f>
        <v>0</v>
      </c>
    </row>
    <row r="782" spans="1:65" s="2" customFormat="1" ht="24" customHeight="1">
      <c r="A782" s="33"/>
      <c r="B782" s="167"/>
      <c r="C782" s="168" t="s">
        <v>944</v>
      </c>
      <c r="D782" s="168" t="s">
        <v>182</v>
      </c>
      <c r="E782" s="169" t="s">
        <v>945</v>
      </c>
      <c r="F782" s="170" t="s">
        <v>946</v>
      </c>
      <c r="G782" s="171" t="s">
        <v>213</v>
      </c>
      <c r="H782" s="172">
        <v>34.5</v>
      </c>
      <c r="I782" s="173"/>
      <c r="J782" s="174">
        <f>ROUND(I782*H782,2)</f>
        <v>0</v>
      </c>
      <c r="K782" s="175"/>
      <c r="L782" s="34"/>
      <c r="M782" s="176" t="s">
        <v>1</v>
      </c>
      <c r="N782" s="177" t="s">
        <v>45</v>
      </c>
      <c r="O782" s="59"/>
      <c r="P782" s="178">
        <f>O782*H782</f>
        <v>0</v>
      </c>
      <c r="Q782" s="178">
        <v>0</v>
      </c>
      <c r="R782" s="178">
        <f>Q782*H782</f>
        <v>0</v>
      </c>
      <c r="S782" s="178">
        <v>0</v>
      </c>
      <c r="T782" s="179">
        <f>S782*H782</f>
        <v>0</v>
      </c>
      <c r="U782" s="33"/>
      <c r="V782" s="33"/>
      <c r="W782" s="33"/>
      <c r="X782" s="33"/>
      <c r="Y782" s="33"/>
      <c r="Z782" s="33"/>
      <c r="AA782" s="33"/>
      <c r="AB782" s="33"/>
      <c r="AC782" s="33"/>
      <c r="AD782" s="33"/>
      <c r="AE782" s="33"/>
      <c r="AR782" s="180" t="s">
        <v>220</v>
      </c>
      <c r="AT782" s="180" t="s">
        <v>182</v>
      </c>
      <c r="AU782" s="180" t="s">
        <v>91</v>
      </c>
      <c r="AY782" s="18" t="s">
        <v>180</v>
      </c>
      <c r="BE782" s="181">
        <f>IF(N782="základní",J782,0)</f>
        <v>0</v>
      </c>
      <c r="BF782" s="181">
        <f>IF(N782="snížená",J782,0)</f>
        <v>0</v>
      </c>
      <c r="BG782" s="181">
        <f>IF(N782="zákl. přenesená",J782,0)</f>
        <v>0</v>
      </c>
      <c r="BH782" s="181">
        <f>IF(N782="sníž. přenesená",J782,0)</f>
        <v>0</v>
      </c>
      <c r="BI782" s="181">
        <f>IF(N782="nulová",J782,0)</f>
        <v>0</v>
      </c>
      <c r="BJ782" s="18" t="s">
        <v>21</v>
      </c>
      <c r="BK782" s="181">
        <f>ROUND(I782*H782,2)</f>
        <v>0</v>
      </c>
      <c r="BL782" s="18" t="s">
        <v>220</v>
      </c>
      <c r="BM782" s="180" t="s">
        <v>947</v>
      </c>
    </row>
    <row r="783" spans="1:65" s="2" customFormat="1" ht="19.5">
      <c r="A783" s="33"/>
      <c r="B783" s="34"/>
      <c r="C783" s="33"/>
      <c r="D783" s="182" t="s">
        <v>186</v>
      </c>
      <c r="E783" s="33"/>
      <c r="F783" s="183" t="s">
        <v>946</v>
      </c>
      <c r="G783" s="33"/>
      <c r="H783" s="33"/>
      <c r="I783" s="102"/>
      <c r="J783" s="33"/>
      <c r="K783" s="33"/>
      <c r="L783" s="34"/>
      <c r="M783" s="184"/>
      <c r="N783" s="185"/>
      <c r="O783" s="59"/>
      <c r="P783" s="59"/>
      <c r="Q783" s="59"/>
      <c r="R783" s="59"/>
      <c r="S783" s="59"/>
      <c r="T783" s="60"/>
      <c r="U783" s="33"/>
      <c r="V783" s="33"/>
      <c r="W783" s="33"/>
      <c r="X783" s="33"/>
      <c r="Y783" s="33"/>
      <c r="Z783" s="33"/>
      <c r="AA783" s="33"/>
      <c r="AB783" s="33"/>
      <c r="AC783" s="33"/>
      <c r="AD783" s="33"/>
      <c r="AE783" s="33"/>
      <c r="AT783" s="18" t="s">
        <v>186</v>
      </c>
      <c r="AU783" s="18" t="s">
        <v>91</v>
      </c>
    </row>
    <row r="784" spans="1:65" s="13" customFormat="1" ht="11.25">
      <c r="B784" s="186"/>
      <c r="D784" s="182" t="s">
        <v>187</v>
      </c>
      <c r="E784" s="187" t="s">
        <v>1</v>
      </c>
      <c r="F784" s="188" t="s">
        <v>948</v>
      </c>
      <c r="H784" s="189">
        <v>34.5</v>
      </c>
      <c r="I784" s="190"/>
      <c r="L784" s="186"/>
      <c r="M784" s="191"/>
      <c r="N784" s="192"/>
      <c r="O784" s="192"/>
      <c r="P784" s="192"/>
      <c r="Q784" s="192"/>
      <c r="R784" s="192"/>
      <c r="S784" s="192"/>
      <c r="T784" s="193"/>
      <c r="AT784" s="187" t="s">
        <v>187</v>
      </c>
      <c r="AU784" s="187" t="s">
        <v>91</v>
      </c>
      <c r="AV784" s="13" t="s">
        <v>91</v>
      </c>
      <c r="AW784" s="13" t="s">
        <v>36</v>
      </c>
      <c r="AX784" s="13" t="s">
        <v>80</v>
      </c>
      <c r="AY784" s="187" t="s">
        <v>180</v>
      </c>
    </row>
    <row r="785" spans="1:65" s="14" customFormat="1" ht="11.25">
      <c r="B785" s="194"/>
      <c r="D785" s="182" t="s">
        <v>187</v>
      </c>
      <c r="E785" s="195" t="s">
        <v>1</v>
      </c>
      <c r="F785" s="196" t="s">
        <v>189</v>
      </c>
      <c r="H785" s="197">
        <v>34.5</v>
      </c>
      <c r="I785" s="198"/>
      <c r="L785" s="194"/>
      <c r="M785" s="199"/>
      <c r="N785" s="200"/>
      <c r="O785" s="200"/>
      <c r="P785" s="200"/>
      <c r="Q785" s="200"/>
      <c r="R785" s="200"/>
      <c r="S785" s="200"/>
      <c r="T785" s="201"/>
      <c r="AT785" s="195" t="s">
        <v>187</v>
      </c>
      <c r="AU785" s="195" t="s">
        <v>91</v>
      </c>
      <c r="AV785" s="14" t="s">
        <v>128</v>
      </c>
      <c r="AW785" s="14" t="s">
        <v>36</v>
      </c>
      <c r="AX785" s="14" t="s">
        <v>21</v>
      </c>
      <c r="AY785" s="195" t="s">
        <v>180</v>
      </c>
    </row>
    <row r="786" spans="1:65" s="2" customFormat="1" ht="24" customHeight="1">
      <c r="A786" s="33"/>
      <c r="B786" s="167"/>
      <c r="C786" s="202" t="s">
        <v>580</v>
      </c>
      <c r="D786" s="202" t="s">
        <v>190</v>
      </c>
      <c r="E786" s="203" t="s">
        <v>949</v>
      </c>
      <c r="F786" s="204" t="s">
        <v>950</v>
      </c>
      <c r="G786" s="205" t="s">
        <v>199</v>
      </c>
      <c r="H786" s="206">
        <v>11.385</v>
      </c>
      <c r="I786" s="207"/>
      <c r="J786" s="208">
        <f>ROUND(I786*H786,2)</f>
        <v>0</v>
      </c>
      <c r="K786" s="209"/>
      <c r="L786" s="210"/>
      <c r="M786" s="211" t="s">
        <v>1</v>
      </c>
      <c r="N786" s="212" t="s">
        <v>45</v>
      </c>
      <c r="O786" s="59"/>
      <c r="P786" s="178">
        <f>O786*H786</f>
        <v>0</v>
      </c>
      <c r="Q786" s="178">
        <v>0</v>
      </c>
      <c r="R786" s="178">
        <f>Q786*H786</f>
        <v>0</v>
      </c>
      <c r="S786" s="178">
        <v>0</v>
      </c>
      <c r="T786" s="179">
        <f>S786*H786</f>
        <v>0</v>
      </c>
      <c r="U786" s="33"/>
      <c r="V786" s="33"/>
      <c r="W786" s="33"/>
      <c r="X786" s="33"/>
      <c r="Y786" s="33"/>
      <c r="Z786" s="33"/>
      <c r="AA786" s="33"/>
      <c r="AB786" s="33"/>
      <c r="AC786" s="33"/>
      <c r="AD786" s="33"/>
      <c r="AE786" s="33"/>
      <c r="AR786" s="180" t="s">
        <v>257</v>
      </c>
      <c r="AT786" s="180" t="s">
        <v>190</v>
      </c>
      <c r="AU786" s="180" t="s">
        <v>91</v>
      </c>
      <c r="AY786" s="18" t="s">
        <v>180</v>
      </c>
      <c r="BE786" s="181">
        <f>IF(N786="základní",J786,0)</f>
        <v>0</v>
      </c>
      <c r="BF786" s="181">
        <f>IF(N786="snížená",J786,0)</f>
        <v>0</v>
      </c>
      <c r="BG786" s="181">
        <f>IF(N786="zákl. přenesená",J786,0)</f>
        <v>0</v>
      </c>
      <c r="BH786" s="181">
        <f>IF(N786="sníž. přenesená",J786,0)</f>
        <v>0</v>
      </c>
      <c r="BI786" s="181">
        <f>IF(N786="nulová",J786,0)</f>
        <v>0</v>
      </c>
      <c r="BJ786" s="18" t="s">
        <v>21</v>
      </c>
      <c r="BK786" s="181">
        <f>ROUND(I786*H786,2)</f>
        <v>0</v>
      </c>
      <c r="BL786" s="18" t="s">
        <v>220</v>
      </c>
      <c r="BM786" s="180" t="s">
        <v>951</v>
      </c>
    </row>
    <row r="787" spans="1:65" s="2" customFormat="1" ht="19.5">
      <c r="A787" s="33"/>
      <c r="B787" s="34"/>
      <c r="C787" s="33"/>
      <c r="D787" s="182" t="s">
        <v>186</v>
      </c>
      <c r="E787" s="33"/>
      <c r="F787" s="183" t="s">
        <v>950</v>
      </c>
      <c r="G787" s="33"/>
      <c r="H787" s="33"/>
      <c r="I787" s="102"/>
      <c r="J787" s="33"/>
      <c r="K787" s="33"/>
      <c r="L787" s="34"/>
      <c r="M787" s="184"/>
      <c r="N787" s="185"/>
      <c r="O787" s="59"/>
      <c r="P787" s="59"/>
      <c r="Q787" s="59"/>
      <c r="R787" s="59"/>
      <c r="S787" s="59"/>
      <c r="T787" s="60"/>
      <c r="U787" s="33"/>
      <c r="V787" s="33"/>
      <c r="W787" s="33"/>
      <c r="X787" s="33"/>
      <c r="Y787" s="33"/>
      <c r="Z787" s="33"/>
      <c r="AA787" s="33"/>
      <c r="AB787" s="33"/>
      <c r="AC787" s="33"/>
      <c r="AD787" s="33"/>
      <c r="AE787" s="33"/>
      <c r="AT787" s="18" t="s">
        <v>186</v>
      </c>
      <c r="AU787" s="18" t="s">
        <v>91</v>
      </c>
    </row>
    <row r="788" spans="1:65" s="2" customFormat="1" ht="24" customHeight="1">
      <c r="A788" s="33"/>
      <c r="B788" s="167"/>
      <c r="C788" s="168" t="s">
        <v>952</v>
      </c>
      <c r="D788" s="168" t="s">
        <v>182</v>
      </c>
      <c r="E788" s="169" t="s">
        <v>953</v>
      </c>
      <c r="F788" s="170" t="s">
        <v>954</v>
      </c>
      <c r="G788" s="171" t="s">
        <v>213</v>
      </c>
      <c r="H788" s="172">
        <v>35.65</v>
      </c>
      <c r="I788" s="173"/>
      <c r="J788" s="174">
        <f>ROUND(I788*H788,2)</f>
        <v>0</v>
      </c>
      <c r="K788" s="175"/>
      <c r="L788" s="34"/>
      <c r="M788" s="176" t="s">
        <v>1</v>
      </c>
      <c r="N788" s="177" t="s">
        <v>45</v>
      </c>
      <c r="O788" s="59"/>
      <c r="P788" s="178">
        <f>O788*H788</f>
        <v>0</v>
      </c>
      <c r="Q788" s="178">
        <v>0</v>
      </c>
      <c r="R788" s="178">
        <f>Q788*H788</f>
        <v>0</v>
      </c>
      <c r="S788" s="178">
        <v>0</v>
      </c>
      <c r="T788" s="179">
        <f>S788*H788</f>
        <v>0</v>
      </c>
      <c r="U788" s="33"/>
      <c r="V788" s="33"/>
      <c r="W788" s="33"/>
      <c r="X788" s="33"/>
      <c r="Y788" s="33"/>
      <c r="Z788" s="33"/>
      <c r="AA788" s="33"/>
      <c r="AB788" s="33"/>
      <c r="AC788" s="33"/>
      <c r="AD788" s="33"/>
      <c r="AE788" s="33"/>
      <c r="AR788" s="180" t="s">
        <v>220</v>
      </c>
      <c r="AT788" s="180" t="s">
        <v>182</v>
      </c>
      <c r="AU788" s="180" t="s">
        <v>91</v>
      </c>
      <c r="AY788" s="18" t="s">
        <v>180</v>
      </c>
      <c r="BE788" s="181">
        <f>IF(N788="základní",J788,0)</f>
        <v>0</v>
      </c>
      <c r="BF788" s="181">
        <f>IF(N788="snížená",J788,0)</f>
        <v>0</v>
      </c>
      <c r="BG788" s="181">
        <f>IF(N788="zákl. přenesená",J788,0)</f>
        <v>0</v>
      </c>
      <c r="BH788" s="181">
        <f>IF(N788="sníž. přenesená",J788,0)</f>
        <v>0</v>
      </c>
      <c r="BI788" s="181">
        <f>IF(N788="nulová",J788,0)</f>
        <v>0</v>
      </c>
      <c r="BJ788" s="18" t="s">
        <v>21</v>
      </c>
      <c r="BK788" s="181">
        <f>ROUND(I788*H788,2)</f>
        <v>0</v>
      </c>
      <c r="BL788" s="18" t="s">
        <v>220</v>
      </c>
      <c r="BM788" s="180" t="s">
        <v>955</v>
      </c>
    </row>
    <row r="789" spans="1:65" s="2" customFormat="1" ht="19.5">
      <c r="A789" s="33"/>
      <c r="B789" s="34"/>
      <c r="C789" s="33"/>
      <c r="D789" s="182" t="s">
        <v>186</v>
      </c>
      <c r="E789" s="33"/>
      <c r="F789" s="183" t="s">
        <v>954</v>
      </c>
      <c r="G789" s="33"/>
      <c r="H789" s="33"/>
      <c r="I789" s="102"/>
      <c r="J789" s="33"/>
      <c r="K789" s="33"/>
      <c r="L789" s="34"/>
      <c r="M789" s="184"/>
      <c r="N789" s="185"/>
      <c r="O789" s="59"/>
      <c r="P789" s="59"/>
      <c r="Q789" s="59"/>
      <c r="R789" s="59"/>
      <c r="S789" s="59"/>
      <c r="T789" s="60"/>
      <c r="U789" s="33"/>
      <c r="V789" s="33"/>
      <c r="W789" s="33"/>
      <c r="X789" s="33"/>
      <c r="Y789" s="33"/>
      <c r="Z789" s="33"/>
      <c r="AA789" s="33"/>
      <c r="AB789" s="33"/>
      <c r="AC789" s="33"/>
      <c r="AD789" s="33"/>
      <c r="AE789" s="33"/>
      <c r="AT789" s="18" t="s">
        <v>186</v>
      </c>
      <c r="AU789" s="18" t="s">
        <v>91</v>
      </c>
    </row>
    <row r="790" spans="1:65" s="13" customFormat="1" ht="11.25">
      <c r="B790" s="186"/>
      <c r="D790" s="182" t="s">
        <v>187</v>
      </c>
      <c r="E790" s="187" t="s">
        <v>1</v>
      </c>
      <c r="F790" s="188" t="s">
        <v>956</v>
      </c>
      <c r="H790" s="189">
        <v>35.65</v>
      </c>
      <c r="I790" s="190"/>
      <c r="L790" s="186"/>
      <c r="M790" s="191"/>
      <c r="N790" s="192"/>
      <c r="O790" s="192"/>
      <c r="P790" s="192"/>
      <c r="Q790" s="192"/>
      <c r="R790" s="192"/>
      <c r="S790" s="192"/>
      <c r="T790" s="193"/>
      <c r="AT790" s="187" t="s">
        <v>187</v>
      </c>
      <c r="AU790" s="187" t="s">
        <v>91</v>
      </c>
      <c r="AV790" s="13" t="s">
        <v>91</v>
      </c>
      <c r="AW790" s="13" t="s">
        <v>36</v>
      </c>
      <c r="AX790" s="13" t="s">
        <v>80</v>
      </c>
      <c r="AY790" s="187" t="s">
        <v>180</v>
      </c>
    </row>
    <row r="791" spans="1:65" s="14" customFormat="1" ht="11.25">
      <c r="B791" s="194"/>
      <c r="D791" s="182" t="s">
        <v>187</v>
      </c>
      <c r="E791" s="195" t="s">
        <v>1</v>
      </c>
      <c r="F791" s="196" t="s">
        <v>189</v>
      </c>
      <c r="H791" s="197">
        <v>35.65</v>
      </c>
      <c r="I791" s="198"/>
      <c r="L791" s="194"/>
      <c r="M791" s="199"/>
      <c r="N791" s="200"/>
      <c r="O791" s="200"/>
      <c r="P791" s="200"/>
      <c r="Q791" s="200"/>
      <c r="R791" s="200"/>
      <c r="S791" s="200"/>
      <c r="T791" s="201"/>
      <c r="AT791" s="195" t="s">
        <v>187</v>
      </c>
      <c r="AU791" s="195" t="s">
        <v>91</v>
      </c>
      <c r="AV791" s="14" t="s">
        <v>128</v>
      </c>
      <c r="AW791" s="14" t="s">
        <v>36</v>
      </c>
      <c r="AX791" s="14" t="s">
        <v>21</v>
      </c>
      <c r="AY791" s="195" t="s">
        <v>180</v>
      </c>
    </row>
    <row r="792" spans="1:65" s="2" customFormat="1" ht="24" customHeight="1">
      <c r="A792" s="33"/>
      <c r="B792" s="167"/>
      <c r="C792" s="202" t="s">
        <v>584</v>
      </c>
      <c r="D792" s="202" t="s">
        <v>190</v>
      </c>
      <c r="E792" s="203" t="s">
        <v>957</v>
      </c>
      <c r="F792" s="204" t="s">
        <v>958</v>
      </c>
      <c r="G792" s="205" t="s">
        <v>199</v>
      </c>
      <c r="H792" s="206">
        <v>6.5880000000000001</v>
      </c>
      <c r="I792" s="207"/>
      <c r="J792" s="208">
        <f>ROUND(I792*H792,2)</f>
        <v>0</v>
      </c>
      <c r="K792" s="209"/>
      <c r="L792" s="210"/>
      <c r="M792" s="211" t="s">
        <v>1</v>
      </c>
      <c r="N792" s="212" t="s">
        <v>45</v>
      </c>
      <c r="O792" s="59"/>
      <c r="P792" s="178">
        <f>O792*H792</f>
        <v>0</v>
      </c>
      <c r="Q792" s="178">
        <v>0</v>
      </c>
      <c r="R792" s="178">
        <f>Q792*H792</f>
        <v>0</v>
      </c>
      <c r="S792" s="178">
        <v>0</v>
      </c>
      <c r="T792" s="179">
        <f>S792*H792</f>
        <v>0</v>
      </c>
      <c r="U792" s="33"/>
      <c r="V792" s="33"/>
      <c r="W792" s="33"/>
      <c r="X792" s="33"/>
      <c r="Y792" s="33"/>
      <c r="Z792" s="33"/>
      <c r="AA792" s="33"/>
      <c r="AB792" s="33"/>
      <c r="AC792" s="33"/>
      <c r="AD792" s="33"/>
      <c r="AE792" s="33"/>
      <c r="AR792" s="180" t="s">
        <v>257</v>
      </c>
      <c r="AT792" s="180" t="s">
        <v>190</v>
      </c>
      <c r="AU792" s="180" t="s">
        <v>91</v>
      </c>
      <c r="AY792" s="18" t="s">
        <v>180</v>
      </c>
      <c r="BE792" s="181">
        <f>IF(N792="základní",J792,0)</f>
        <v>0</v>
      </c>
      <c r="BF792" s="181">
        <f>IF(N792="snížená",J792,0)</f>
        <v>0</v>
      </c>
      <c r="BG792" s="181">
        <f>IF(N792="zákl. přenesená",J792,0)</f>
        <v>0</v>
      </c>
      <c r="BH792" s="181">
        <f>IF(N792="sníž. přenesená",J792,0)</f>
        <v>0</v>
      </c>
      <c r="BI792" s="181">
        <f>IF(N792="nulová",J792,0)</f>
        <v>0</v>
      </c>
      <c r="BJ792" s="18" t="s">
        <v>21</v>
      </c>
      <c r="BK792" s="181">
        <f>ROUND(I792*H792,2)</f>
        <v>0</v>
      </c>
      <c r="BL792" s="18" t="s">
        <v>220</v>
      </c>
      <c r="BM792" s="180" t="s">
        <v>959</v>
      </c>
    </row>
    <row r="793" spans="1:65" s="2" customFormat="1" ht="19.5">
      <c r="A793" s="33"/>
      <c r="B793" s="34"/>
      <c r="C793" s="33"/>
      <c r="D793" s="182" t="s">
        <v>186</v>
      </c>
      <c r="E793" s="33"/>
      <c r="F793" s="183" t="s">
        <v>958</v>
      </c>
      <c r="G793" s="33"/>
      <c r="H793" s="33"/>
      <c r="I793" s="102"/>
      <c r="J793" s="33"/>
      <c r="K793" s="33"/>
      <c r="L793" s="34"/>
      <c r="M793" s="184"/>
      <c r="N793" s="185"/>
      <c r="O793" s="59"/>
      <c r="P793" s="59"/>
      <c r="Q793" s="59"/>
      <c r="R793" s="59"/>
      <c r="S793" s="59"/>
      <c r="T793" s="60"/>
      <c r="U793" s="33"/>
      <c r="V793" s="33"/>
      <c r="W793" s="33"/>
      <c r="X793" s="33"/>
      <c r="Y793" s="33"/>
      <c r="Z793" s="33"/>
      <c r="AA793" s="33"/>
      <c r="AB793" s="33"/>
      <c r="AC793" s="33"/>
      <c r="AD793" s="33"/>
      <c r="AE793" s="33"/>
      <c r="AT793" s="18" t="s">
        <v>186</v>
      </c>
      <c r="AU793" s="18" t="s">
        <v>91</v>
      </c>
    </row>
    <row r="794" spans="1:65" s="2" customFormat="1" ht="24" customHeight="1">
      <c r="A794" s="33"/>
      <c r="B794" s="167"/>
      <c r="C794" s="202" t="s">
        <v>960</v>
      </c>
      <c r="D794" s="202" t="s">
        <v>190</v>
      </c>
      <c r="E794" s="203" t="s">
        <v>961</v>
      </c>
      <c r="F794" s="204" t="s">
        <v>962</v>
      </c>
      <c r="G794" s="205" t="s">
        <v>199</v>
      </c>
      <c r="H794" s="206">
        <v>41.319000000000003</v>
      </c>
      <c r="I794" s="207"/>
      <c r="J794" s="208">
        <f>ROUND(I794*H794,2)</f>
        <v>0</v>
      </c>
      <c r="K794" s="209"/>
      <c r="L794" s="210"/>
      <c r="M794" s="211" t="s">
        <v>1</v>
      </c>
      <c r="N794" s="212" t="s">
        <v>45</v>
      </c>
      <c r="O794" s="59"/>
      <c r="P794" s="178">
        <f>O794*H794</f>
        <v>0</v>
      </c>
      <c r="Q794" s="178">
        <v>0</v>
      </c>
      <c r="R794" s="178">
        <f>Q794*H794</f>
        <v>0</v>
      </c>
      <c r="S794" s="178">
        <v>0</v>
      </c>
      <c r="T794" s="179">
        <f>S794*H794</f>
        <v>0</v>
      </c>
      <c r="U794" s="33"/>
      <c r="V794" s="33"/>
      <c r="W794" s="33"/>
      <c r="X794" s="33"/>
      <c r="Y794" s="33"/>
      <c r="Z794" s="33"/>
      <c r="AA794" s="33"/>
      <c r="AB794" s="33"/>
      <c r="AC794" s="33"/>
      <c r="AD794" s="33"/>
      <c r="AE794" s="33"/>
      <c r="AR794" s="180" t="s">
        <v>257</v>
      </c>
      <c r="AT794" s="180" t="s">
        <v>190</v>
      </c>
      <c r="AU794" s="180" t="s">
        <v>91</v>
      </c>
      <c r="AY794" s="18" t="s">
        <v>180</v>
      </c>
      <c r="BE794" s="181">
        <f>IF(N794="základní",J794,0)</f>
        <v>0</v>
      </c>
      <c r="BF794" s="181">
        <f>IF(N794="snížená",J794,0)</f>
        <v>0</v>
      </c>
      <c r="BG794" s="181">
        <f>IF(N794="zákl. přenesená",J794,0)</f>
        <v>0</v>
      </c>
      <c r="BH794" s="181">
        <f>IF(N794="sníž. přenesená",J794,0)</f>
        <v>0</v>
      </c>
      <c r="BI794" s="181">
        <f>IF(N794="nulová",J794,0)</f>
        <v>0</v>
      </c>
      <c r="BJ794" s="18" t="s">
        <v>21</v>
      </c>
      <c r="BK794" s="181">
        <f>ROUND(I794*H794,2)</f>
        <v>0</v>
      </c>
      <c r="BL794" s="18" t="s">
        <v>220</v>
      </c>
      <c r="BM794" s="180" t="s">
        <v>963</v>
      </c>
    </row>
    <row r="795" spans="1:65" s="2" customFormat="1" ht="19.5">
      <c r="A795" s="33"/>
      <c r="B795" s="34"/>
      <c r="C795" s="33"/>
      <c r="D795" s="182" t="s">
        <v>186</v>
      </c>
      <c r="E795" s="33"/>
      <c r="F795" s="183" t="s">
        <v>962</v>
      </c>
      <c r="G795" s="33"/>
      <c r="H795" s="33"/>
      <c r="I795" s="102"/>
      <c r="J795" s="33"/>
      <c r="K795" s="33"/>
      <c r="L795" s="34"/>
      <c r="M795" s="184"/>
      <c r="N795" s="185"/>
      <c r="O795" s="59"/>
      <c r="P795" s="59"/>
      <c r="Q795" s="59"/>
      <c r="R795" s="59"/>
      <c r="S795" s="59"/>
      <c r="T795" s="60"/>
      <c r="U795" s="33"/>
      <c r="V795" s="33"/>
      <c r="W795" s="33"/>
      <c r="X795" s="33"/>
      <c r="Y795" s="33"/>
      <c r="Z795" s="33"/>
      <c r="AA795" s="33"/>
      <c r="AB795" s="33"/>
      <c r="AC795" s="33"/>
      <c r="AD795" s="33"/>
      <c r="AE795" s="33"/>
      <c r="AT795" s="18" t="s">
        <v>186</v>
      </c>
      <c r="AU795" s="18" t="s">
        <v>91</v>
      </c>
    </row>
    <row r="796" spans="1:65" s="2" customFormat="1" ht="24" customHeight="1">
      <c r="A796" s="33"/>
      <c r="B796" s="167"/>
      <c r="C796" s="168" t="s">
        <v>591</v>
      </c>
      <c r="D796" s="168" t="s">
        <v>182</v>
      </c>
      <c r="E796" s="169" t="s">
        <v>964</v>
      </c>
      <c r="F796" s="170" t="s">
        <v>965</v>
      </c>
      <c r="G796" s="171" t="s">
        <v>213</v>
      </c>
      <c r="H796" s="172">
        <v>26.66</v>
      </c>
      <c r="I796" s="173"/>
      <c r="J796" s="174">
        <f>ROUND(I796*H796,2)</f>
        <v>0</v>
      </c>
      <c r="K796" s="175"/>
      <c r="L796" s="34"/>
      <c r="M796" s="176" t="s">
        <v>1</v>
      </c>
      <c r="N796" s="177" t="s">
        <v>45</v>
      </c>
      <c r="O796" s="59"/>
      <c r="P796" s="178">
        <f>O796*H796</f>
        <v>0</v>
      </c>
      <c r="Q796" s="178">
        <v>0</v>
      </c>
      <c r="R796" s="178">
        <f>Q796*H796</f>
        <v>0</v>
      </c>
      <c r="S796" s="178">
        <v>0</v>
      </c>
      <c r="T796" s="179">
        <f>S796*H796</f>
        <v>0</v>
      </c>
      <c r="U796" s="33"/>
      <c r="V796" s="33"/>
      <c r="W796" s="33"/>
      <c r="X796" s="33"/>
      <c r="Y796" s="33"/>
      <c r="Z796" s="33"/>
      <c r="AA796" s="33"/>
      <c r="AB796" s="33"/>
      <c r="AC796" s="33"/>
      <c r="AD796" s="33"/>
      <c r="AE796" s="33"/>
      <c r="AR796" s="180" t="s">
        <v>220</v>
      </c>
      <c r="AT796" s="180" t="s">
        <v>182</v>
      </c>
      <c r="AU796" s="180" t="s">
        <v>91</v>
      </c>
      <c r="AY796" s="18" t="s">
        <v>180</v>
      </c>
      <c r="BE796" s="181">
        <f>IF(N796="základní",J796,0)</f>
        <v>0</v>
      </c>
      <c r="BF796" s="181">
        <f>IF(N796="snížená",J796,0)</f>
        <v>0</v>
      </c>
      <c r="BG796" s="181">
        <f>IF(N796="zákl. přenesená",J796,0)</f>
        <v>0</v>
      </c>
      <c r="BH796" s="181">
        <f>IF(N796="sníž. přenesená",J796,0)</f>
        <v>0</v>
      </c>
      <c r="BI796" s="181">
        <f>IF(N796="nulová",J796,0)</f>
        <v>0</v>
      </c>
      <c r="BJ796" s="18" t="s">
        <v>21</v>
      </c>
      <c r="BK796" s="181">
        <f>ROUND(I796*H796,2)</f>
        <v>0</v>
      </c>
      <c r="BL796" s="18" t="s">
        <v>220</v>
      </c>
      <c r="BM796" s="180" t="s">
        <v>966</v>
      </c>
    </row>
    <row r="797" spans="1:65" s="2" customFormat="1" ht="11.25">
      <c r="A797" s="33"/>
      <c r="B797" s="34"/>
      <c r="C797" s="33"/>
      <c r="D797" s="182" t="s">
        <v>186</v>
      </c>
      <c r="E797" s="33"/>
      <c r="F797" s="183" t="s">
        <v>965</v>
      </c>
      <c r="G797" s="33"/>
      <c r="H797" s="33"/>
      <c r="I797" s="102"/>
      <c r="J797" s="33"/>
      <c r="K797" s="33"/>
      <c r="L797" s="34"/>
      <c r="M797" s="184"/>
      <c r="N797" s="185"/>
      <c r="O797" s="59"/>
      <c r="P797" s="59"/>
      <c r="Q797" s="59"/>
      <c r="R797" s="59"/>
      <c r="S797" s="59"/>
      <c r="T797" s="60"/>
      <c r="U797" s="33"/>
      <c r="V797" s="33"/>
      <c r="W797" s="33"/>
      <c r="X797" s="33"/>
      <c r="Y797" s="33"/>
      <c r="Z797" s="33"/>
      <c r="AA797" s="33"/>
      <c r="AB797" s="33"/>
      <c r="AC797" s="33"/>
      <c r="AD797" s="33"/>
      <c r="AE797" s="33"/>
      <c r="AT797" s="18" t="s">
        <v>186</v>
      </c>
      <c r="AU797" s="18" t="s">
        <v>91</v>
      </c>
    </row>
    <row r="798" spans="1:65" s="13" customFormat="1" ht="11.25">
      <c r="B798" s="186"/>
      <c r="D798" s="182" t="s">
        <v>187</v>
      </c>
      <c r="E798" s="187" t="s">
        <v>1</v>
      </c>
      <c r="F798" s="188" t="s">
        <v>967</v>
      </c>
      <c r="H798" s="189">
        <v>26.66</v>
      </c>
      <c r="I798" s="190"/>
      <c r="L798" s="186"/>
      <c r="M798" s="191"/>
      <c r="N798" s="192"/>
      <c r="O798" s="192"/>
      <c r="P798" s="192"/>
      <c r="Q798" s="192"/>
      <c r="R798" s="192"/>
      <c r="S798" s="192"/>
      <c r="T798" s="193"/>
      <c r="AT798" s="187" t="s">
        <v>187</v>
      </c>
      <c r="AU798" s="187" t="s">
        <v>91</v>
      </c>
      <c r="AV798" s="13" t="s">
        <v>91</v>
      </c>
      <c r="AW798" s="13" t="s">
        <v>36</v>
      </c>
      <c r="AX798" s="13" t="s">
        <v>80</v>
      </c>
      <c r="AY798" s="187" t="s">
        <v>180</v>
      </c>
    </row>
    <row r="799" spans="1:65" s="14" customFormat="1" ht="11.25">
      <c r="B799" s="194"/>
      <c r="D799" s="182" t="s">
        <v>187</v>
      </c>
      <c r="E799" s="195" t="s">
        <v>1</v>
      </c>
      <c r="F799" s="196" t="s">
        <v>189</v>
      </c>
      <c r="H799" s="197">
        <v>26.66</v>
      </c>
      <c r="I799" s="198"/>
      <c r="L799" s="194"/>
      <c r="M799" s="199"/>
      <c r="N799" s="200"/>
      <c r="O799" s="200"/>
      <c r="P799" s="200"/>
      <c r="Q799" s="200"/>
      <c r="R799" s="200"/>
      <c r="S799" s="200"/>
      <c r="T799" s="201"/>
      <c r="AT799" s="195" t="s">
        <v>187</v>
      </c>
      <c r="AU799" s="195" t="s">
        <v>91</v>
      </c>
      <c r="AV799" s="14" t="s">
        <v>128</v>
      </c>
      <c r="AW799" s="14" t="s">
        <v>36</v>
      </c>
      <c r="AX799" s="14" t="s">
        <v>21</v>
      </c>
      <c r="AY799" s="195" t="s">
        <v>180</v>
      </c>
    </row>
    <row r="800" spans="1:65" s="2" customFormat="1" ht="24" customHeight="1">
      <c r="A800" s="33"/>
      <c r="B800" s="167"/>
      <c r="C800" s="168" t="s">
        <v>968</v>
      </c>
      <c r="D800" s="168" t="s">
        <v>182</v>
      </c>
      <c r="E800" s="169" t="s">
        <v>969</v>
      </c>
      <c r="F800" s="170" t="s">
        <v>970</v>
      </c>
      <c r="G800" s="171" t="s">
        <v>213</v>
      </c>
      <c r="H800" s="172">
        <v>13.47</v>
      </c>
      <c r="I800" s="173"/>
      <c r="J800" s="174">
        <f>ROUND(I800*H800,2)</f>
        <v>0</v>
      </c>
      <c r="K800" s="175"/>
      <c r="L800" s="34"/>
      <c r="M800" s="176" t="s">
        <v>1</v>
      </c>
      <c r="N800" s="177" t="s">
        <v>45</v>
      </c>
      <c r="O800" s="59"/>
      <c r="P800" s="178">
        <f>O800*H800</f>
        <v>0</v>
      </c>
      <c r="Q800" s="178">
        <v>0</v>
      </c>
      <c r="R800" s="178">
        <f>Q800*H800</f>
        <v>0</v>
      </c>
      <c r="S800" s="178">
        <v>0</v>
      </c>
      <c r="T800" s="179">
        <f>S800*H800</f>
        <v>0</v>
      </c>
      <c r="U800" s="33"/>
      <c r="V800" s="33"/>
      <c r="W800" s="33"/>
      <c r="X800" s="33"/>
      <c r="Y800" s="33"/>
      <c r="Z800" s="33"/>
      <c r="AA800" s="33"/>
      <c r="AB800" s="33"/>
      <c r="AC800" s="33"/>
      <c r="AD800" s="33"/>
      <c r="AE800" s="33"/>
      <c r="AR800" s="180" t="s">
        <v>220</v>
      </c>
      <c r="AT800" s="180" t="s">
        <v>182</v>
      </c>
      <c r="AU800" s="180" t="s">
        <v>91</v>
      </c>
      <c r="AY800" s="18" t="s">
        <v>180</v>
      </c>
      <c r="BE800" s="181">
        <f>IF(N800="základní",J800,0)</f>
        <v>0</v>
      </c>
      <c r="BF800" s="181">
        <f>IF(N800="snížená",J800,0)</f>
        <v>0</v>
      </c>
      <c r="BG800" s="181">
        <f>IF(N800="zákl. přenesená",J800,0)</f>
        <v>0</v>
      </c>
      <c r="BH800" s="181">
        <f>IF(N800="sníž. přenesená",J800,0)</f>
        <v>0</v>
      </c>
      <c r="BI800" s="181">
        <f>IF(N800="nulová",J800,0)</f>
        <v>0</v>
      </c>
      <c r="BJ800" s="18" t="s">
        <v>21</v>
      </c>
      <c r="BK800" s="181">
        <f>ROUND(I800*H800,2)</f>
        <v>0</v>
      </c>
      <c r="BL800" s="18" t="s">
        <v>220</v>
      </c>
      <c r="BM800" s="180" t="s">
        <v>971</v>
      </c>
    </row>
    <row r="801" spans="1:65" s="2" customFormat="1" ht="19.5">
      <c r="A801" s="33"/>
      <c r="B801" s="34"/>
      <c r="C801" s="33"/>
      <c r="D801" s="182" t="s">
        <v>186</v>
      </c>
      <c r="E801" s="33"/>
      <c r="F801" s="183" t="s">
        <v>970</v>
      </c>
      <c r="G801" s="33"/>
      <c r="H801" s="33"/>
      <c r="I801" s="102"/>
      <c r="J801" s="33"/>
      <c r="K801" s="33"/>
      <c r="L801" s="34"/>
      <c r="M801" s="184"/>
      <c r="N801" s="185"/>
      <c r="O801" s="59"/>
      <c r="P801" s="59"/>
      <c r="Q801" s="59"/>
      <c r="R801" s="59"/>
      <c r="S801" s="59"/>
      <c r="T801" s="60"/>
      <c r="U801" s="33"/>
      <c r="V801" s="33"/>
      <c r="W801" s="33"/>
      <c r="X801" s="33"/>
      <c r="Y801" s="33"/>
      <c r="Z801" s="33"/>
      <c r="AA801" s="33"/>
      <c r="AB801" s="33"/>
      <c r="AC801" s="33"/>
      <c r="AD801" s="33"/>
      <c r="AE801" s="33"/>
      <c r="AT801" s="18" t="s">
        <v>186</v>
      </c>
      <c r="AU801" s="18" t="s">
        <v>91</v>
      </c>
    </row>
    <row r="802" spans="1:65" s="13" customFormat="1" ht="11.25">
      <c r="B802" s="186"/>
      <c r="D802" s="182" t="s">
        <v>187</v>
      </c>
      <c r="E802" s="187" t="s">
        <v>1</v>
      </c>
      <c r="F802" s="188" t="s">
        <v>972</v>
      </c>
      <c r="H802" s="189">
        <v>13.47</v>
      </c>
      <c r="I802" s="190"/>
      <c r="L802" s="186"/>
      <c r="M802" s="191"/>
      <c r="N802" s="192"/>
      <c r="O802" s="192"/>
      <c r="P802" s="192"/>
      <c r="Q802" s="192"/>
      <c r="R802" s="192"/>
      <c r="S802" s="192"/>
      <c r="T802" s="193"/>
      <c r="AT802" s="187" t="s">
        <v>187</v>
      </c>
      <c r="AU802" s="187" t="s">
        <v>91</v>
      </c>
      <c r="AV802" s="13" t="s">
        <v>91</v>
      </c>
      <c r="AW802" s="13" t="s">
        <v>36</v>
      </c>
      <c r="AX802" s="13" t="s">
        <v>80</v>
      </c>
      <c r="AY802" s="187" t="s">
        <v>180</v>
      </c>
    </row>
    <row r="803" spans="1:65" s="14" customFormat="1" ht="11.25">
      <c r="B803" s="194"/>
      <c r="D803" s="182" t="s">
        <v>187</v>
      </c>
      <c r="E803" s="195" t="s">
        <v>1</v>
      </c>
      <c r="F803" s="196" t="s">
        <v>189</v>
      </c>
      <c r="H803" s="197">
        <v>13.47</v>
      </c>
      <c r="I803" s="198"/>
      <c r="L803" s="194"/>
      <c r="M803" s="199"/>
      <c r="N803" s="200"/>
      <c r="O803" s="200"/>
      <c r="P803" s="200"/>
      <c r="Q803" s="200"/>
      <c r="R803" s="200"/>
      <c r="S803" s="200"/>
      <c r="T803" s="201"/>
      <c r="AT803" s="195" t="s">
        <v>187</v>
      </c>
      <c r="AU803" s="195" t="s">
        <v>91</v>
      </c>
      <c r="AV803" s="14" t="s">
        <v>128</v>
      </c>
      <c r="AW803" s="14" t="s">
        <v>36</v>
      </c>
      <c r="AX803" s="14" t="s">
        <v>21</v>
      </c>
      <c r="AY803" s="195" t="s">
        <v>180</v>
      </c>
    </row>
    <row r="804" spans="1:65" s="2" customFormat="1" ht="24" customHeight="1">
      <c r="A804" s="33"/>
      <c r="B804" s="167"/>
      <c r="C804" s="202" t="s">
        <v>594</v>
      </c>
      <c r="D804" s="202" t="s">
        <v>190</v>
      </c>
      <c r="E804" s="203" t="s">
        <v>973</v>
      </c>
      <c r="F804" s="204" t="s">
        <v>974</v>
      </c>
      <c r="G804" s="205" t="s">
        <v>495</v>
      </c>
      <c r="H804" s="206">
        <v>186.29300000000001</v>
      </c>
      <c r="I804" s="207"/>
      <c r="J804" s="208">
        <f>ROUND(I804*H804,2)</f>
        <v>0</v>
      </c>
      <c r="K804" s="209"/>
      <c r="L804" s="210"/>
      <c r="M804" s="211" t="s">
        <v>1</v>
      </c>
      <c r="N804" s="212" t="s">
        <v>45</v>
      </c>
      <c r="O804" s="59"/>
      <c r="P804" s="178">
        <f>O804*H804</f>
        <v>0</v>
      </c>
      <c r="Q804" s="178">
        <v>0</v>
      </c>
      <c r="R804" s="178">
        <f>Q804*H804</f>
        <v>0</v>
      </c>
      <c r="S804" s="178">
        <v>0</v>
      </c>
      <c r="T804" s="179">
        <f>S804*H804</f>
        <v>0</v>
      </c>
      <c r="U804" s="33"/>
      <c r="V804" s="33"/>
      <c r="W804" s="33"/>
      <c r="X804" s="33"/>
      <c r="Y804" s="33"/>
      <c r="Z804" s="33"/>
      <c r="AA804" s="33"/>
      <c r="AB804" s="33"/>
      <c r="AC804" s="33"/>
      <c r="AD804" s="33"/>
      <c r="AE804" s="33"/>
      <c r="AR804" s="180" t="s">
        <v>257</v>
      </c>
      <c r="AT804" s="180" t="s">
        <v>190</v>
      </c>
      <c r="AU804" s="180" t="s">
        <v>91</v>
      </c>
      <c r="AY804" s="18" t="s">
        <v>180</v>
      </c>
      <c r="BE804" s="181">
        <f>IF(N804="základní",J804,0)</f>
        <v>0</v>
      </c>
      <c r="BF804" s="181">
        <f>IF(N804="snížená",J804,0)</f>
        <v>0</v>
      </c>
      <c r="BG804" s="181">
        <f>IF(N804="zákl. přenesená",J804,0)</f>
        <v>0</v>
      </c>
      <c r="BH804" s="181">
        <f>IF(N804="sníž. přenesená",J804,0)</f>
        <v>0</v>
      </c>
      <c r="BI804" s="181">
        <f>IF(N804="nulová",J804,0)</f>
        <v>0</v>
      </c>
      <c r="BJ804" s="18" t="s">
        <v>21</v>
      </c>
      <c r="BK804" s="181">
        <f>ROUND(I804*H804,2)</f>
        <v>0</v>
      </c>
      <c r="BL804" s="18" t="s">
        <v>220</v>
      </c>
      <c r="BM804" s="180" t="s">
        <v>975</v>
      </c>
    </row>
    <row r="805" spans="1:65" s="2" customFormat="1" ht="11.25">
      <c r="A805" s="33"/>
      <c r="B805" s="34"/>
      <c r="C805" s="33"/>
      <c r="D805" s="182" t="s">
        <v>186</v>
      </c>
      <c r="E805" s="33"/>
      <c r="F805" s="183" t="s">
        <v>974</v>
      </c>
      <c r="G805" s="33"/>
      <c r="H805" s="33"/>
      <c r="I805" s="102"/>
      <c r="J805" s="33"/>
      <c r="K805" s="33"/>
      <c r="L805" s="34"/>
      <c r="M805" s="184"/>
      <c r="N805" s="185"/>
      <c r="O805" s="59"/>
      <c r="P805" s="59"/>
      <c r="Q805" s="59"/>
      <c r="R805" s="59"/>
      <c r="S805" s="59"/>
      <c r="T805" s="60"/>
      <c r="U805" s="33"/>
      <c r="V805" s="33"/>
      <c r="W805" s="33"/>
      <c r="X805" s="33"/>
      <c r="Y805" s="33"/>
      <c r="Z805" s="33"/>
      <c r="AA805" s="33"/>
      <c r="AB805" s="33"/>
      <c r="AC805" s="33"/>
      <c r="AD805" s="33"/>
      <c r="AE805" s="33"/>
      <c r="AT805" s="18" t="s">
        <v>186</v>
      </c>
      <c r="AU805" s="18" t="s">
        <v>91</v>
      </c>
    </row>
    <row r="806" spans="1:65" s="2" customFormat="1" ht="24" customHeight="1">
      <c r="A806" s="33"/>
      <c r="B806" s="167"/>
      <c r="C806" s="168" t="s">
        <v>976</v>
      </c>
      <c r="D806" s="168" t="s">
        <v>182</v>
      </c>
      <c r="E806" s="169" t="s">
        <v>977</v>
      </c>
      <c r="F806" s="170" t="s">
        <v>978</v>
      </c>
      <c r="G806" s="171" t="s">
        <v>199</v>
      </c>
      <c r="H806" s="172">
        <v>18</v>
      </c>
      <c r="I806" s="173"/>
      <c r="J806" s="174">
        <f>ROUND(I806*H806,2)</f>
        <v>0</v>
      </c>
      <c r="K806" s="175"/>
      <c r="L806" s="34"/>
      <c r="M806" s="176" t="s">
        <v>1</v>
      </c>
      <c r="N806" s="177" t="s">
        <v>45</v>
      </c>
      <c r="O806" s="59"/>
      <c r="P806" s="178">
        <f>O806*H806</f>
        <v>0</v>
      </c>
      <c r="Q806" s="178">
        <v>0</v>
      </c>
      <c r="R806" s="178">
        <f>Q806*H806</f>
        <v>0</v>
      </c>
      <c r="S806" s="178">
        <v>0</v>
      </c>
      <c r="T806" s="179">
        <f>S806*H806</f>
        <v>0</v>
      </c>
      <c r="U806" s="33"/>
      <c r="V806" s="33"/>
      <c r="W806" s="33"/>
      <c r="X806" s="33"/>
      <c r="Y806" s="33"/>
      <c r="Z806" s="33"/>
      <c r="AA806" s="33"/>
      <c r="AB806" s="33"/>
      <c r="AC806" s="33"/>
      <c r="AD806" s="33"/>
      <c r="AE806" s="33"/>
      <c r="AR806" s="180" t="s">
        <v>220</v>
      </c>
      <c r="AT806" s="180" t="s">
        <v>182</v>
      </c>
      <c r="AU806" s="180" t="s">
        <v>91</v>
      </c>
      <c r="AY806" s="18" t="s">
        <v>180</v>
      </c>
      <c r="BE806" s="181">
        <f>IF(N806="základní",J806,0)</f>
        <v>0</v>
      </c>
      <c r="BF806" s="181">
        <f>IF(N806="snížená",J806,0)</f>
        <v>0</v>
      </c>
      <c r="BG806" s="181">
        <f>IF(N806="zákl. přenesená",J806,0)</f>
        <v>0</v>
      </c>
      <c r="BH806" s="181">
        <f>IF(N806="sníž. přenesená",J806,0)</f>
        <v>0</v>
      </c>
      <c r="BI806" s="181">
        <f>IF(N806="nulová",J806,0)</f>
        <v>0</v>
      </c>
      <c r="BJ806" s="18" t="s">
        <v>21</v>
      </c>
      <c r="BK806" s="181">
        <f>ROUND(I806*H806,2)</f>
        <v>0</v>
      </c>
      <c r="BL806" s="18" t="s">
        <v>220</v>
      </c>
      <c r="BM806" s="180" t="s">
        <v>979</v>
      </c>
    </row>
    <row r="807" spans="1:65" s="2" customFormat="1" ht="19.5">
      <c r="A807" s="33"/>
      <c r="B807" s="34"/>
      <c r="C807" s="33"/>
      <c r="D807" s="182" t="s">
        <v>186</v>
      </c>
      <c r="E807" s="33"/>
      <c r="F807" s="183" t="s">
        <v>978</v>
      </c>
      <c r="G807" s="33"/>
      <c r="H807" s="33"/>
      <c r="I807" s="102"/>
      <c r="J807" s="33"/>
      <c r="K807" s="33"/>
      <c r="L807" s="34"/>
      <c r="M807" s="184"/>
      <c r="N807" s="185"/>
      <c r="O807" s="59"/>
      <c r="P807" s="59"/>
      <c r="Q807" s="59"/>
      <c r="R807" s="59"/>
      <c r="S807" s="59"/>
      <c r="T807" s="60"/>
      <c r="U807" s="33"/>
      <c r="V807" s="33"/>
      <c r="W807" s="33"/>
      <c r="X807" s="33"/>
      <c r="Y807" s="33"/>
      <c r="Z807" s="33"/>
      <c r="AA807" s="33"/>
      <c r="AB807" s="33"/>
      <c r="AC807" s="33"/>
      <c r="AD807" s="33"/>
      <c r="AE807" s="33"/>
      <c r="AT807" s="18" t="s">
        <v>186</v>
      </c>
      <c r="AU807" s="18" t="s">
        <v>91</v>
      </c>
    </row>
    <row r="808" spans="1:65" s="15" customFormat="1" ht="11.25">
      <c r="B808" s="213"/>
      <c r="D808" s="182" t="s">
        <v>187</v>
      </c>
      <c r="E808" s="214" t="s">
        <v>1</v>
      </c>
      <c r="F808" s="215" t="s">
        <v>980</v>
      </c>
      <c r="H808" s="214" t="s">
        <v>1</v>
      </c>
      <c r="I808" s="216"/>
      <c r="L808" s="213"/>
      <c r="M808" s="217"/>
      <c r="N808" s="218"/>
      <c r="O808" s="218"/>
      <c r="P808" s="218"/>
      <c r="Q808" s="218"/>
      <c r="R808" s="218"/>
      <c r="S808" s="218"/>
      <c r="T808" s="219"/>
      <c r="AT808" s="214" t="s">
        <v>187</v>
      </c>
      <c r="AU808" s="214" t="s">
        <v>91</v>
      </c>
      <c r="AV808" s="15" t="s">
        <v>21</v>
      </c>
      <c r="AW808" s="15" t="s">
        <v>36</v>
      </c>
      <c r="AX808" s="15" t="s">
        <v>80</v>
      </c>
      <c r="AY808" s="214" t="s">
        <v>180</v>
      </c>
    </row>
    <row r="809" spans="1:65" s="13" customFormat="1" ht="11.25">
      <c r="B809" s="186"/>
      <c r="D809" s="182" t="s">
        <v>187</v>
      </c>
      <c r="E809" s="187" t="s">
        <v>1</v>
      </c>
      <c r="F809" s="188" t="s">
        <v>226</v>
      </c>
      <c r="H809" s="189">
        <v>18</v>
      </c>
      <c r="I809" s="190"/>
      <c r="L809" s="186"/>
      <c r="M809" s="191"/>
      <c r="N809" s="192"/>
      <c r="O809" s="192"/>
      <c r="P809" s="192"/>
      <c r="Q809" s="192"/>
      <c r="R809" s="192"/>
      <c r="S809" s="192"/>
      <c r="T809" s="193"/>
      <c r="AT809" s="187" t="s">
        <v>187</v>
      </c>
      <c r="AU809" s="187" t="s">
        <v>91</v>
      </c>
      <c r="AV809" s="13" t="s">
        <v>91</v>
      </c>
      <c r="AW809" s="13" t="s">
        <v>36</v>
      </c>
      <c r="AX809" s="13" t="s">
        <v>80</v>
      </c>
      <c r="AY809" s="187" t="s">
        <v>180</v>
      </c>
    </row>
    <row r="810" spans="1:65" s="14" customFormat="1" ht="11.25">
      <c r="B810" s="194"/>
      <c r="D810" s="182" t="s">
        <v>187</v>
      </c>
      <c r="E810" s="195" t="s">
        <v>1</v>
      </c>
      <c r="F810" s="196" t="s">
        <v>189</v>
      </c>
      <c r="H810" s="197">
        <v>18</v>
      </c>
      <c r="I810" s="198"/>
      <c r="L810" s="194"/>
      <c r="M810" s="199"/>
      <c r="N810" s="200"/>
      <c r="O810" s="200"/>
      <c r="P810" s="200"/>
      <c r="Q810" s="200"/>
      <c r="R810" s="200"/>
      <c r="S810" s="200"/>
      <c r="T810" s="201"/>
      <c r="AT810" s="195" t="s">
        <v>187</v>
      </c>
      <c r="AU810" s="195" t="s">
        <v>91</v>
      </c>
      <c r="AV810" s="14" t="s">
        <v>128</v>
      </c>
      <c r="AW810" s="14" t="s">
        <v>36</v>
      </c>
      <c r="AX810" s="14" t="s">
        <v>21</v>
      </c>
      <c r="AY810" s="195" t="s">
        <v>180</v>
      </c>
    </row>
    <row r="811" spans="1:65" s="2" customFormat="1" ht="24" customHeight="1">
      <c r="A811" s="33"/>
      <c r="B811" s="167"/>
      <c r="C811" s="202" t="s">
        <v>598</v>
      </c>
      <c r="D811" s="202" t="s">
        <v>190</v>
      </c>
      <c r="E811" s="203" t="s">
        <v>981</v>
      </c>
      <c r="F811" s="204" t="s">
        <v>982</v>
      </c>
      <c r="G811" s="205" t="s">
        <v>199</v>
      </c>
      <c r="H811" s="206">
        <v>19.8</v>
      </c>
      <c r="I811" s="207"/>
      <c r="J811" s="208">
        <f>ROUND(I811*H811,2)</f>
        <v>0</v>
      </c>
      <c r="K811" s="209"/>
      <c r="L811" s="210"/>
      <c r="M811" s="211" t="s">
        <v>1</v>
      </c>
      <c r="N811" s="212" t="s">
        <v>45</v>
      </c>
      <c r="O811" s="59"/>
      <c r="P811" s="178">
        <f>O811*H811</f>
        <v>0</v>
      </c>
      <c r="Q811" s="178">
        <v>0</v>
      </c>
      <c r="R811" s="178">
        <f>Q811*H811</f>
        <v>0</v>
      </c>
      <c r="S811" s="178">
        <v>0</v>
      </c>
      <c r="T811" s="179">
        <f>S811*H811</f>
        <v>0</v>
      </c>
      <c r="U811" s="33"/>
      <c r="V811" s="33"/>
      <c r="W811" s="33"/>
      <c r="X811" s="33"/>
      <c r="Y811" s="33"/>
      <c r="Z811" s="33"/>
      <c r="AA811" s="33"/>
      <c r="AB811" s="33"/>
      <c r="AC811" s="33"/>
      <c r="AD811" s="33"/>
      <c r="AE811" s="33"/>
      <c r="AR811" s="180" t="s">
        <v>257</v>
      </c>
      <c r="AT811" s="180" t="s">
        <v>190</v>
      </c>
      <c r="AU811" s="180" t="s">
        <v>91</v>
      </c>
      <c r="AY811" s="18" t="s">
        <v>180</v>
      </c>
      <c r="BE811" s="181">
        <f>IF(N811="základní",J811,0)</f>
        <v>0</v>
      </c>
      <c r="BF811" s="181">
        <f>IF(N811="snížená",J811,0)</f>
        <v>0</v>
      </c>
      <c r="BG811" s="181">
        <f>IF(N811="zákl. přenesená",J811,0)</f>
        <v>0</v>
      </c>
      <c r="BH811" s="181">
        <f>IF(N811="sníž. přenesená",J811,0)</f>
        <v>0</v>
      </c>
      <c r="BI811" s="181">
        <f>IF(N811="nulová",J811,0)</f>
        <v>0</v>
      </c>
      <c r="BJ811" s="18" t="s">
        <v>21</v>
      </c>
      <c r="BK811" s="181">
        <f>ROUND(I811*H811,2)</f>
        <v>0</v>
      </c>
      <c r="BL811" s="18" t="s">
        <v>220</v>
      </c>
      <c r="BM811" s="180" t="s">
        <v>983</v>
      </c>
    </row>
    <row r="812" spans="1:65" s="2" customFormat="1" ht="19.5">
      <c r="A812" s="33"/>
      <c r="B812" s="34"/>
      <c r="C812" s="33"/>
      <c r="D812" s="182" t="s">
        <v>186</v>
      </c>
      <c r="E812" s="33"/>
      <c r="F812" s="183" t="s">
        <v>982</v>
      </c>
      <c r="G812" s="33"/>
      <c r="H812" s="33"/>
      <c r="I812" s="102"/>
      <c r="J812" s="33"/>
      <c r="K812" s="33"/>
      <c r="L812" s="34"/>
      <c r="M812" s="184"/>
      <c r="N812" s="185"/>
      <c r="O812" s="59"/>
      <c r="P812" s="59"/>
      <c r="Q812" s="59"/>
      <c r="R812" s="59"/>
      <c r="S812" s="59"/>
      <c r="T812" s="60"/>
      <c r="U812" s="33"/>
      <c r="V812" s="33"/>
      <c r="W812" s="33"/>
      <c r="X812" s="33"/>
      <c r="Y812" s="33"/>
      <c r="Z812" s="33"/>
      <c r="AA812" s="33"/>
      <c r="AB812" s="33"/>
      <c r="AC812" s="33"/>
      <c r="AD812" s="33"/>
      <c r="AE812" s="33"/>
      <c r="AT812" s="18" t="s">
        <v>186</v>
      </c>
      <c r="AU812" s="18" t="s">
        <v>91</v>
      </c>
    </row>
    <row r="813" spans="1:65" s="2" customFormat="1" ht="36" customHeight="1">
      <c r="A813" s="33"/>
      <c r="B813" s="167"/>
      <c r="C813" s="168" t="s">
        <v>984</v>
      </c>
      <c r="D813" s="168" t="s">
        <v>182</v>
      </c>
      <c r="E813" s="169" t="s">
        <v>985</v>
      </c>
      <c r="F813" s="170" t="s">
        <v>986</v>
      </c>
      <c r="G813" s="171" t="s">
        <v>199</v>
      </c>
      <c r="H813" s="172">
        <v>69.363</v>
      </c>
      <c r="I813" s="173"/>
      <c r="J813" s="174">
        <f>ROUND(I813*H813,2)</f>
        <v>0</v>
      </c>
      <c r="K813" s="175"/>
      <c r="L813" s="34"/>
      <c r="M813" s="176" t="s">
        <v>1</v>
      </c>
      <c r="N813" s="177" t="s">
        <v>45</v>
      </c>
      <c r="O813" s="59"/>
      <c r="P813" s="178">
        <f>O813*H813</f>
        <v>0</v>
      </c>
      <c r="Q813" s="178">
        <v>0</v>
      </c>
      <c r="R813" s="178">
        <f>Q813*H813</f>
        <v>0</v>
      </c>
      <c r="S813" s="178">
        <v>0</v>
      </c>
      <c r="T813" s="179">
        <f>S813*H813</f>
        <v>0</v>
      </c>
      <c r="U813" s="33"/>
      <c r="V813" s="33"/>
      <c r="W813" s="33"/>
      <c r="X813" s="33"/>
      <c r="Y813" s="33"/>
      <c r="Z813" s="33"/>
      <c r="AA813" s="33"/>
      <c r="AB813" s="33"/>
      <c r="AC813" s="33"/>
      <c r="AD813" s="33"/>
      <c r="AE813" s="33"/>
      <c r="AR813" s="180" t="s">
        <v>220</v>
      </c>
      <c r="AT813" s="180" t="s">
        <v>182</v>
      </c>
      <c r="AU813" s="180" t="s">
        <v>91</v>
      </c>
      <c r="AY813" s="18" t="s">
        <v>180</v>
      </c>
      <c r="BE813" s="181">
        <f>IF(N813="základní",J813,0)</f>
        <v>0</v>
      </c>
      <c r="BF813" s="181">
        <f>IF(N813="snížená",J813,0)</f>
        <v>0</v>
      </c>
      <c r="BG813" s="181">
        <f>IF(N813="zákl. přenesená",J813,0)</f>
        <v>0</v>
      </c>
      <c r="BH813" s="181">
        <f>IF(N813="sníž. přenesená",J813,0)</f>
        <v>0</v>
      </c>
      <c r="BI813" s="181">
        <f>IF(N813="nulová",J813,0)</f>
        <v>0</v>
      </c>
      <c r="BJ813" s="18" t="s">
        <v>21</v>
      </c>
      <c r="BK813" s="181">
        <f>ROUND(I813*H813,2)</f>
        <v>0</v>
      </c>
      <c r="BL813" s="18" t="s">
        <v>220</v>
      </c>
      <c r="BM813" s="180" t="s">
        <v>987</v>
      </c>
    </row>
    <row r="814" spans="1:65" s="2" customFormat="1" ht="19.5">
      <c r="A814" s="33"/>
      <c r="B814" s="34"/>
      <c r="C814" s="33"/>
      <c r="D814" s="182" t="s">
        <v>186</v>
      </c>
      <c r="E814" s="33"/>
      <c r="F814" s="183" t="s">
        <v>986</v>
      </c>
      <c r="G814" s="33"/>
      <c r="H814" s="33"/>
      <c r="I814" s="102"/>
      <c r="J814" s="33"/>
      <c r="K814" s="33"/>
      <c r="L814" s="34"/>
      <c r="M814" s="184"/>
      <c r="N814" s="185"/>
      <c r="O814" s="59"/>
      <c r="P814" s="59"/>
      <c r="Q814" s="59"/>
      <c r="R814" s="59"/>
      <c r="S814" s="59"/>
      <c r="T814" s="60"/>
      <c r="U814" s="33"/>
      <c r="V814" s="33"/>
      <c r="W814" s="33"/>
      <c r="X814" s="33"/>
      <c r="Y814" s="33"/>
      <c r="Z814" s="33"/>
      <c r="AA814" s="33"/>
      <c r="AB814" s="33"/>
      <c r="AC814" s="33"/>
      <c r="AD814" s="33"/>
      <c r="AE814" s="33"/>
      <c r="AT814" s="18" t="s">
        <v>186</v>
      </c>
      <c r="AU814" s="18" t="s">
        <v>91</v>
      </c>
    </row>
    <row r="815" spans="1:65" s="13" customFormat="1" ht="11.25">
      <c r="B815" s="186"/>
      <c r="D815" s="182" t="s">
        <v>187</v>
      </c>
      <c r="E815" s="187" t="s">
        <v>1</v>
      </c>
      <c r="F815" s="188" t="s">
        <v>315</v>
      </c>
      <c r="H815" s="189">
        <v>31.8</v>
      </c>
      <c r="I815" s="190"/>
      <c r="L815" s="186"/>
      <c r="M815" s="191"/>
      <c r="N815" s="192"/>
      <c r="O815" s="192"/>
      <c r="P815" s="192"/>
      <c r="Q815" s="192"/>
      <c r="R815" s="192"/>
      <c r="S815" s="192"/>
      <c r="T815" s="193"/>
      <c r="AT815" s="187" t="s">
        <v>187</v>
      </c>
      <c r="AU815" s="187" t="s">
        <v>91</v>
      </c>
      <c r="AV815" s="13" t="s">
        <v>91</v>
      </c>
      <c r="AW815" s="13" t="s">
        <v>36</v>
      </c>
      <c r="AX815" s="13" t="s">
        <v>80</v>
      </c>
      <c r="AY815" s="187" t="s">
        <v>180</v>
      </c>
    </row>
    <row r="816" spans="1:65" s="13" customFormat="1" ht="11.25">
      <c r="B816" s="186"/>
      <c r="D816" s="182" t="s">
        <v>187</v>
      </c>
      <c r="E816" s="187" t="s">
        <v>1</v>
      </c>
      <c r="F816" s="188" t="s">
        <v>266</v>
      </c>
      <c r="H816" s="189">
        <v>37.563000000000002</v>
      </c>
      <c r="I816" s="190"/>
      <c r="L816" s="186"/>
      <c r="M816" s="191"/>
      <c r="N816" s="192"/>
      <c r="O816" s="192"/>
      <c r="P816" s="192"/>
      <c r="Q816" s="192"/>
      <c r="R816" s="192"/>
      <c r="S816" s="192"/>
      <c r="T816" s="193"/>
      <c r="AT816" s="187" t="s">
        <v>187</v>
      </c>
      <c r="AU816" s="187" t="s">
        <v>91</v>
      </c>
      <c r="AV816" s="13" t="s">
        <v>91</v>
      </c>
      <c r="AW816" s="13" t="s">
        <v>36</v>
      </c>
      <c r="AX816" s="13" t="s">
        <v>80</v>
      </c>
      <c r="AY816" s="187" t="s">
        <v>180</v>
      </c>
    </row>
    <row r="817" spans="1:65" s="14" customFormat="1" ht="11.25">
      <c r="B817" s="194"/>
      <c r="D817" s="182" t="s">
        <v>187</v>
      </c>
      <c r="E817" s="195" t="s">
        <v>1</v>
      </c>
      <c r="F817" s="196" t="s">
        <v>189</v>
      </c>
      <c r="H817" s="197">
        <v>69.363</v>
      </c>
      <c r="I817" s="198"/>
      <c r="L817" s="194"/>
      <c r="M817" s="199"/>
      <c r="N817" s="200"/>
      <c r="O817" s="200"/>
      <c r="P817" s="200"/>
      <c r="Q817" s="200"/>
      <c r="R817" s="200"/>
      <c r="S817" s="200"/>
      <c r="T817" s="201"/>
      <c r="AT817" s="195" t="s">
        <v>187</v>
      </c>
      <c r="AU817" s="195" t="s">
        <v>91</v>
      </c>
      <c r="AV817" s="14" t="s">
        <v>128</v>
      </c>
      <c r="AW817" s="14" t="s">
        <v>36</v>
      </c>
      <c r="AX817" s="14" t="s">
        <v>21</v>
      </c>
      <c r="AY817" s="195" t="s">
        <v>180</v>
      </c>
    </row>
    <row r="818" spans="1:65" s="2" customFormat="1" ht="24" customHeight="1">
      <c r="A818" s="33"/>
      <c r="B818" s="167"/>
      <c r="C818" s="202" t="s">
        <v>601</v>
      </c>
      <c r="D818" s="202" t="s">
        <v>190</v>
      </c>
      <c r="E818" s="203" t="s">
        <v>988</v>
      </c>
      <c r="F818" s="204" t="s">
        <v>989</v>
      </c>
      <c r="G818" s="205" t="s">
        <v>199</v>
      </c>
      <c r="H818" s="206">
        <v>34.979999999999997</v>
      </c>
      <c r="I818" s="207"/>
      <c r="J818" s="208">
        <f>ROUND(I818*H818,2)</f>
        <v>0</v>
      </c>
      <c r="K818" s="209"/>
      <c r="L818" s="210"/>
      <c r="M818" s="211" t="s">
        <v>1</v>
      </c>
      <c r="N818" s="212" t="s">
        <v>45</v>
      </c>
      <c r="O818" s="59"/>
      <c r="P818" s="178">
        <f>O818*H818</f>
        <v>0</v>
      </c>
      <c r="Q818" s="178">
        <v>0</v>
      </c>
      <c r="R818" s="178">
        <f>Q818*H818</f>
        <v>0</v>
      </c>
      <c r="S818" s="178">
        <v>0</v>
      </c>
      <c r="T818" s="179">
        <f>S818*H818</f>
        <v>0</v>
      </c>
      <c r="U818" s="33"/>
      <c r="V818" s="33"/>
      <c r="W818" s="33"/>
      <c r="X818" s="33"/>
      <c r="Y818" s="33"/>
      <c r="Z818" s="33"/>
      <c r="AA818" s="33"/>
      <c r="AB818" s="33"/>
      <c r="AC818" s="33"/>
      <c r="AD818" s="33"/>
      <c r="AE818" s="33"/>
      <c r="AR818" s="180" t="s">
        <v>257</v>
      </c>
      <c r="AT818" s="180" t="s">
        <v>190</v>
      </c>
      <c r="AU818" s="180" t="s">
        <v>91</v>
      </c>
      <c r="AY818" s="18" t="s">
        <v>180</v>
      </c>
      <c r="BE818" s="181">
        <f>IF(N818="základní",J818,0)</f>
        <v>0</v>
      </c>
      <c r="BF818" s="181">
        <f>IF(N818="snížená",J818,0)</f>
        <v>0</v>
      </c>
      <c r="BG818" s="181">
        <f>IF(N818="zákl. přenesená",J818,0)</f>
        <v>0</v>
      </c>
      <c r="BH818" s="181">
        <f>IF(N818="sníž. přenesená",J818,0)</f>
        <v>0</v>
      </c>
      <c r="BI818" s="181">
        <f>IF(N818="nulová",J818,0)</f>
        <v>0</v>
      </c>
      <c r="BJ818" s="18" t="s">
        <v>21</v>
      </c>
      <c r="BK818" s="181">
        <f>ROUND(I818*H818,2)</f>
        <v>0</v>
      </c>
      <c r="BL818" s="18" t="s">
        <v>220</v>
      </c>
      <c r="BM818" s="180" t="s">
        <v>990</v>
      </c>
    </row>
    <row r="819" spans="1:65" s="2" customFormat="1" ht="19.5">
      <c r="A819" s="33"/>
      <c r="B819" s="34"/>
      <c r="C819" s="33"/>
      <c r="D819" s="182" t="s">
        <v>186</v>
      </c>
      <c r="E819" s="33"/>
      <c r="F819" s="183" t="s">
        <v>989</v>
      </c>
      <c r="G819" s="33"/>
      <c r="H819" s="33"/>
      <c r="I819" s="102"/>
      <c r="J819" s="33"/>
      <c r="K819" s="33"/>
      <c r="L819" s="34"/>
      <c r="M819" s="184"/>
      <c r="N819" s="185"/>
      <c r="O819" s="59"/>
      <c r="P819" s="59"/>
      <c r="Q819" s="59"/>
      <c r="R819" s="59"/>
      <c r="S819" s="59"/>
      <c r="T819" s="60"/>
      <c r="U819" s="33"/>
      <c r="V819" s="33"/>
      <c r="W819" s="33"/>
      <c r="X819" s="33"/>
      <c r="Y819" s="33"/>
      <c r="Z819" s="33"/>
      <c r="AA819" s="33"/>
      <c r="AB819" s="33"/>
      <c r="AC819" s="33"/>
      <c r="AD819" s="33"/>
      <c r="AE819" s="33"/>
      <c r="AT819" s="18" t="s">
        <v>186</v>
      </c>
      <c r="AU819" s="18" t="s">
        <v>91</v>
      </c>
    </row>
    <row r="820" spans="1:65" s="13" customFormat="1" ht="11.25">
      <c r="B820" s="186"/>
      <c r="D820" s="182" t="s">
        <v>187</v>
      </c>
      <c r="E820" s="187" t="s">
        <v>1</v>
      </c>
      <c r="F820" s="188" t="s">
        <v>991</v>
      </c>
      <c r="H820" s="189">
        <v>34.979999999999997</v>
      </c>
      <c r="I820" s="190"/>
      <c r="L820" s="186"/>
      <c r="M820" s="191"/>
      <c r="N820" s="192"/>
      <c r="O820" s="192"/>
      <c r="P820" s="192"/>
      <c r="Q820" s="192"/>
      <c r="R820" s="192"/>
      <c r="S820" s="192"/>
      <c r="T820" s="193"/>
      <c r="AT820" s="187" t="s">
        <v>187</v>
      </c>
      <c r="AU820" s="187" t="s">
        <v>91</v>
      </c>
      <c r="AV820" s="13" t="s">
        <v>91</v>
      </c>
      <c r="AW820" s="13" t="s">
        <v>36</v>
      </c>
      <c r="AX820" s="13" t="s">
        <v>80</v>
      </c>
      <c r="AY820" s="187" t="s">
        <v>180</v>
      </c>
    </row>
    <row r="821" spans="1:65" s="14" customFormat="1" ht="11.25">
      <c r="B821" s="194"/>
      <c r="D821" s="182" t="s">
        <v>187</v>
      </c>
      <c r="E821" s="195" t="s">
        <v>1</v>
      </c>
      <c r="F821" s="196" t="s">
        <v>189</v>
      </c>
      <c r="H821" s="197">
        <v>34.979999999999997</v>
      </c>
      <c r="I821" s="198"/>
      <c r="L821" s="194"/>
      <c r="M821" s="199"/>
      <c r="N821" s="200"/>
      <c r="O821" s="200"/>
      <c r="P821" s="200"/>
      <c r="Q821" s="200"/>
      <c r="R821" s="200"/>
      <c r="S821" s="200"/>
      <c r="T821" s="201"/>
      <c r="AT821" s="195" t="s">
        <v>187</v>
      </c>
      <c r="AU821" s="195" t="s">
        <v>91</v>
      </c>
      <c r="AV821" s="14" t="s">
        <v>128</v>
      </c>
      <c r="AW821" s="14" t="s">
        <v>36</v>
      </c>
      <c r="AX821" s="14" t="s">
        <v>21</v>
      </c>
      <c r="AY821" s="195" t="s">
        <v>180</v>
      </c>
    </row>
    <row r="822" spans="1:65" s="2" customFormat="1" ht="24" customHeight="1">
      <c r="A822" s="33"/>
      <c r="B822" s="167"/>
      <c r="C822" s="168" t="s">
        <v>992</v>
      </c>
      <c r="D822" s="168" t="s">
        <v>182</v>
      </c>
      <c r="E822" s="169" t="s">
        <v>993</v>
      </c>
      <c r="F822" s="170" t="s">
        <v>994</v>
      </c>
      <c r="G822" s="171" t="s">
        <v>199</v>
      </c>
      <c r="H822" s="172">
        <v>69.363</v>
      </c>
      <c r="I822" s="173"/>
      <c r="J822" s="174">
        <f>ROUND(I822*H822,2)</f>
        <v>0</v>
      </c>
      <c r="K822" s="175"/>
      <c r="L822" s="34"/>
      <c r="M822" s="176" t="s">
        <v>1</v>
      </c>
      <c r="N822" s="177" t="s">
        <v>45</v>
      </c>
      <c r="O822" s="59"/>
      <c r="P822" s="178">
        <f>O822*H822</f>
        <v>0</v>
      </c>
      <c r="Q822" s="178">
        <v>0</v>
      </c>
      <c r="R822" s="178">
        <f>Q822*H822</f>
        <v>0</v>
      </c>
      <c r="S822" s="178">
        <v>0</v>
      </c>
      <c r="T822" s="179">
        <f>S822*H822</f>
        <v>0</v>
      </c>
      <c r="U822" s="33"/>
      <c r="V822" s="33"/>
      <c r="W822" s="33"/>
      <c r="X822" s="33"/>
      <c r="Y822" s="33"/>
      <c r="Z822" s="33"/>
      <c r="AA822" s="33"/>
      <c r="AB822" s="33"/>
      <c r="AC822" s="33"/>
      <c r="AD822" s="33"/>
      <c r="AE822" s="33"/>
      <c r="AR822" s="180" t="s">
        <v>220</v>
      </c>
      <c r="AT822" s="180" t="s">
        <v>182</v>
      </c>
      <c r="AU822" s="180" t="s">
        <v>91</v>
      </c>
      <c r="AY822" s="18" t="s">
        <v>180</v>
      </c>
      <c r="BE822" s="181">
        <f>IF(N822="základní",J822,0)</f>
        <v>0</v>
      </c>
      <c r="BF822" s="181">
        <f>IF(N822="snížená",J822,0)</f>
        <v>0</v>
      </c>
      <c r="BG822" s="181">
        <f>IF(N822="zákl. přenesená",J822,0)</f>
        <v>0</v>
      </c>
      <c r="BH822" s="181">
        <f>IF(N822="sníž. přenesená",J822,0)</f>
        <v>0</v>
      </c>
      <c r="BI822" s="181">
        <f>IF(N822="nulová",J822,0)</f>
        <v>0</v>
      </c>
      <c r="BJ822" s="18" t="s">
        <v>21</v>
      </c>
      <c r="BK822" s="181">
        <f>ROUND(I822*H822,2)</f>
        <v>0</v>
      </c>
      <c r="BL822" s="18" t="s">
        <v>220</v>
      </c>
      <c r="BM822" s="180" t="s">
        <v>995</v>
      </c>
    </row>
    <row r="823" spans="1:65" s="2" customFormat="1" ht="19.5">
      <c r="A823" s="33"/>
      <c r="B823" s="34"/>
      <c r="C823" s="33"/>
      <c r="D823" s="182" t="s">
        <v>186</v>
      </c>
      <c r="E823" s="33"/>
      <c r="F823" s="183" t="s">
        <v>994</v>
      </c>
      <c r="G823" s="33"/>
      <c r="H823" s="33"/>
      <c r="I823" s="102"/>
      <c r="J823" s="33"/>
      <c r="K823" s="33"/>
      <c r="L823" s="34"/>
      <c r="M823" s="184"/>
      <c r="N823" s="185"/>
      <c r="O823" s="59"/>
      <c r="P823" s="59"/>
      <c r="Q823" s="59"/>
      <c r="R823" s="59"/>
      <c r="S823" s="59"/>
      <c r="T823" s="60"/>
      <c r="U823" s="33"/>
      <c r="V823" s="33"/>
      <c r="W823" s="33"/>
      <c r="X823" s="33"/>
      <c r="Y823" s="33"/>
      <c r="Z823" s="33"/>
      <c r="AA823" s="33"/>
      <c r="AB823" s="33"/>
      <c r="AC823" s="33"/>
      <c r="AD823" s="33"/>
      <c r="AE823" s="33"/>
      <c r="AT823" s="18" t="s">
        <v>186</v>
      </c>
      <c r="AU823" s="18" t="s">
        <v>91</v>
      </c>
    </row>
    <row r="824" spans="1:65" s="13" customFormat="1" ht="11.25">
      <c r="B824" s="186"/>
      <c r="D824" s="182" t="s">
        <v>187</v>
      </c>
      <c r="E824" s="187" t="s">
        <v>1</v>
      </c>
      <c r="F824" s="188" t="s">
        <v>996</v>
      </c>
      <c r="H824" s="189">
        <v>31.8</v>
      </c>
      <c r="I824" s="190"/>
      <c r="L824" s="186"/>
      <c r="M824" s="191"/>
      <c r="N824" s="192"/>
      <c r="O824" s="192"/>
      <c r="P824" s="192"/>
      <c r="Q824" s="192"/>
      <c r="R824" s="192"/>
      <c r="S824" s="192"/>
      <c r="T824" s="193"/>
      <c r="AT824" s="187" t="s">
        <v>187</v>
      </c>
      <c r="AU824" s="187" t="s">
        <v>91</v>
      </c>
      <c r="AV824" s="13" t="s">
        <v>91</v>
      </c>
      <c r="AW824" s="13" t="s">
        <v>36</v>
      </c>
      <c r="AX824" s="13" t="s">
        <v>80</v>
      </c>
      <c r="AY824" s="187" t="s">
        <v>180</v>
      </c>
    </row>
    <row r="825" spans="1:65" s="13" customFormat="1" ht="11.25">
      <c r="B825" s="186"/>
      <c r="D825" s="182" t="s">
        <v>187</v>
      </c>
      <c r="E825" s="187" t="s">
        <v>1</v>
      </c>
      <c r="F825" s="188" t="s">
        <v>266</v>
      </c>
      <c r="H825" s="189">
        <v>37.563000000000002</v>
      </c>
      <c r="I825" s="190"/>
      <c r="L825" s="186"/>
      <c r="M825" s="191"/>
      <c r="N825" s="192"/>
      <c r="O825" s="192"/>
      <c r="P825" s="192"/>
      <c r="Q825" s="192"/>
      <c r="R825" s="192"/>
      <c r="S825" s="192"/>
      <c r="T825" s="193"/>
      <c r="AT825" s="187" t="s">
        <v>187</v>
      </c>
      <c r="AU825" s="187" t="s">
        <v>91</v>
      </c>
      <c r="AV825" s="13" t="s">
        <v>91</v>
      </c>
      <c r="AW825" s="13" t="s">
        <v>36</v>
      </c>
      <c r="AX825" s="13" t="s">
        <v>80</v>
      </c>
      <c r="AY825" s="187" t="s">
        <v>180</v>
      </c>
    </row>
    <row r="826" spans="1:65" s="14" customFormat="1" ht="11.25">
      <c r="B826" s="194"/>
      <c r="D826" s="182" t="s">
        <v>187</v>
      </c>
      <c r="E826" s="195" t="s">
        <v>1</v>
      </c>
      <c r="F826" s="196" t="s">
        <v>189</v>
      </c>
      <c r="H826" s="197">
        <v>69.363</v>
      </c>
      <c r="I826" s="198"/>
      <c r="L826" s="194"/>
      <c r="M826" s="199"/>
      <c r="N826" s="200"/>
      <c r="O826" s="200"/>
      <c r="P826" s="200"/>
      <c r="Q826" s="200"/>
      <c r="R826" s="200"/>
      <c r="S826" s="200"/>
      <c r="T826" s="201"/>
      <c r="AT826" s="195" t="s">
        <v>187</v>
      </c>
      <c r="AU826" s="195" t="s">
        <v>91</v>
      </c>
      <c r="AV826" s="14" t="s">
        <v>128</v>
      </c>
      <c r="AW826" s="14" t="s">
        <v>36</v>
      </c>
      <c r="AX826" s="14" t="s">
        <v>21</v>
      </c>
      <c r="AY826" s="195" t="s">
        <v>180</v>
      </c>
    </row>
    <row r="827" spans="1:65" s="2" customFormat="1" ht="24" customHeight="1">
      <c r="A827" s="33"/>
      <c r="B827" s="167"/>
      <c r="C827" s="168" t="s">
        <v>607</v>
      </c>
      <c r="D827" s="168" t="s">
        <v>182</v>
      </c>
      <c r="E827" s="169" t="s">
        <v>997</v>
      </c>
      <c r="F827" s="170" t="s">
        <v>998</v>
      </c>
      <c r="G827" s="171" t="s">
        <v>199</v>
      </c>
      <c r="H827" s="172">
        <v>69.363</v>
      </c>
      <c r="I827" s="173"/>
      <c r="J827" s="174">
        <f>ROUND(I827*H827,2)</f>
        <v>0</v>
      </c>
      <c r="K827" s="175"/>
      <c r="L827" s="34"/>
      <c r="M827" s="176" t="s">
        <v>1</v>
      </c>
      <c r="N827" s="177" t="s">
        <v>45</v>
      </c>
      <c r="O827" s="59"/>
      <c r="P827" s="178">
        <f>O827*H827</f>
        <v>0</v>
      </c>
      <c r="Q827" s="178">
        <v>0</v>
      </c>
      <c r="R827" s="178">
        <f>Q827*H827</f>
        <v>0</v>
      </c>
      <c r="S827" s="178">
        <v>0</v>
      </c>
      <c r="T827" s="179">
        <f>S827*H827</f>
        <v>0</v>
      </c>
      <c r="U827" s="33"/>
      <c r="V827" s="33"/>
      <c r="W827" s="33"/>
      <c r="X827" s="33"/>
      <c r="Y827" s="33"/>
      <c r="Z827" s="33"/>
      <c r="AA827" s="33"/>
      <c r="AB827" s="33"/>
      <c r="AC827" s="33"/>
      <c r="AD827" s="33"/>
      <c r="AE827" s="33"/>
      <c r="AR827" s="180" t="s">
        <v>220</v>
      </c>
      <c r="AT827" s="180" t="s">
        <v>182</v>
      </c>
      <c r="AU827" s="180" t="s">
        <v>91</v>
      </c>
      <c r="AY827" s="18" t="s">
        <v>180</v>
      </c>
      <c r="BE827" s="181">
        <f>IF(N827="základní",J827,0)</f>
        <v>0</v>
      </c>
      <c r="BF827" s="181">
        <f>IF(N827="snížená",J827,0)</f>
        <v>0</v>
      </c>
      <c r="BG827" s="181">
        <f>IF(N827="zákl. přenesená",J827,0)</f>
        <v>0</v>
      </c>
      <c r="BH827" s="181">
        <f>IF(N827="sníž. přenesená",J827,0)</f>
        <v>0</v>
      </c>
      <c r="BI827" s="181">
        <f>IF(N827="nulová",J827,0)</f>
        <v>0</v>
      </c>
      <c r="BJ827" s="18" t="s">
        <v>21</v>
      </c>
      <c r="BK827" s="181">
        <f>ROUND(I827*H827,2)</f>
        <v>0</v>
      </c>
      <c r="BL827" s="18" t="s">
        <v>220</v>
      </c>
      <c r="BM827" s="180" t="s">
        <v>999</v>
      </c>
    </row>
    <row r="828" spans="1:65" s="2" customFormat="1" ht="19.5">
      <c r="A828" s="33"/>
      <c r="B828" s="34"/>
      <c r="C828" s="33"/>
      <c r="D828" s="182" t="s">
        <v>186</v>
      </c>
      <c r="E828" s="33"/>
      <c r="F828" s="183" t="s">
        <v>998</v>
      </c>
      <c r="G828" s="33"/>
      <c r="H828" s="33"/>
      <c r="I828" s="102"/>
      <c r="J828" s="33"/>
      <c r="K828" s="33"/>
      <c r="L828" s="34"/>
      <c r="M828" s="184"/>
      <c r="N828" s="185"/>
      <c r="O828" s="59"/>
      <c r="P828" s="59"/>
      <c r="Q828" s="59"/>
      <c r="R828" s="59"/>
      <c r="S828" s="59"/>
      <c r="T828" s="60"/>
      <c r="U828" s="33"/>
      <c r="V828" s="33"/>
      <c r="W828" s="33"/>
      <c r="X828" s="33"/>
      <c r="Y828" s="33"/>
      <c r="Z828" s="33"/>
      <c r="AA828" s="33"/>
      <c r="AB828" s="33"/>
      <c r="AC828" s="33"/>
      <c r="AD828" s="33"/>
      <c r="AE828" s="33"/>
      <c r="AT828" s="18" t="s">
        <v>186</v>
      </c>
      <c r="AU828" s="18" t="s">
        <v>91</v>
      </c>
    </row>
    <row r="829" spans="1:65" s="13" customFormat="1" ht="11.25">
      <c r="B829" s="186"/>
      <c r="D829" s="182" t="s">
        <v>187</v>
      </c>
      <c r="E829" s="187" t="s">
        <v>1</v>
      </c>
      <c r="F829" s="188" t="s">
        <v>996</v>
      </c>
      <c r="H829" s="189">
        <v>31.8</v>
      </c>
      <c r="I829" s="190"/>
      <c r="L829" s="186"/>
      <c r="M829" s="191"/>
      <c r="N829" s="192"/>
      <c r="O829" s="192"/>
      <c r="P829" s="192"/>
      <c r="Q829" s="192"/>
      <c r="R829" s="192"/>
      <c r="S829" s="192"/>
      <c r="T829" s="193"/>
      <c r="AT829" s="187" t="s">
        <v>187</v>
      </c>
      <c r="AU829" s="187" t="s">
        <v>91</v>
      </c>
      <c r="AV829" s="13" t="s">
        <v>91</v>
      </c>
      <c r="AW829" s="13" t="s">
        <v>36</v>
      </c>
      <c r="AX829" s="13" t="s">
        <v>80</v>
      </c>
      <c r="AY829" s="187" t="s">
        <v>180</v>
      </c>
    </row>
    <row r="830" spans="1:65" s="13" customFormat="1" ht="11.25">
      <c r="B830" s="186"/>
      <c r="D830" s="182" t="s">
        <v>187</v>
      </c>
      <c r="E830" s="187" t="s">
        <v>1</v>
      </c>
      <c r="F830" s="188" t="s">
        <v>266</v>
      </c>
      <c r="H830" s="189">
        <v>37.563000000000002</v>
      </c>
      <c r="I830" s="190"/>
      <c r="L830" s="186"/>
      <c r="M830" s="191"/>
      <c r="N830" s="192"/>
      <c r="O830" s="192"/>
      <c r="P830" s="192"/>
      <c r="Q830" s="192"/>
      <c r="R830" s="192"/>
      <c r="S830" s="192"/>
      <c r="T830" s="193"/>
      <c r="AT830" s="187" t="s">
        <v>187</v>
      </c>
      <c r="AU830" s="187" t="s">
        <v>91</v>
      </c>
      <c r="AV830" s="13" t="s">
        <v>91</v>
      </c>
      <c r="AW830" s="13" t="s">
        <v>36</v>
      </c>
      <c r="AX830" s="13" t="s">
        <v>80</v>
      </c>
      <c r="AY830" s="187" t="s">
        <v>180</v>
      </c>
    </row>
    <row r="831" spans="1:65" s="14" customFormat="1" ht="11.25">
      <c r="B831" s="194"/>
      <c r="D831" s="182" t="s">
        <v>187</v>
      </c>
      <c r="E831" s="195" t="s">
        <v>1</v>
      </c>
      <c r="F831" s="196" t="s">
        <v>189</v>
      </c>
      <c r="H831" s="197">
        <v>69.363</v>
      </c>
      <c r="I831" s="198"/>
      <c r="L831" s="194"/>
      <c r="M831" s="199"/>
      <c r="N831" s="200"/>
      <c r="O831" s="200"/>
      <c r="P831" s="200"/>
      <c r="Q831" s="200"/>
      <c r="R831" s="200"/>
      <c r="S831" s="200"/>
      <c r="T831" s="201"/>
      <c r="AT831" s="195" t="s">
        <v>187</v>
      </c>
      <c r="AU831" s="195" t="s">
        <v>91</v>
      </c>
      <c r="AV831" s="14" t="s">
        <v>128</v>
      </c>
      <c r="AW831" s="14" t="s">
        <v>36</v>
      </c>
      <c r="AX831" s="14" t="s">
        <v>21</v>
      </c>
      <c r="AY831" s="195" t="s">
        <v>180</v>
      </c>
    </row>
    <row r="832" spans="1:65" s="2" customFormat="1" ht="24" customHeight="1">
      <c r="A832" s="33"/>
      <c r="B832" s="167"/>
      <c r="C832" s="168" t="s">
        <v>1000</v>
      </c>
      <c r="D832" s="168" t="s">
        <v>182</v>
      </c>
      <c r="E832" s="169" t="s">
        <v>1001</v>
      </c>
      <c r="F832" s="170" t="s">
        <v>1002</v>
      </c>
      <c r="G832" s="171" t="s">
        <v>199</v>
      </c>
      <c r="H832" s="172">
        <v>69.363</v>
      </c>
      <c r="I832" s="173"/>
      <c r="J832" s="174">
        <f>ROUND(I832*H832,2)</f>
        <v>0</v>
      </c>
      <c r="K832" s="175"/>
      <c r="L832" s="34"/>
      <c r="M832" s="176" t="s">
        <v>1</v>
      </c>
      <c r="N832" s="177" t="s">
        <v>45</v>
      </c>
      <c r="O832" s="59"/>
      <c r="P832" s="178">
        <f>O832*H832</f>
        <v>0</v>
      </c>
      <c r="Q832" s="178">
        <v>0</v>
      </c>
      <c r="R832" s="178">
        <f>Q832*H832</f>
        <v>0</v>
      </c>
      <c r="S832" s="178">
        <v>0</v>
      </c>
      <c r="T832" s="179">
        <f>S832*H832</f>
        <v>0</v>
      </c>
      <c r="U832" s="33"/>
      <c r="V832" s="33"/>
      <c r="W832" s="33"/>
      <c r="X832" s="33"/>
      <c r="Y832" s="33"/>
      <c r="Z832" s="33"/>
      <c r="AA832" s="33"/>
      <c r="AB832" s="33"/>
      <c r="AC832" s="33"/>
      <c r="AD832" s="33"/>
      <c r="AE832" s="33"/>
      <c r="AR832" s="180" t="s">
        <v>220</v>
      </c>
      <c r="AT832" s="180" t="s">
        <v>182</v>
      </c>
      <c r="AU832" s="180" t="s">
        <v>91</v>
      </c>
      <c r="AY832" s="18" t="s">
        <v>180</v>
      </c>
      <c r="BE832" s="181">
        <f>IF(N832="základní",J832,0)</f>
        <v>0</v>
      </c>
      <c r="BF832" s="181">
        <f>IF(N832="snížená",J832,0)</f>
        <v>0</v>
      </c>
      <c r="BG832" s="181">
        <f>IF(N832="zákl. přenesená",J832,0)</f>
        <v>0</v>
      </c>
      <c r="BH832" s="181">
        <f>IF(N832="sníž. přenesená",J832,0)</f>
        <v>0</v>
      </c>
      <c r="BI832" s="181">
        <f>IF(N832="nulová",J832,0)</f>
        <v>0</v>
      </c>
      <c r="BJ832" s="18" t="s">
        <v>21</v>
      </c>
      <c r="BK832" s="181">
        <f>ROUND(I832*H832,2)</f>
        <v>0</v>
      </c>
      <c r="BL832" s="18" t="s">
        <v>220</v>
      </c>
      <c r="BM832" s="180" t="s">
        <v>1003</v>
      </c>
    </row>
    <row r="833" spans="1:65" s="2" customFormat="1" ht="19.5">
      <c r="A833" s="33"/>
      <c r="B833" s="34"/>
      <c r="C833" s="33"/>
      <c r="D833" s="182" t="s">
        <v>186</v>
      </c>
      <c r="E833" s="33"/>
      <c r="F833" s="183" t="s">
        <v>1002</v>
      </c>
      <c r="G833" s="33"/>
      <c r="H833" s="33"/>
      <c r="I833" s="102"/>
      <c r="J833" s="33"/>
      <c r="K833" s="33"/>
      <c r="L833" s="34"/>
      <c r="M833" s="184"/>
      <c r="N833" s="185"/>
      <c r="O833" s="59"/>
      <c r="P833" s="59"/>
      <c r="Q833" s="59"/>
      <c r="R833" s="59"/>
      <c r="S833" s="59"/>
      <c r="T833" s="60"/>
      <c r="U833" s="33"/>
      <c r="V833" s="33"/>
      <c r="W833" s="33"/>
      <c r="X833" s="33"/>
      <c r="Y833" s="33"/>
      <c r="Z833" s="33"/>
      <c r="AA833" s="33"/>
      <c r="AB833" s="33"/>
      <c r="AC833" s="33"/>
      <c r="AD833" s="33"/>
      <c r="AE833" s="33"/>
      <c r="AT833" s="18" t="s">
        <v>186</v>
      </c>
      <c r="AU833" s="18" t="s">
        <v>91</v>
      </c>
    </row>
    <row r="834" spans="1:65" s="13" customFormat="1" ht="11.25">
      <c r="B834" s="186"/>
      <c r="D834" s="182" t="s">
        <v>187</v>
      </c>
      <c r="E834" s="187" t="s">
        <v>1</v>
      </c>
      <c r="F834" s="188" t="s">
        <v>996</v>
      </c>
      <c r="H834" s="189">
        <v>31.8</v>
      </c>
      <c r="I834" s="190"/>
      <c r="L834" s="186"/>
      <c r="M834" s="191"/>
      <c r="N834" s="192"/>
      <c r="O834" s="192"/>
      <c r="P834" s="192"/>
      <c r="Q834" s="192"/>
      <c r="R834" s="192"/>
      <c r="S834" s="192"/>
      <c r="T834" s="193"/>
      <c r="AT834" s="187" t="s">
        <v>187</v>
      </c>
      <c r="AU834" s="187" t="s">
        <v>91</v>
      </c>
      <c r="AV834" s="13" t="s">
        <v>91</v>
      </c>
      <c r="AW834" s="13" t="s">
        <v>36</v>
      </c>
      <c r="AX834" s="13" t="s">
        <v>80</v>
      </c>
      <c r="AY834" s="187" t="s">
        <v>180</v>
      </c>
    </row>
    <row r="835" spans="1:65" s="13" customFormat="1" ht="11.25">
      <c r="B835" s="186"/>
      <c r="D835" s="182" t="s">
        <v>187</v>
      </c>
      <c r="E835" s="187" t="s">
        <v>1</v>
      </c>
      <c r="F835" s="188" t="s">
        <v>266</v>
      </c>
      <c r="H835" s="189">
        <v>37.563000000000002</v>
      </c>
      <c r="I835" s="190"/>
      <c r="L835" s="186"/>
      <c r="M835" s="191"/>
      <c r="N835" s="192"/>
      <c r="O835" s="192"/>
      <c r="P835" s="192"/>
      <c r="Q835" s="192"/>
      <c r="R835" s="192"/>
      <c r="S835" s="192"/>
      <c r="T835" s="193"/>
      <c r="AT835" s="187" t="s">
        <v>187</v>
      </c>
      <c r="AU835" s="187" t="s">
        <v>91</v>
      </c>
      <c r="AV835" s="13" t="s">
        <v>91</v>
      </c>
      <c r="AW835" s="13" t="s">
        <v>36</v>
      </c>
      <c r="AX835" s="13" t="s">
        <v>80</v>
      </c>
      <c r="AY835" s="187" t="s">
        <v>180</v>
      </c>
    </row>
    <row r="836" spans="1:65" s="14" customFormat="1" ht="11.25">
      <c r="B836" s="194"/>
      <c r="D836" s="182" t="s">
        <v>187</v>
      </c>
      <c r="E836" s="195" t="s">
        <v>1</v>
      </c>
      <c r="F836" s="196" t="s">
        <v>189</v>
      </c>
      <c r="H836" s="197">
        <v>69.363</v>
      </c>
      <c r="I836" s="198"/>
      <c r="L836" s="194"/>
      <c r="M836" s="199"/>
      <c r="N836" s="200"/>
      <c r="O836" s="200"/>
      <c r="P836" s="200"/>
      <c r="Q836" s="200"/>
      <c r="R836" s="200"/>
      <c r="S836" s="200"/>
      <c r="T836" s="201"/>
      <c r="AT836" s="195" t="s">
        <v>187</v>
      </c>
      <c r="AU836" s="195" t="s">
        <v>91</v>
      </c>
      <c r="AV836" s="14" t="s">
        <v>128</v>
      </c>
      <c r="AW836" s="14" t="s">
        <v>36</v>
      </c>
      <c r="AX836" s="14" t="s">
        <v>21</v>
      </c>
      <c r="AY836" s="195" t="s">
        <v>180</v>
      </c>
    </row>
    <row r="837" spans="1:65" s="2" customFormat="1" ht="16.5" customHeight="1">
      <c r="A837" s="33"/>
      <c r="B837" s="167"/>
      <c r="C837" s="168" t="s">
        <v>612</v>
      </c>
      <c r="D837" s="168" t="s">
        <v>182</v>
      </c>
      <c r="E837" s="169" t="s">
        <v>1004</v>
      </c>
      <c r="F837" s="170" t="s">
        <v>1005</v>
      </c>
      <c r="G837" s="171" t="s">
        <v>199</v>
      </c>
      <c r="H837" s="172">
        <v>530</v>
      </c>
      <c r="I837" s="173"/>
      <c r="J837" s="174">
        <f>ROUND(I837*H837,2)</f>
        <v>0</v>
      </c>
      <c r="K837" s="175"/>
      <c r="L837" s="34"/>
      <c r="M837" s="176" t="s">
        <v>1</v>
      </c>
      <c r="N837" s="177" t="s">
        <v>45</v>
      </c>
      <c r="O837" s="59"/>
      <c r="P837" s="178">
        <f>O837*H837</f>
        <v>0</v>
      </c>
      <c r="Q837" s="178">
        <v>0</v>
      </c>
      <c r="R837" s="178">
        <f>Q837*H837</f>
        <v>0</v>
      </c>
      <c r="S837" s="178">
        <v>0</v>
      </c>
      <c r="T837" s="179">
        <f>S837*H837</f>
        <v>0</v>
      </c>
      <c r="U837" s="33"/>
      <c r="V837" s="33"/>
      <c r="W837" s="33"/>
      <c r="X837" s="33"/>
      <c r="Y837" s="33"/>
      <c r="Z837" s="33"/>
      <c r="AA837" s="33"/>
      <c r="AB837" s="33"/>
      <c r="AC837" s="33"/>
      <c r="AD837" s="33"/>
      <c r="AE837" s="33"/>
      <c r="AR837" s="180" t="s">
        <v>220</v>
      </c>
      <c r="AT837" s="180" t="s">
        <v>182</v>
      </c>
      <c r="AU837" s="180" t="s">
        <v>91</v>
      </c>
      <c r="AY837" s="18" t="s">
        <v>180</v>
      </c>
      <c r="BE837" s="181">
        <f>IF(N837="základní",J837,0)</f>
        <v>0</v>
      </c>
      <c r="BF837" s="181">
        <f>IF(N837="snížená",J837,0)</f>
        <v>0</v>
      </c>
      <c r="BG837" s="181">
        <f>IF(N837="zákl. přenesená",J837,0)</f>
        <v>0</v>
      </c>
      <c r="BH837" s="181">
        <f>IF(N837="sníž. přenesená",J837,0)</f>
        <v>0</v>
      </c>
      <c r="BI837" s="181">
        <f>IF(N837="nulová",J837,0)</f>
        <v>0</v>
      </c>
      <c r="BJ837" s="18" t="s">
        <v>21</v>
      </c>
      <c r="BK837" s="181">
        <f>ROUND(I837*H837,2)</f>
        <v>0</v>
      </c>
      <c r="BL837" s="18" t="s">
        <v>220</v>
      </c>
      <c r="BM837" s="180" t="s">
        <v>1006</v>
      </c>
    </row>
    <row r="838" spans="1:65" s="2" customFormat="1" ht="11.25">
      <c r="A838" s="33"/>
      <c r="B838" s="34"/>
      <c r="C838" s="33"/>
      <c r="D838" s="182" t="s">
        <v>186</v>
      </c>
      <c r="E838" s="33"/>
      <c r="F838" s="183" t="s">
        <v>1005</v>
      </c>
      <c r="G838" s="33"/>
      <c r="H838" s="33"/>
      <c r="I838" s="102"/>
      <c r="J838" s="33"/>
      <c r="K838" s="33"/>
      <c r="L838" s="34"/>
      <c r="M838" s="184"/>
      <c r="N838" s="185"/>
      <c r="O838" s="59"/>
      <c r="P838" s="59"/>
      <c r="Q838" s="59"/>
      <c r="R838" s="59"/>
      <c r="S838" s="59"/>
      <c r="T838" s="60"/>
      <c r="U838" s="33"/>
      <c r="V838" s="33"/>
      <c r="W838" s="33"/>
      <c r="X838" s="33"/>
      <c r="Y838" s="33"/>
      <c r="Z838" s="33"/>
      <c r="AA838" s="33"/>
      <c r="AB838" s="33"/>
      <c r="AC838" s="33"/>
      <c r="AD838" s="33"/>
      <c r="AE838" s="33"/>
      <c r="AT838" s="18" t="s">
        <v>186</v>
      </c>
      <c r="AU838" s="18" t="s">
        <v>91</v>
      </c>
    </row>
    <row r="839" spans="1:65" s="13" customFormat="1" ht="11.25">
      <c r="B839" s="186"/>
      <c r="D839" s="182" t="s">
        <v>187</v>
      </c>
      <c r="E839" s="187" t="s">
        <v>1</v>
      </c>
      <c r="F839" s="188" t="s">
        <v>1007</v>
      </c>
      <c r="H839" s="189">
        <v>530</v>
      </c>
      <c r="I839" s="190"/>
      <c r="L839" s="186"/>
      <c r="M839" s="191"/>
      <c r="N839" s="192"/>
      <c r="O839" s="192"/>
      <c r="P839" s="192"/>
      <c r="Q839" s="192"/>
      <c r="R839" s="192"/>
      <c r="S839" s="192"/>
      <c r="T839" s="193"/>
      <c r="AT839" s="187" t="s">
        <v>187</v>
      </c>
      <c r="AU839" s="187" t="s">
        <v>91</v>
      </c>
      <c r="AV839" s="13" t="s">
        <v>91</v>
      </c>
      <c r="AW839" s="13" t="s">
        <v>36</v>
      </c>
      <c r="AX839" s="13" t="s">
        <v>80</v>
      </c>
      <c r="AY839" s="187" t="s">
        <v>180</v>
      </c>
    </row>
    <row r="840" spans="1:65" s="14" customFormat="1" ht="11.25">
      <c r="B840" s="194"/>
      <c r="D840" s="182" t="s">
        <v>187</v>
      </c>
      <c r="E840" s="195" t="s">
        <v>1</v>
      </c>
      <c r="F840" s="196" t="s">
        <v>189</v>
      </c>
      <c r="H840" s="197">
        <v>530</v>
      </c>
      <c r="I840" s="198"/>
      <c r="L840" s="194"/>
      <c r="M840" s="199"/>
      <c r="N840" s="200"/>
      <c r="O840" s="200"/>
      <c r="P840" s="200"/>
      <c r="Q840" s="200"/>
      <c r="R840" s="200"/>
      <c r="S840" s="200"/>
      <c r="T840" s="201"/>
      <c r="AT840" s="195" t="s">
        <v>187</v>
      </c>
      <c r="AU840" s="195" t="s">
        <v>91</v>
      </c>
      <c r="AV840" s="14" t="s">
        <v>128</v>
      </c>
      <c r="AW840" s="14" t="s">
        <v>36</v>
      </c>
      <c r="AX840" s="14" t="s">
        <v>21</v>
      </c>
      <c r="AY840" s="195" t="s">
        <v>180</v>
      </c>
    </row>
    <row r="841" spans="1:65" s="2" customFormat="1" ht="16.5" customHeight="1">
      <c r="A841" s="33"/>
      <c r="B841" s="167"/>
      <c r="C841" s="168" t="s">
        <v>1008</v>
      </c>
      <c r="D841" s="168" t="s">
        <v>182</v>
      </c>
      <c r="E841" s="169" t="s">
        <v>1009</v>
      </c>
      <c r="F841" s="170" t="s">
        <v>1010</v>
      </c>
      <c r="G841" s="171" t="s">
        <v>213</v>
      </c>
      <c r="H841" s="172">
        <v>100</v>
      </c>
      <c r="I841" s="173"/>
      <c r="J841" s="174">
        <f>ROUND(I841*H841,2)</f>
        <v>0</v>
      </c>
      <c r="K841" s="175"/>
      <c r="L841" s="34"/>
      <c r="M841" s="176" t="s">
        <v>1</v>
      </c>
      <c r="N841" s="177" t="s">
        <v>45</v>
      </c>
      <c r="O841" s="59"/>
      <c r="P841" s="178">
        <f>O841*H841</f>
        <v>0</v>
      </c>
      <c r="Q841" s="178">
        <v>0</v>
      </c>
      <c r="R841" s="178">
        <f>Q841*H841</f>
        <v>0</v>
      </c>
      <c r="S841" s="178">
        <v>0</v>
      </c>
      <c r="T841" s="179">
        <f>S841*H841</f>
        <v>0</v>
      </c>
      <c r="U841" s="33"/>
      <c r="V841" s="33"/>
      <c r="W841" s="33"/>
      <c r="X841" s="33"/>
      <c r="Y841" s="33"/>
      <c r="Z841" s="33"/>
      <c r="AA841" s="33"/>
      <c r="AB841" s="33"/>
      <c r="AC841" s="33"/>
      <c r="AD841" s="33"/>
      <c r="AE841" s="33"/>
      <c r="AR841" s="180" t="s">
        <v>220</v>
      </c>
      <c r="AT841" s="180" t="s">
        <v>182</v>
      </c>
      <c r="AU841" s="180" t="s">
        <v>91</v>
      </c>
      <c r="AY841" s="18" t="s">
        <v>180</v>
      </c>
      <c r="BE841" s="181">
        <f>IF(N841="základní",J841,0)</f>
        <v>0</v>
      </c>
      <c r="BF841" s="181">
        <f>IF(N841="snížená",J841,0)</f>
        <v>0</v>
      </c>
      <c r="BG841" s="181">
        <f>IF(N841="zákl. přenesená",J841,0)</f>
        <v>0</v>
      </c>
      <c r="BH841" s="181">
        <f>IF(N841="sníž. přenesená",J841,0)</f>
        <v>0</v>
      </c>
      <c r="BI841" s="181">
        <f>IF(N841="nulová",J841,0)</f>
        <v>0</v>
      </c>
      <c r="BJ841" s="18" t="s">
        <v>21</v>
      </c>
      <c r="BK841" s="181">
        <f>ROUND(I841*H841,2)</f>
        <v>0</v>
      </c>
      <c r="BL841" s="18" t="s">
        <v>220</v>
      </c>
      <c r="BM841" s="180" t="s">
        <v>1011</v>
      </c>
    </row>
    <row r="842" spans="1:65" s="2" customFormat="1" ht="11.25">
      <c r="A842" s="33"/>
      <c r="B842" s="34"/>
      <c r="C842" s="33"/>
      <c r="D842" s="182" t="s">
        <v>186</v>
      </c>
      <c r="E842" s="33"/>
      <c r="F842" s="183" t="s">
        <v>1010</v>
      </c>
      <c r="G842" s="33"/>
      <c r="H842" s="33"/>
      <c r="I842" s="102"/>
      <c r="J842" s="33"/>
      <c r="K842" s="33"/>
      <c r="L842" s="34"/>
      <c r="M842" s="184"/>
      <c r="N842" s="185"/>
      <c r="O842" s="59"/>
      <c r="P842" s="59"/>
      <c r="Q842" s="59"/>
      <c r="R842" s="59"/>
      <c r="S842" s="59"/>
      <c r="T842" s="60"/>
      <c r="U842" s="33"/>
      <c r="V842" s="33"/>
      <c r="W842" s="33"/>
      <c r="X842" s="33"/>
      <c r="Y842" s="33"/>
      <c r="Z842" s="33"/>
      <c r="AA842" s="33"/>
      <c r="AB842" s="33"/>
      <c r="AC842" s="33"/>
      <c r="AD842" s="33"/>
      <c r="AE842" s="33"/>
      <c r="AT842" s="18" t="s">
        <v>186</v>
      </c>
      <c r="AU842" s="18" t="s">
        <v>91</v>
      </c>
    </row>
    <row r="843" spans="1:65" s="2" customFormat="1" ht="24" customHeight="1">
      <c r="A843" s="33"/>
      <c r="B843" s="167"/>
      <c r="C843" s="168" t="s">
        <v>616</v>
      </c>
      <c r="D843" s="168" t="s">
        <v>182</v>
      </c>
      <c r="E843" s="169" t="s">
        <v>1012</v>
      </c>
      <c r="F843" s="170" t="s">
        <v>1013</v>
      </c>
      <c r="G843" s="171" t="s">
        <v>213</v>
      </c>
      <c r="H843" s="172">
        <v>6</v>
      </c>
      <c r="I843" s="173"/>
      <c r="J843" s="174">
        <f>ROUND(I843*H843,2)</f>
        <v>0</v>
      </c>
      <c r="K843" s="175"/>
      <c r="L843" s="34"/>
      <c r="M843" s="176" t="s">
        <v>1</v>
      </c>
      <c r="N843" s="177" t="s">
        <v>45</v>
      </c>
      <c r="O843" s="59"/>
      <c r="P843" s="178">
        <f>O843*H843</f>
        <v>0</v>
      </c>
      <c r="Q843" s="178">
        <v>0</v>
      </c>
      <c r="R843" s="178">
        <f>Q843*H843</f>
        <v>0</v>
      </c>
      <c r="S843" s="178">
        <v>0</v>
      </c>
      <c r="T843" s="179">
        <f>S843*H843</f>
        <v>0</v>
      </c>
      <c r="U843" s="33"/>
      <c r="V843" s="33"/>
      <c r="W843" s="33"/>
      <c r="X843" s="33"/>
      <c r="Y843" s="33"/>
      <c r="Z843" s="33"/>
      <c r="AA843" s="33"/>
      <c r="AB843" s="33"/>
      <c r="AC843" s="33"/>
      <c r="AD843" s="33"/>
      <c r="AE843" s="33"/>
      <c r="AR843" s="180" t="s">
        <v>220</v>
      </c>
      <c r="AT843" s="180" t="s">
        <v>182</v>
      </c>
      <c r="AU843" s="180" t="s">
        <v>91</v>
      </c>
      <c r="AY843" s="18" t="s">
        <v>180</v>
      </c>
      <c r="BE843" s="181">
        <f>IF(N843="základní",J843,0)</f>
        <v>0</v>
      </c>
      <c r="BF843" s="181">
        <f>IF(N843="snížená",J843,0)</f>
        <v>0</v>
      </c>
      <c r="BG843" s="181">
        <f>IF(N843="zákl. přenesená",J843,0)</f>
        <v>0</v>
      </c>
      <c r="BH843" s="181">
        <f>IF(N843="sníž. přenesená",J843,0)</f>
        <v>0</v>
      </c>
      <c r="BI843" s="181">
        <f>IF(N843="nulová",J843,0)</f>
        <v>0</v>
      </c>
      <c r="BJ843" s="18" t="s">
        <v>21</v>
      </c>
      <c r="BK843" s="181">
        <f>ROUND(I843*H843,2)</f>
        <v>0</v>
      </c>
      <c r="BL843" s="18" t="s">
        <v>220</v>
      </c>
      <c r="BM843" s="180" t="s">
        <v>1014</v>
      </c>
    </row>
    <row r="844" spans="1:65" s="2" customFormat="1" ht="19.5">
      <c r="A844" s="33"/>
      <c r="B844" s="34"/>
      <c r="C844" s="33"/>
      <c r="D844" s="182" t="s">
        <v>186</v>
      </c>
      <c r="E844" s="33"/>
      <c r="F844" s="183" t="s">
        <v>1013</v>
      </c>
      <c r="G844" s="33"/>
      <c r="H844" s="33"/>
      <c r="I844" s="102"/>
      <c r="J844" s="33"/>
      <c r="K844" s="33"/>
      <c r="L844" s="34"/>
      <c r="M844" s="184"/>
      <c r="N844" s="185"/>
      <c r="O844" s="59"/>
      <c r="P844" s="59"/>
      <c r="Q844" s="59"/>
      <c r="R844" s="59"/>
      <c r="S844" s="59"/>
      <c r="T844" s="60"/>
      <c r="U844" s="33"/>
      <c r="V844" s="33"/>
      <c r="W844" s="33"/>
      <c r="X844" s="33"/>
      <c r="Y844" s="33"/>
      <c r="Z844" s="33"/>
      <c r="AA844" s="33"/>
      <c r="AB844" s="33"/>
      <c r="AC844" s="33"/>
      <c r="AD844" s="33"/>
      <c r="AE844" s="33"/>
      <c r="AT844" s="18" t="s">
        <v>186</v>
      </c>
      <c r="AU844" s="18" t="s">
        <v>91</v>
      </c>
    </row>
    <row r="845" spans="1:65" s="2" customFormat="1" ht="24" customHeight="1">
      <c r="A845" s="33"/>
      <c r="B845" s="167"/>
      <c r="C845" s="202" t="s">
        <v>1015</v>
      </c>
      <c r="D845" s="202" t="s">
        <v>190</v>
      </c>
      <c r="E845" s="203" t="s">
        <v>1016</v>
      </c>
      <c r="F845" s="204" t="s">
        <v>1017</v>
      </c>
      <c r="G845" s="205" t="s">
        <v>213</v>
      </c>
      <c r="H845" s="206">
        <v>6.6</v>
      </c>
      <c r="I845" s="207"/>
      <c r="J845" s="208">
        <f>ROUND(I845*H845,2)</f>
        <v>0</v>
      </c>
      <c r="K845" s="209"/>
      <c r="L845" s="210"/>
      <c r="M845" s="211" t="s">
        <v>1</v>
      </c>
      <c r="N845" s="212" t="s">
        <v>45</v>
      </c>
      <c r="O845" s="59"/>
      <c r="P845" s="178">
        <f>O845*H845</f>
        <v>0</v>
      </c>
      <c r="Q845" s="178">
        <v>0</v>
      </c>
      <c r="R845" s="178">
        <f>Q845*H845</f>
        <v>0</v>
      </c>
      <c r="S845" s="178">
        <v>0</v>
      </c>
      <c r="T845" s="179">
        <f>S845*H845</f>
        <v>0</v>
      </c>
      <c r="U845" s="33"/>
      <c r="V845" s="33"/>
      <c r="W845" s="33"/>
      <c r="X845" s="33"/>
      <c r="Y845" s="33"/>
      <c r="Z845" s="33"/>
      <c r="AA845" s="33"/>
      <c r="AB845" s="33"/>
      <c r="AC845" s="33"/>
      <c r="AD845" s="33"/>
      <c r="AE845" s="33"/>
      <c r="AR845" s="180" t="s">
        <v>257</v>
      </c>
      <c r="AT845" s="180" t="s">
        <v>190</v>
      </c>
      <c r="AU845" s="180" t="s">
        <v>91</v>
      </c>
      <c r="AY845" s="18" t="s">
        <v>180</v>
      </c>
      <c r="BE845" s="181">
        <f>IF(N845="základní",J845,0)</f>
        <v>0</v>
      </c>
      <c r="BF845" s="181">
        <f>IF(N845="snížená",J845,0)</f>
        <v>0</v>
      </c>
      <c r="BG845" s="181">
        <f>IF(N845="zákl. přenesená",J845,0)</f>
        <v>0</v>
      </c>
      <c r="BH845" s="181">
        <f>IF(N845="sníž. přenesená",J845,0)</f>
        <v>0</v>
      </c>
      <c r="BI845" s="181">
        <f>IF(N845="nulová",J845,0)</f>
        <v>0</v>
      </c>
      <c r="BJ845" s="18" t="s">
        <v>21</v>
      </c>
      <c r="BK845" s="181">
        <f>ROUND(I845*H845,2)</f>
        <v>0</v>
      </c>
      <c r="BL845" s="18" t="s">
        <v>220</v>
      </c>
      <c r="BM845" s="180" t="s">
        <v>1018</v>
      </c>
    </row>
    <row r="846" spans="1:65" s="2" customFormat="1" ht="11.25">
      <c r="A846" s="33"/>
      <c r="B846" s="34"/>
      <c r="C846" s="33"/>
      <c r="D846" s="182" t="s">
        <v>186</v>
      </c>
      <c r="E846" s="33"/>
      <c r="F846" s="183" t="s">
        <v>1017</v>
      </c>
      <c r="G846" s="33"/>
      <c r="H846" s="33"/>
      <c r="I846" s="102"/>
      <c r="J846" s="33"/>
      <c r="K846" s="33"/>
      <c r="L846" s="34"/>
      <c r="M846" s="184"/>
      <c r="N846" s="185"/>
      <c r="O846" s="59"/>
      <c r="P846" s="59"/>
      <c r="Q846" s="59"/>
      <c r="R846" s="59"/>
      <c r="S846" s="59"/>
      <c r="T846" s="60"/>
      <c r="U846" s="33"/>
      <c r="V846" s="33"/>
      <c r="W846" s="33"/>
      <c r="X846" s="33"/>
      <c r="Y846" s="33"/>
      <c r="Z846" s="33"/>
      <c r="AA846" s="33"/>
      <c r="AB846" s="33"/>
      <c r="AC846" s="33"/>
      <c r="AD846" s="33"/>
      <c r="AE846" s="33"/>
      <c r="AT846" s="18" t="s">
        <v>186</v>
      </c>
      <c r="AU846" s="18" t="s">
        <v>91</v>
      </c>
    </row>
    <row r="847" spans="1:65" s="2" customFormat="1" ht="16.5" customHeight="1">
      <c r="A847" s="33"/>
      <c r="B847" s="167"/>
      <c r="C847" s="168" t="s">
        <v>621</v>
      </c>
      <c r="D847" s="168" t="s">
        <v>182</v>
      </c>
      <c r="E847" s="169" t="s">
        <v>1019</v>
      </c>
      <c r="F847" s="170" t="s">
        <v>1020</v>
      </c>
      <c r="G847" s="171" t="s">
        <v>213</v>
      </c>
      <c r="H847" s="172">
        <v>35.65</v>
      </c>
      <c r="I847" s="173"/>
      <c r="J847" s="174">
        <f>ROUND(I847*H847,2)</f>
        <v>0</v>
      </c>
      <c r="K847" s="175"/>
      <c r="L847" s="34"/>
      <c r="M847" s="176" t="s">
        <v>1</v>
      </c>
      <c r="N847" s="177" t="s">
        <v>45</v>
      </c>
      <c r="O847" s="59"/>
      <c r="P847" s="178">
        <f>O847*H847</f>
        <v>0</v>
      </c>
      <c r="Q847" s="178">
        <v>0</v>
      </c>
      <c r="R847" s="178">
        <f>Q847*H847</f>
        <v>0</v>
      </c>
      <c r="S847" s="178">
        <v>0</v>
      </c>
      <c r="T847" s="179">
        <f>S847*H847</f>
        <v>0</v>
      </c>
      <c r="U847" s="33"/>
      <c r="V847" s="33"/>
      <c r="W847" s="33"/>
      <c r="X847" s="33"/>
      <c r="Y847" s="33"/>
      <c r="Z847" s="33"/>
      <c r="AA847" s="33"/>
      <c r="AB847" s="33"/>
      <c r="AC847" s="33"/>
      <c r="AD847" s="33"/>
      <c r="AE847" s="33"/>
      <c r="AR847" s="180" t="s">
        <v>220</v>
      </c>
      <c r="AT847" s="180" t="s">
        <v>182</v>
      </c>
      <c r="AU847" s="180" t="s">
        <v>91</v>
      </c>
      <c r="AY847" s="18" t="s">
        <v>180</v>
      </c>
      <c r="BE847" s="181">
        <f>IF(N847="základní",J847,0)</f>
        <v>0</v>
      </c>
      <c r="BF847" s="181">
        <f>IF(N847="snížená",J847,0)</f>
        <v>0</v>
      </c>
      <c r="BG847" s="181">
        <f>IF(N847="zákl. přenesená",J847,0)</f>
        <v>0</v>
      </c>
      <c r="BH847" s="181">
        <f>IF(N847="sníž. přenesená",J847,0)</f>
        <v>0</v>
      </c>
      <c r="BI847" s="181">
        <f>IF(N847="nulová",J847,0)</f>
        <v>0</v>
      </c>
      <c r="BJ847" s="18" t="s">
        <v>21</v>
      </c>
      <c r="BK847" s="181">
        <f>ROUND(I847*H847,2)</f>
        <v>0</v>
      </c>
      <c r="BL847" s="18" t="s">
        <v>220</v>
      </c>
      <c r="BM847" s="180" t="s">
        <v>1021</v>
      </c>
    </row>
    <row r="848" spans="1:65" s="2" customFormat="1" ht="11.25">
      <c r="A848" s="33"/>
      <c r="B848" s="34"/>
      <c r="C848" s="33"/>
      <c r="D848" s="182" t="s">
        <v>186</v>
      </c>
      <c r="E848" s="33"/>
      <c r="F848" s="183" t="s">
        <v>1020</v>
      </c>
      <c r="G848" s="33"/>
      <c r="H848" s="33"/>
      <c r="I848" s="102"/>
      <c r="J848" s="33"/>
      <c r="K848" s="33"/>
      <c r="L848" s="34"/>
      <c r="M848" s="184"/>
      <c r="N848" s="185"/>
      <c r="O848" s="59"/>
      <c r="P848" s="59"/>
      <c r="Q848" s="59"/>
      <c r="R848" s="59"/>
      <c r="S848" s="59"/>
      <c r="T848" s="60"/>
      <c r="U848" s="33"/>
      <c r="V848" s="33"/>
      <c r="W848" s="33"/>
      <c r="X848" s="33"/>
      <c r="Y848" s="33"/>
      <c r="Z848" s="33"/>
      <c r="AA848" s="33"/>
      <c r="AB848" s="33"/>
      <c r="AC848" s="33"/>
      <c r="AD848" s="33"/>
      <c r="AE848" s="33"/>
      <c r="AT848" s="18" t="s">
        <v>186</v>
      </c>
      <c r="AU848" s="18" t="s">
        <v>91</v>
      </c>
    </row>
    <row r="849" spans="1:65" s="13" customFormat="1" ht="11.25">
      <c r="B849" s="186"/>
      <c r="D849" s="182" t="s">
        <v>187</v>
      </c>
      <c r="E849" s="187" t="s">
        <v>1</v>
      </c>
      <c r="F849" s="188" t="s">
        <v>956</v>
      </c>
      <c r="H849" s="189">
        <v>35.65</v>
      </c>
      <c r="I849" s="190"/>
      <c r="L849" s="186"/>
      <c r="M849" s="191"/>
      <c r="N849" s="192"/>
      <c r="O849" s="192"/>
      <c r="P849" s="192"/>
      <c r="Q849" s="192"/>
      <c r="R849" s="192"/>
      <c r="S849" s="192"/>
      <c r="T849" s="193"/>
      <c r="AT849" s="187" t="s">
        <v>187</v>
      </c>
      <c r="AU849" s="187" t="s">
        <v>91</v>
      </c>
      <c r="AV849" s="13" t="s">
        <v>91</v>
      </c>
      <c r="AW849" s="13" t="s">
        <v>36</v>
      </c>
      <c r="AX849" s="13" t="s">
        <v>80</v>
      </c>
      <c r="AY849" s="187" t="s">
        <v>180</v>
      </c>
    </row>
    <row r="850" spans="1:65" s="14" customFormat="1" ht="11.25">
      <c r="B850" s="194"/>
      <c r="D850" s="182" t="s">
        <v>187</v>
      </c>
      <c r="E850" s="195" t="s">
        <v>1</v>
      </c>
      <c r="F850" s="196" t="s">
        <v>189</v>
      </c>
      <c r="H850" s="197">
        <v>35.65</v>
      </c>
      <c r="I850" s="198"/>
      <c r="L850" s="194"/>
      <c r="M850" s="199"/>
      <c r="N850" s="200"/>
      <c r="O850" s="200"/>
      <c r="P850" s="200"/>
      <c r="Q850" s="200"/>
      <c r="R850" s="200"/>
      <c r="S850" s="200"/>
      <c r="T850" s="201"/>
      <c r="AT850" s="195" t="s">
        <v>187</v>
      </c>
      <c r="AU850" s="195" t="s">
        <v>91</v>
      </c>
      <c r="AV850" s="14" t="s">
        <v>128</v>
      </c>
      <c r="AW850" s="14" t="s">
        <v>36</v>
      </c>
      <c r="AX850" s="14" t="s">
        <v>21</v>
      </c>
      <c r="AY850" s="195" t="s">
        <v>180</v>
      </c>
    </row>
    <row r="851" spans="1:65" s="2" customFormat="1" ht="24" customHeight="1">
      <c r="A851" s="33"/>
      <c r="B851" s="167"/>
      <c r="C851" s="202" t="s">
        <v>1022</v>
      </c>
      <c r="D851" s="202" t="s">
        <v>190</v>
      </c>
      <c r="E851" s="203" t="s">
        <v>1023</v>
      </c>
      <c r="F851" s="204" t="s">
        <v>1024</v>
      </c>
      <c r="G851" s="205" t="s">
        <v>213</v>
      </c>
      <c r="H851" s="206">
        <v>39.215000000000003</v>
      </c>
      <c r="I851" s="207"/>
      <c r="J851" s="208">
        <f>ROUND(I851*H851,2)</f>
        <v>0</v>
      </c>
      <c r="K851" s="209"/>
      <c r="L851" s="210"/>
      <c r="M851" s="211" t="s">
        <v>1</v>
      </c>
      <c r="N851" s="212" t="s">
        <v>45</v>
      </c>
      <c r="O851" s="59"/>
      <c r="P851" s="178">
        <f>O851*H851</f>
        <v>0</v>
      </c>
      <c r="Q851" s="178">
        <v>0</v>
      </c>
      <c r="R851" s="178">
        <f>Q851*H851</f>
        <v>0</v>
      </c>
      <c r="S851" s="178">
        <v>0</v>
      </c>
      <c r="T851" s="179">
        <f>S851*H851</f>
        <v>0</v>
      </c>
      <c r="U851" s="33"/>
      <c r="V851" s="33"/>
      <c r="W851" s="33"/>
      <c r="X851" s="33"/>
      <c r="Y851" s="33"/>
      <c r="Z851" s="33"/>
      <c r="AA851" s="33"/>
      <c r="AB851" s="33"/>
      <c r="AC851" s="33"/>
      <c r="AD851" s="33"/>
      <c r="AE851" s="33"/>
      <c r="AR851" s="180" t="s">
        <v>257</v>
      </c>
      <c r="AT851" s="180" t="s">
        <v>190</v>
      </c>
      <c r="AU851" s="180" t="s">
        <v>91</v>
      </c>
      <c r="AY851" s="18" t="s">
        <v>180</v>
      </c>
      <c r="BE851" s="181">
        <f>IF(N851="základní",J851,0)</f>
        <v>0</v>
      </c>
      <c r="BF851" s="181">
        <f>IF(N851="snížená",J851,0)</f>
        <v>0</v>
      </c>
      <c r="BG851" s="181">
        <f>IF(N851="zákl. přenesená",J851,0)</f>
        <v>0</v>
      </c>
      <c r="BH851" s="181">
        <f>IF(N851="sníž. přenesená",J851,0)</f>
        <v>0</v>
      </c>
      <c r="BI851" s="181">
        <f>IF(N851="nulová",J851,0)</f>
        <v>0</v>
      </c>
      <c r="BJ851" s="18" t="s">
        <v>21</v>
      </c>
      <c r="BK851" s="181">
        <f>ROUND(I851*H851,2)</f>
        <v>0</v>
      </c>
      <c r="BL851" s="18" t="s">
        <v>220</v>
      </c>
      <c r="BM851" s="180" t="s">
        <v>1025</v>
      </c>
    </row>
    <row r="852" spans="1:65" s="2" customFormat="1" ht="19.5">
      <c r="A852" s="33"/>
      <c r="B852" s="34"/>
      <c r="C852" s="33"/>
      <c r="D852" s="182" t="s">
        <v>186</v>
      </c>
      <c r="E852" s="33"/>
      <c r="F852" s="183" t="s">
        <v>1024</v>
      </c>
      <c r="G852" s="33"/>
      <c r="H852" s="33"/>
      <c r="I852" s="102"/>
      <c r="J852" s="33"/>
      <c r="K852" s="33"/>
      <c r="L852" s="34"/>
      <c r="M852" s="184"/>
      <c r="N852" s="185"/>
      <c r="O852" s="59"/>
      <c r="P852" s="59"/>
      <c r="Q852" s="59"/>
      <c r="R852" s="59"/>
      <c r="S852" s="59"/>
      <c r="T852" s="60"/>
      <c r="U852" s="33"/>
      <c r="V852" s="33"/>
      <c r="W852" s="33"/>
      <c r="X852" s="33"/>
      <c r="Y852" s="33"/>
      <c r="Z852" s="33"/>
      <c r="AA852" s="33"/>
      <c r="AB852" s="33"/>
      <c r="AC852" s="33"/>
      <c r="AD852" s="33"/>
      <c r="AE852" s="33"/>
      <c r="AT852" s="18" t="s">
        <v>186</v>
      </c>
      <c r="AU852" s="18" t="s">
        <v>91</v>
      </c>
    </row>
    <row r="853" spans="1:65" s="2" customFormat="1" ht="24" customHeight="1">
      <c r="A853" s="33"/>
      <c r="B853" s="167"/>
      <c r="C853" s="168" t="s">
        <v>625</v>
      </c>
      <c r="D853" s="168" t="s">
        <v>182</v>
      </c>
      <c r="E853" s="169" t="s">
        <v>1026</v>
      </c>
      <c r="F853" s="170" t="s">
        <v>1027</v>
      </c>
      <c r="G853" s="171" t="s">
        <v>199</v>
      </c>
      <c r="H853" s="172">
        <v>547.36300000000006</v>
      </c>
      <c r="I853" s="173"/>
      <c r="J853" s="174">
        <f>ROUND(I853*H853,2)</f>
        <v>0</v>
      </c>
      <c r="K853" s="175"/>
      <c r="L853" s="34"/>
      <c r="M853" s="176" t="s">
        <v>1</v>
      </c>
      <c r="N853" s="177" t="s">
        <v>45</v>
      </c>
      <c r="O853" s="59"/>
      <c r="P853" s="178">
        <f>O853*H853</f>
        <v>0</v>
      </c>
      <c r="Q853" s="178">
        <v>0</v>
      </c>
      <c r="R853" s="178">
        <f>Q853*H853</f>
        <v>0</v>
      </c>
      <c r="S853" s="178">
        <v>0</v>
      </c>
      <c r="T853" s="179">
        <f>S853*H853</f>
        <v>0</v>
      </c>
      <c r="U853" s="33"/>
      <c r="V853" s="33"/>
      <c r="W853" s="33"/>
      <c r="X853" s="33"/>
      <c r="Y853" s="33"/>
      <c r="Z853" s="33"/>
      <c r="AA853" s="33"/>
      <c r="AB853" s="33"/>
      <c r="AC853" s="33"/>
      <c r="AD853" s="33"/>
      <c r="AE853" s="33"/>
      <c r="AR853" s="180" t="s">
        <v>220</v>
      </c>
      <c r="AT853" s="180" t="s">
        <v>182</v>
      </c>
      <c r="AU853" s="180" t="s">
        <v>91</v>
      </c>
      <c r="AY853" s="18" t="s">
        <v>180</v>
      </c>
      <c r="BE853" s="181">
        <f>IF(N853="základní",J853,0)</f>
        <v>0</v>
      </c>
      <c r="BF853" s="181">
        <f>IF(N853="snížená",J853,0)</f>
        <v>0</v>
      </c>
      <c r="BG853" s="181">
        <f>IF(N853="zákl. přenesená",J853,0)</f>
        <v>0</v>
      </c>
      <c r="BH853" s="181">
        <f>IF(N853="sníž. přenesená",J853,0)</f>
        <v>0</v>
      </c>
      <c r="BI853" s="181">
        <f>IF(N853="nulová",J853,0)</f>
        <v>0</v>
      </c>
      <c r="BJ853" s="18" t="s">
        <v>21</v>
      </c>
      <c r="BK853" s="181">
        <f>ROUND(I853*H853,2)</f>
        <v>0</v>
      </c>
      <c r="BL853" s="18" t="s">
        <v>220</v>
      </c>
      <c r="BM853" s="180" t="s">
        <v>1028</v>
      </c>
    </row>
    <row r="854" spans="1:65" s="2" customFormat="1" ht="19.5">
      <c r="A854" s="33"/>
      <c r="B854" s="34"/>
      <c r="C854" s="33"/>
      <c r="D854" s="182" t="s">
        <v>186</v>
      </c>
      <c r="E854" s="33"/>
      <c r="F854" s="183" t="s">
        <v>1027</v>
      </c>
      <c r="G854" s="33"/>
      <c r="H854" s="33"/>
      <c r="I854" s="102"/>
      <c r="J854" s="33"/>
      <c r="K854" s="33"/>
      <c r="L854" s="34"/>
      <c r="M854" s="184"/>
      <c r="N854" s="185"/>
      <c r="O854" s="59"/>
      <c r="P854" s="59"/>
      <c r="Q854" s="59"/>
      <c r="R854" s="59"/>
      <c r="S854" s="59"/>
      <c r="T854" s="60"/>
      <c r="U854" s="33"/>
      <c r="V854" s="33"/>
      <c r="W854" s="33"/>
      <c r="X854" s="33"/>
      <c r="Y854" s="33"/>
      <c r="Z854" s="33"/>
      <c r="AA854" s="33"/>
      <c r="AB854" s="33"/>
      <c r="AC854" s="33"/>
      <c r="AD854" s="33"/>
      <c r="AE854" s="33"/>
      <c r="AT854" s="18" t="s">
        <v>186</v>
      </c>
      <c r="AU854" s="18" t="s">
        <v>91</v>
      </c>
    </row>
    <row r="855" spans="1:65" s="13" customFormat="1" ht="11.25">
      <c r="B855" s="186"/>
      <c r="D855" s="182" t="s">
        <v>187</v>
      </c>
      <c r="E855" s="187" t="s">
        <v>1</v>
      </c>
      <c r="F855" s="188" t="s">
        <v>1029</v>
      </c>
      <c r="H855" s="189">
        <v>491.8</v>
      </c>
      <c r="I855" s="190"/>
      <c r="L855" s="186"/>
      <c r="M855" s="191"/>
      <c r="N855" s="192"/>
      <c r="O855" s="192"/>
      <c r="P855" s="192"/>
      <c r="Q855" s="192"/>
      <c r="R855" s="192"/>
      <c r="S855" s="192"/>
      <c r="T855" s="193"/>
      <c r="AT855" s="187" t="s">
        <v>187</v>
      </c>
      <c r="AU855" s="187" t="s">
        <v>91</v>
      </c>
      <c r="AV855" s="13" t="s">
        <v>91</v>
      </c>
      <c r="AW855" s="13" t="s">
        <v>36</v>
      </c>
      <c r="AX855" s="13" t="s">
        <v>80</v>
      </c>
      <c r="AY855" s="187" t="s">
        <v>180</v>
      </c>
    </row>
    <row r="856" spans="1:65" s="13" customFormat="1" ht="11.25">
      <c r="B856" s="186"/>
      <c r="D856" s="182" t="s">
        <v>187</v>
      </c>
      <c r="E856" s="187" t="s">
        <v>1</v>
      </c>
      <c r="F856" s="188" t="s">
        <v>266</v>
      </c>
      <c r="H856" s="189">
        <v>37.563000000000002</v>
      </c>
      <c r="I856" s="190"/>
      <c r="L856" s="186"/>
      <c r="M856" s="191"/>
      <c r="N856" s="192"/>
      <c r="O856" s="192"/>
      <c r="P856" s="192"/>
      <c r="Q856" s="192"/>
      <c r="R856" s="192"/>
      <c r="S856" s="192"/>
      <c r="T856" s="193"/>
      <c r="AT856" s="187" t="s">
        <v>187</v>
      </c>
      <c r="AU856" s="187" t="s">
        <v>91</v>
      </c>
      <c r="AV856" s="13" t="s">
        <v>91</v>
      </c>
      <c r="AW856" s="13" t="s">
        <v>36</v>
      </c>
      <c r="AX856" s="13" t="s">
        <v>80</v>
      </c>
      <c r="AY856" s="187" t="s">
        <v>180</v>
      </c>
    </row>
    <row r="857" spans="1:65" s="13" customFormat="1" ht="11.25">
      <c r="B857" s="186"/>
      <c r="D857" s="182" t="s">
        <v>187</v>
      </c>
      <c r="E857" s="187" t="s">
        <v>1</v>
      </c>
      <c r="F857" s="188" t="s">
        <v>1030</v>
      </c>
      <c r="H857" s="189">
        <v>18</v>
      </c>
      <c r="I857" s="190"/>
      <c r="L857" s="186"/>
      <c r="M857" s="191"/>
      <c r="N857" s="192"/>
      <c r="O857" s="192"/>
      <c r="P857" s="192"/>
      <c r="Q857" s="192"/>
      <c r="R857" s="192"/>
      <c r="S857" s="192"/>
      <c r="T857" s="193"/>
      <c r="AT857" s="187" t="s">
        <v>187</v>
      </c>
      <c r="AU857" s="187" t="s">
        <v>91</v>
      </c>
      <c r="AV857" s="13" t="s">
        <v>91</v>
      </c>
      <c r="AW857" s="13" t="s">
        <v>36</v>
      </c>
      <c r="AX857" s="13" t="s">
        <v>80</v>
      </c>
      <c r="AY857" s="187" t="s">
        <v>180</v>
      </c>
    </row>
    <row r="858" spans="1:65" s="14" customFormat="1" ht="11.25">
      <c r="B858" s="194"/>
      <c r="D858" s="182" t="s">
        <v>187</v>
      </c>
      <c r="E858" s="195" t="s">
        <v>1</v>
      </c>
      <c r="F858" s="196" t="s">
        <v>189</v>
      </c>
      <c r="H858" s="197">
        <v>547.36300000000006</v>
      </c>
      <c r="I858" s="198"/>
      <c r="L858" s="194"/>
      <c r="M858" s="199"/>
      <c r="N858" s="200"/>
      <c r="O858" s="200"/>
      <c r="P858" s="200"/>
      <c r="Q858" s="200"/>
      <c r="R858" s="200"/>
      <c r="S858" s="200"/>
      <c r="T858" s="201"/>
      <c r="AT858" s="195" t="s">
        <v>187</v>
      </c>
      <c r="AU858" s="195" t="s">
        <v>91</v>
      </c>
      <c r="AV858" s="14" t="s">
        <v>128</v>
      </c>
      <c r="AW858" s="14" t="s">
        <v>36</v>
      </c>
      <c r="AX858" s="14" t="s">
        <v>21</v>
      </c>
      <c r="AY858" s="195" t="s">
        <v>180</v>
      </c>
    </row>
    <row r="859" spans="1:65" s="2" customFormat="1" ht="24" customHeight="1">
      <c r="A859" s="33"/>
      <c r="B859" s="167"/>
      <c r="C859" s="168" t="s">
        <v>1031</v>
      </c>
      <c r="D859" s="168" t="s">
        <v>182</v>
      </c>
      <c r="E859" s="169" t="s">
        <v>1032</v>
      </c>
      <c r="F859" s="170" t="s">
        <v>1033</v>
      </c>
      <c r="G859" s="171" t="s">
        <v>199</v>
      </c>
      <c r="H859" s="172">
        <v>1058.7260000000001</v>
      </c>
      <c r="I859" s="173"/>
      <c r="J859" s="174">
        <f>ROUND(I859*H859,2)</f>
        <v>0</v>
      </c>
      <c r="K859" s="175"/>
      <c r="L859" s="34"/>
      <c r="M859" s="176" t="s">
        <v>1</v>
      </c>
      <c r="N859" s="177" t="s">
        <v>45</v>
      </c>
      <c r="O859" s="59"/>
      <c r="P859" s="178">
        <f>O859*H859</f>
        <v>0</v>
      </c>
      <c r="Q859" s="178">
        <v>0</v>
      </c>
      <c r="R859" s="178">
        <f>Q859*H859</f>
        <v>0</v>
      </c>
      <c r="S859" s="178">
        <v>0</v>
      </c>
      <c r="T859" s="179">
        <f>S859*H859</f>
        <v>0</v>
      </c>
      <c r="U859" s="33"/>
      <c r="V859" s="33"/>
      <c r="W859" s="33"/>
      <c r="X859" s="33"/>
      <c r="Y859" s="33"/>
      <c r="Z859" s="33"/>
      <c r="AA859" s="33"/>
      <c r="AB859" s="33"/>
      <c r="AC859" s="33"/>
      <c r="AD859" s="33"/>
      <c r="AE859" s="33"/>
      <c r="AR859" s="180" t="s">
        <v>220</v>
      </c>
      <c r="AT859" s="180" t="s">
        <v>182</v>
      </c>
      <c r="AU859" s="180" t="s">
        <v>91</v>
      </c>
      <c r="AY859" s="18" t="s">
        <v>180</v>
      </c>
      <c r="BE859" s="181">
        <f>IF(N859="základní",J859,0)</f>
        <v>0</v>
      </c>
      <c r="BF859" s="181">
        <f>IF(N859="snížená",J859,0)</f>
        <v>0</v>
      </c>
      <c r="BG859" s="181">
        <f>IF(N859="zákl. přenesená",J859,0)</f>
        <v>0</v>
      </c>
      <c r="BH859" s="181">
        <f>IF(N859="sníž. přenesená",J859,0)</f>
        <v>0</v>
      </c>
      <c r="BI859" s="181">
        <f>IF(N859="nulová",J859,0)</f>
        <v>0</v>
      </c>
      <c r="BJ859" s="18" t="s">
        <v>21</v>
      </c>
      <c r="BK859" s="181">
        <f>ROUND(I859*H859,2)</f>
        <v>0</v>
      </c>
      <c r="BL859" s="18" t="s">
        <v>220</v>
      </c>
      <c r="BM859" s="180" t="s">
        <v>1034</v>
      </c>
    </row>
    <row r="860" spans="1:65" s="2" customFormat="1" ht="19.5">
      <c r="A860" s="33"/>
      <c r="B860" s="34"/>
      <c r="C860" s="33"/>
      <c r="D860" s="182" t="s">
        <v>186</v>
      </c>
      <c r="E860" s="33"/>
      <c r="F860" s="183" t="s">
        <v>1033</v>
      </c>
      <c r="G860" s="33"/>
      <c r="H860" s="33"/>
      <c r="I860" s="102"/>
      <c r="J860" s="33"/>
      <c r="K860" s="33"/>
      <c r="L860" s="34"/>
      <c r="M860" s="184"/>
      <c r="N860" s="185"/>
      <c r="O860" s="59"/>
      <c r="P860" s="59"/>
      <c r="Q860" s="59"/>
      <c r="R860" s="59"/>
      <c r="S860" s="59"/>
      <c r="T860" s="60"/>
      <c r="U860" s="33"/>
      <c r="V860" s="33"/>
      <c r="W860" s="33"/>
      <c r="X860" s="33"/>
      <c r="Y860" s="33"/>
      <c r="Z860" s="33"/>
      <c r="AA860" s="33"/>
      <c r="AB860" s="33"/>
      <c r="AC860" s="33"/>
      <c r="AD860" s="33"/>
      <c r="AE860" s="33"/>
      <c r="AT860" s="18" t="s">
        <v>186</v>
      </c>
      <c r="AU860" s="18" t="s">
        <v>91</v>
      </c>
    </row>
    <row r="861" spans="1:65" s="13" customFormat="1" ht="11.25">
      <c r="B861" s="186"/>
      <c r="D861" s="182" t="s">
        <v>187</v>
      </c>
      <c r="E861" s="187" t="s">
        <v>1</v>
      </c>
      <c r="F861" s="188" t="s">
        <v>1035</v>
      </c>
      <c r="H861" s="189">
        <v>983.6</v>
      </c>
      <c r="I861" s="190"/>
      <c r="L861" s="186"/>
      <c r="M861" s="191"/>
      <c r="N861" s="192"/>
      <c r="O861" s="192"/>
      <c r="P861" s="192"/>
      <c r="Q861" s="192"/>
      <c r="R861" s="192"/>
      <c r="S861" s="192"/>
      <c r="T861" s="193"/>
      <c r="AT861" s="187" t="s">
        <v>187</v>
      </c>
      <c r="AU861" s="187" t="s">
        <v>91</v>
      </c>
      <c r="AV861" s="13" t="s">
        <v>91</v>
      </c>
      <c r="AW861" s="13" t="s">
        <v>36</v>
      </c>
      <c r="AX861" s="13" t="s">
        <v>80</v>
      </c>
      <c r="AY861" s="187" t="s">
        <v>180</v>
      </c>
    </row>
    <row r="862" spans="1:65" s="13" customFormat="1" ht="11.25">
      <c r="B862" s="186"/>
      <c r="D862" s="182" t="s">
        <v>187</v>
      </c>
      <c r="E862" s="187" t="s">
        <v>1</v>
      </c>
      <c r="F862" s="188" t="s">
        <v>1036</v>
      </c>
      <c r="H862" s="189">
        <v>75.126000000000005</v>
      </c>
      <c r="I862" s="190"/>
      <c r="L862" s="186"/>
      <c r="M862" s="191"/>
      <c r="N862" s="192"/>
      <c r="O862" s="192"/>
      <c r="P862" s="192"/>
      <c r="Q862" s="192"/>
      <c r="R862" s="192"/>
      <c r="S862" s="192"/>
      <c r="T862" s="193"/>
      <c r="AT862" s="187" t="s">
        <v>187</v>
      </c>
      <c r="AU862" s="187" t="s">
        <v>91</v>
      </c>
      <c r="AV862" s="13" t="s">
        <v>91</v>
      </c>
      <c r="AW862" s="13" t="s">
        <v>36</v>
      </c>
      <c r="AX862" s="13" t="s">
        <v>80</v>
      </c>
      <c r="AY862" s="187" t="s">
        <v>180</v>
      </c>
    </row>
    <row r="863" spans="1:65" s="14" customFormat="1" ht="11.25">
      <c r="B863" s="194"/>
      <c r="D863" s="182" t="s">
        <v>187</v>
      </c>
      <c r="E863" s="195" t="s">
        <v>1</v>
      </c>
      <c r="F863" s="196" t="s">
        <v>189</v>
      </c>
      <c r="H863" s="197">
        <v>1058.7260000000001</v>
      </c>
      <c r="I863" s="198"/>
      <c r="L863" s="194"/>
      <c r="M863" s="199"/>
      <c r="N863" s="200"/>
      <c r="O863" s="200"/>
      <c r="P863" s="200"/>
      <c r="Q863" s="200"/>
      <c r="R863" s="200"/>
      <c r="S863" s="200"/>
      <c r="T863" s="201"/>
      <c r="AT863" s="195" t="s">
        <v>187</v>
      </c>
      <c r="AU863" s="195" t="s">
        <v>91</v>
      </c>
      <c r="AV863" s="14" t="s">
        <v>128</v>
      </c>
      <c r="AW863" s="14" t="s">
        <v>36</v>
      </c>
      <c r="AX863" s="14" t="s">
        <v>21</v>
      </c>
      <c r="AY863" s="195" t="s">
        <v>180</v>
      </c>
    </row>
    <row r="864" spans="1:65" s="2" customFormat="1" ht="36" customHeight="1">
      <c r="A864" s="33"/>
      <c r="B864" s="167"/>
      <c r="C864" s="168" t="s">
        <v>628</v>
      </c>
      <c r="D864" s="168" t="s">
        <v>182</v>
      </c>
      <c r="E864" s="169" t="s">
        <v>1037</v>
      </c>
      <c r="F864" s="170" t="s">
        <v>1038</v>
      </c>
      <c r="G864" s="171" t="s">
        <v>199</v>
      </c>
      <c r="H864" s="172">
        <v>31.8</v>
      </c>
      <c r="I864" s="173"/>
      <c r="J864" s="174">
        <f>ROUND(I864*H864,2)</f>
        <v>0</v>
      </c>
      <c r="K864" s="175"/>
      <c r="L864" s="34"/>
      <c r="M864" s="176" t="s">
        <v>1</v>
      </c>
      <c r="N864" s="177" t="s">
        <v>45</v>
      </c>
      <c r="O864" s="59"/>
      <c r="P864" s="178">
        <f>O864*H864</f>
        <v>0</v>
      </c>
      <c r="Q864" s="178">
        <v>0</v>
      </c>
      <c r="R864" s="178">
        <f>Q864*H864</f>
        <v>0</v>
      </c>
      <c r="S864" s="178">
        <v>0</v>
      </c>
      <c r="T864" s="179">
        <f>S864*H864</f>
        <v>0</v>
      </c>
      <c r="U864" s="33"/>
      <c r="V864" s="33"/>
      <c r="W864" s="33"/>
      <c r="X864" s="33"/>
      <c r="Y864" s="33"/>
      <c r="Z864" s="33"/>
      <c r="AA864" s="33"/>
      <c r="AB864" s="33"/>
      <c r="AC864" s="33"/>
      <c r="AD864" s="33"/>
      <c r="AE864" s="33"/>
      <c r="AR864" s="180" t="s">
        <v>220</v>
      </c>
      <c r="AT864" s="180" t="s">
        <v>182</v>
      </c>
      <c r="AU864" s="180" t="s">
        <v>91</v>
      </c>
      <c r="AY864" s="18" t="s">
        <v>180</v>
      </c>
      <c r="BE864" s="181">
        <f>IF(N864="základní",J864,0)</f>
        <v>0</v>
      </c>
      <c r="BF864" s="181">
        <f>IF(N864="snížená",J864,0)</f>
        <v>0</v>
      </c>
      <c r="BG864" s="181">
        <f>IF(N864="zákl. přenesená",J864,0)</f>
        <v>0</v>
      </c>
      <c r="BH864" s="181">
        <f>IF(N864="sníž. přenesená",J864,0)</f>
        <v>0</v>
      </c>
      <c r="BI864" s="181">
        <f>IF(N864="nulová",J864,0)</f>
        <v>0</v>
      </c>
      <c r="BJ864" s="18" t="s">
        <v>21</v>
      </c>
      <c r="BK864" s="181">
        <f>ROUND(I864*H864,2)</f>
        <v>0</v>
      </c>
      <c r="BL864" s="18" t="s">
        <v>220</v>
      </c>
      <c r="BM864" s="180" t="s">
        <v>1039</v>
      </c>
    </row>
    <row r="865" spans="1:65" s="2" customFormat="1" ht="19.5">
      <c r="A865" s="33"/>
      <c r="B865" s="34"/>
      <c r="C865" s="33"/>
      <c r="D865" s="182" t="s">
        <v>186</v>
      </c>
      <c r="E865" s="33"/>
      <c r="F865" s="183" t="s">
        <v>1038</v>
      </c>
      <c r="G865" s="33"/>
      <c r="H865" s="33"/>
      <c r="I865" s="102"/>
      <c r="J865" s="33"/>
      <c r="K865" s="33"/>
      <c r="L865" s="34"/>
      <c r="M865" s="184"/>
      <c r="N865" s="185"/>
      <c r="O865" s="59"/>
      <c r="P865" s="59"/>
      <c r="Q865" s="59"/>
      <c r="R865" s="59"/>
      <c r="S865" s="59"/>
      <c r="T865" s="60"/>
      <c r="U865" s="33"/>
      <c r="V865" s="33"/>
      <c r="W865" s="33"/>
      <c r="X865" s="33"/>
      <c r="Y865" s="33"/>
      <c r="Z865" s="33"/>
      <c r="AA865" s="33"/>
      <c r="AB865" s="33"/>
      <c r="AC865" s="33"/>
      <c r="AD865" s="33"/>
      <c r="AE865" s="33"/>
      <c r="AT865" s="18" t="s">
        <v>186</v>
      </c>
      <c r="AU865" s="18" t="s">
        <v>91</v>
      </c>
    </row>
    <row r="866" spans="1:65" s="13" customFormat="1" ht="11.25">
      <c r="B866" s="186"/>
      <c r="D866" s="182" t="s">
        <v>187</v>
      </c>
      <c r="E866" s="187" t="s">
        <v>1</v>
      </c>
      <c r="F866" s="188" t="s">
        <v>996</v>
      </c>
      <c r="H866" s="189">
        <v>31.8</v>
      </c>
      <c r="I866" s="190"/>
      <c r="L866" s="186"/>
      <c r="M866" s="191"/>
      <c r="N866" s="192"/>
      <c r="O866" s="192"/>
      <c r="P866" s="192"/>
      <c r="Q866" s="192"/>
      <c r="R866" s="192"/>
      <c r="S866" s="192"/>
      <c r="T866" s="193"/>
      <c r="AT866" s="187" t="s">
        <v>187</v>
      </c>
      <c r="AU866" s="187" t="s">
        <v>91</v>
      </c>
      <c r="AV866" s="13" t="s">
        <v>91</v>
      </c>
      <c r="AW866" s="13" t="s">
        <v>36</v>
      </c>
      <c r="AX866" s="13" t="s">
        <v>80</v>
      </c>
      <c r="AY866" s="187" t="s">
        <v>180</v>
      </c>
    </row>
    <row r="867" spans="1:65" s="14" customFormat="1" ht="11.25">
      <c r="B867" s="194"/>
      <c r="D867" s="182" t="s">
        <v>187</v>
      </c>
      <c r="E867" s="195" t="s">
        <v>1</v>
      </c>
      <c r="F867" s="196" t="s">
        <v>189</v>
      </c>
      <c r="H867" s="197">
        <v>31.8</v>
      </c>
      <c r="I867" s="198"/>
      <c r="L867" s="194"/>
      <c r="M867" s="199"/>
      <c r="N867" s="200"/>
      <c r="O867" s="200"/>
      <c r="P867" s="200"/>
      <c r="Q867" s="200"/>
      <c r="R867" s="200"/>
      <c r="S867" s="200"/>
      <c r="T867" s="201"/>
      <c r="AT867" s="195" t="s">
        <v>187</v>
      </c>
      <c r="AU867" s="195" t="s">
        <v>91</v>
      </c>
      <c r="AV867" s="14" t="s">
        <v>128</v>
      </c>
      <c r="AW867" s="14" t="s">
        <v>36</v>
      </c>
      <c r="AX867" s="14" t="s">
        <v>21</v>
      </c>
      <c r="AY867" s="195" t="s">
        <v>180</v>
      </c>
    </row>
    <row r="868" spans="1:65" s="2" customFormat="1" ht="48" customHeight="1">
      <c r="A868" s="33"/>
      <c r="B868" s="167"/>
      <c r="C868" s="168" t="s">
        <v>1040</v>
      </c>
      <c r="D868" s="168" t="s">
        <v>182</v>
      </c>
      <c r="E868" s="169" t="s">
        <v>1041</v>
      </c>
      <c r="F868" s="170" t="s">
        <v>1042</v>
      </c>
      <c r="G868" s="171" t="s">
        <v>185</v>
      </c>
      <c r="H868" s="172">
        <v>9.0169999999999995</v>
      </c>
      <c r="I868" s="173"/>
      <c r="J868" s="174">
        <f>ROUND(I868*H868,2)</f>
        <v>0</v>
      </c>
      <c r="K868" s="175"/>
      <c r="L868" s="34"/>
      <c r="M868" s="176" t="s">
        <v>1</v>
      </c>
      <c r="N868" s="177" t="s">
        <v>45</v>
      </c>
      <c r="O868" s="59"/>
      <c r="P868" s="178">
        <f>O868*H868</f>
        <v>0</v>
      </c>
      <c r="Q868" s="178">
        <v>0</v>
      </c>
      <c r="R868" s="178">
        <f>Q868*H868</f>
        <v>0</v>
      </c>
      <c r="S868" s="178">
        <v>0</v>
      </c>
      <c r="T868" s="179">
        <f>S868*H868</f>
        <v>0</v>
      </c>
      <c r="U868" s="33"/>
      <c r="V868" s="33"/>
      <c r="W868" s="33"/>
      <c r="X868" s="33"/>
      <c r="Y868" s="33"/>
      <c r="Z868" s="33"/>
      <c r="AA868" s="33"/>
      <c r="AB868" s="33"/>
      <c r="AC868" s="33"/>
      <c r="AD868" s="33"/>
      <c r="AE868" s="33"/>
      <c r="AR868" s="180" t="s">
        <v>220</v>
      </c>
      <c r="AT868" s="180" t="s">
        <v>182</v>
      </c>
      <c r="AU868" s="180" t="s">
        <v>91</v>
      </c>
      <c r="AY868" s="18" t="s">
        <v>180</v>
      </c>
      <c r="BE868" s="181">
        <f>IF(N868="základní",J868,0)</f>
        <v>0</v>
      </c>
      <c r="BF868" s="181">
        <f>IF(N868="snížená",J868,0)</f>
        <v>0</v>
      </c>
      <c r="BG868" s="181">
        <f>IF(N868="zákl. přenesená",J868,0)</f>
        <v>0</v>
      </c>
      <c r="BH868" s="181">
        <f>IF(N868="sníž. přenesená",J868,0)</f>
        <v>0</v>
      </c>
      <c r="BI868" s="181">
        <f>IF(N868="nulová",J868,0)</f>
        <v>0</v>
      </c>
      <c r="BJ868" s="18" t="s">
        <v>21</v>
      </c>
      <c r="BK868" s="181">
        <f>ROUND(I868*H868,2)</f>
        <v>0</v>
      </c>
      <c r="BL868" s="18" t="s">
        <v>220</v>
      </c>
      <c r="BM868" s="180" t="s">
        <v>1043</v>
      </c>
    </row>
    <row r="869" spans="1:65" s="2" customFormat="1" ht="29.25">
      <c r="A869" s="33"/>
      <c r="B869" s="34"/>
      <c r="C869" s="33"/>
      <c r="D869" s="182" t="s">
        <v>186</v>
      </c>
      <c r="E869" s="33"/>
      <c r="F869" s="183" t="s">
        <v>1042</v>
      </c>
      <c r="G869" s="33"/>
      <c r="H869" s="33"/>
      <c r="I869" s="102"/>
      <c r="J869" s="33"/>
      <c r="K869" s="33"/>
      <c r="L869" s="34"/>
      <c r="M869" s="184"/>
      <c r="N869" s="185"/>
      <c r="O869" s="59"/>
      <c r="P869" s="59"/>
      <c r="Q869" s="59"/>
      <c r="R869" s="59"/>
      <c r="S869" s="59"/>
      <c r="T869" s="60"/>
      <c r="U869" s="33"/>
      <c r="V869" s="33"/>
      <c r="W869" s="33"/>
      <c r="X869" s="33"/>
      <c r="Y869" s="33"/>
      <c r="Z869" s="33"/>
      <c r="AA869" s="33"/>
      <c r="AB869" s="33"/>
      <c r="AC869" s="33"/>
      <c r="AD869" s="33"/>
      <c r="AE869" s="33"/>
      <c r="AT869" s="18" t="s">
        <v>186</v>
      </c>
      <c r="AU869" s="18" t="s">
        <v>91</v>
      </c>
    </row>
    <row r="870" spans="1:65" s="12" customFormat="1" ht="22.9" customHeight="1">
      <c r="B870" s="154"/>
      <c r="D870" s="155" t="s">
        <v>79</v>
      </c>
      <c r="E870" s="165" t="s">
        <v>1044</v>
      </c>
      <c r="F870" s="165" t="s">
        <v>1045</v>
      </c>
      <c r="I870" s="157"/>
      <c r="J870" s="166">
        <f>BK870</f>
        <v>0</v>
      </c>
      <c r="L870" s="154"/>
      <c r="M870" s="159"/>
      <c r="N870" s="160"/>
      <c r="O870" s="160"/>
      <c r="P870" s="161">
        <f>SUM(P871:P879)</f>
        <v>0</v>
      </c>
      <c r="Q870" s="160"/>
      <c r="R870" s="161">
        <f>SUM(R871:R879)</f>
        <v>0</v>
      </c>
      <c r="S870" s="160"/>
      <c r="T870" s="162">
        <f>SUM(T871:T879)</f>
        <v>0</v>
      </c>
      <c r="AR870" s="155" t="s">
        <v>91</v>
      </c>
      <c r="AT870" s="163" t="s">
        <v>79</v>
      </c>
      <c r="AU870" s="163" t="s">
        <v>21</v>
      </c>
      <c r="AY870" s="155" t="s">
        <v>180</v>
      </c>
      <c r="BK870" s="164">
        <f>SUM(BK871:BK879)</f>
        <v>0</v>
      </c>
    </row>
    <row r="871" spans="1:65" s="2" customFormat="1" ht="16.5" customHeight="1">
      <c r="A871" s="33"/>
      <c r="B871" s="167"/>
      <c r="C871" s="168" t="s">
        <v>632</v>
      </c>
      <c r="D871" s="168" t="s">
        <v>182</v>
      </c>
      <c r="E871" s="169" t="s">
        <v>1046</v>
      </c>
      <c r="F871" s="170" t="s">
        <v>1047</v>
      </c>
      <c r="G871" s="171" t="s">
        <v>213</v>
      </c>
      <c r="H871" s="172">
        <v>4.4000000000000004</v>
      </c>
      <c r="I871" s="173"/>
      <c r="J871" s="174">
        <f>ROUND(I871*H871,2)</f>
        <v>0</v>
      </c>
      <c r="K871" s="175"/>
      <c r="L871" s="34"/>
      <c r="M871" s="176" t="s">
        <v>1</v>
      </c>
      <c r="N871" s="177" t="s">
        <v>45</v>
      </c>
      <c r="O871" s="59"/>
      <c r="P871" s="178">
        <f>O871*H871</f>
        <v>0</v>
      </c>
      <c r="Q871" s="178">
        <v>0</v>
      </c>
      <c r="R871" s="178">
        <f>Q871*H871</f>
        <v>0</v>
      </c>
      <c r="S871" s="178">
        <v>0</v>
      </c>
      <c r="T871" s="179">
        <f>S871*H871</f>
        <v>0</v>
      </c>
      <c r="U871" s="33"/>
      <c r="V871" s="33"/>
      <c r="W871" s="33"/>
      <c r="X871" s="33"/>
      <c r="Y871" s="33"/>
      <c r="Z871" s="33"/>
      <c r="AA871" s="33"/>
      <c r="AB871" s="33"/>
      <c r="AC871" s="33"/>
      <c r="AD871" s="33"/>
      <c r="AE871" s="33"/>
      <c r="AR871" s="180" t="s">
        <v>220</v>
      </c>
      <c r="AT871" s="180" t="s">
        <v>182</v>
      </c>
      <c r="AU871" s="180" t="s">
        <v>91</v>
      </c>
      <c r="AY871" s="18" t="s">
        <v>180</v>
      </c>
      <c r="BE871" s="181">
        <f>IF(N871="základní",J871,0)</f>
        <v>0</v>
      </c>
      <c r="BF871" s="181">
        <f>IF(N871="snížená",J871,0)</f>
        <v>0</v>
      </c>
      <c r="BG871" s="181">
        <f>IF(N871="zákl. přenesená",J871,0)</f>
        <v>0</v>
      </c>
      <c r="BH871" s="181">
        <f>IF(N871="sníž. přenesená",J871,0)</f>
        <v>0</v>
      </c>
      <c r="BI871" s="181">
        <f>IF(N871="nulová",J871,0)</f>
        <v>0</v>
      </c>
      <c r="BJ871" s="18" t="s">
        <v>21</v>
      </c>
      <c r="BK871" s="181">
        <f>ROUND(I871*H871,2)</f>
        <v>0</v>
      </c>
      <c r="BL871" s="18" t="s">
        <v>220</v>
      </c>
      <c r="BM871" s="180" t="s">
        <v>1048</v>
      </c>
    </row>
    <row r="872" spans="1:65" s="2" customFormat="1" ht="11.25">
      <c r="A872" s="33"/>
      <c r="B872" s="34"/>
      <c r="C872" s="33"/>
      <c r="D872" s="182" t="s">
        <v>186</v>
      </c>
      <c r="E872" s="33"/>
      <c r="F872" s="183" t="s">
        <v>1047</v>
      </c>
      <c r="G872" s="33"/>
      <c r="H872" s="33"/>
      <c r="I872" s="102"/>
      <c r="J872" s="33"/>
      <c r="K872" s="33"/>
      <c r="L872" s="34"/>
      <c r="M872" s="184"/>
      <c r="N872" s="185"/>
      <c r="O872" s="59"/>
      <c r="P872" s="59"/>
      <c r="Q872" s="59"/>
      <c r="R872" s="59"/>
      <c r="S872" s="59"/>
      <c r="T872" s="60"/>
      <c r="U872" s="33"/>
      <c r="V872" s="33"/>
      <c r="W872" s="33"/>
      <c r="X872" s="33"/>
      <c r="Y872" s="33"/>
      <c r="Z872" s="33"/>
      <c r="AA872" s="33"/>
      <c r="AB872" s="33"/>
      <c r="AC872" s="33"/>
      <c r="AD872" s="33"/>
      <c r="AE872" s="33"/>
      <c r="AT872" s="18" t="s">
        <v>186</v>
      </c>
      <c r="AU872" s="18" t="s">
        <v>91</v>
      </c>
    </row>
    <row r="873" spans="1:65" s="15" customFormat="1" ht="11.25">
      <c r="B873" s="213"/>
      <c r="D873" s="182" t="s">
        <v>187</v>
      </c>
      <c r="E873" s="214" t="s">
        <v>1</v>
      </c>
      <c r="F873" s="215" t="s">
        <v>1049</v>
      </c>
      <c r="H873" s="214" t="s">
        <v>1</v>
      </c>
      <c r="I873" s="216"/>
      <c r="L873" s="213"/>
      <c r="M873" s="217"/>
      <c r="N873" s="218"/>
      <c r="O873" s="218"/>
      <c r="P873" s="218"/>
      <c r="Q873" s="218"/>
      <c r="R873" s="218"/>
      <c r="S873" s="218"/>
      <c r="T873" s="219"/>
      <c r="AT873" s="214" t="s">
        <v>187</v>
      </c>
      <c r="AU873" s="214" t="s">
        <v>91</v>
      </c>
      <c r="AV873" s="15" t="s">
        <v>21</v>
      </c>
      <c r="AW873" s="15" t="s">
        <v>36</v>
      </c>
      <c r="AX873" s="15" t="s">
        <v>80</v>
      </c>
      <c r="AY873" s="214" t="s">
        <v>180</v>
      </c>
    </row>
    <row r="874" spans="1:65" s="13" customFormat="1" ht="11.25">
      <c r="B874" s="186"/>
      <c r="D874" s="182" t="s">
        <v>187</v>
      </c>
      <c r="E874" s="187" t="s">
        <v>1</v>
      </c>
      <c r="F874" s="188" t="s">
        <v>1050</v>
      </c>
      <c r="H874" s="189">
        <v>4.4000000000000004</v>
      </c>
      <c r="I874" s="190"/>
      <c r="L874" s="186"/>
      <c r="M874" s="191"/>
      <c r="N874" s="192"/>
      <c r="O874" s="192"/>
      <c r="P874" s="192"/>
      <c r="Q874" s="192"/>
      <c r="R874" s="192"/>
      <c r="S874" s="192"/>
      <c r="T874" s="193"/>
      <c r="AT874" s="187" t="s">
        <v>187</v>
      </c>
      <c r="AU874" s="187" t="s">
        <v>91</v>
      </c>
      <c r="AV874" s="13" t="s">
        <v>91</v>
      </c>
      <c r="AW874" s="13" t="s">
        <v>36</v>
      </c>
      <c r="AX874" s="13" t="s">
        <v>80</v>
      </c>
      <c r="AY874" s="187" t="s">
        <v>180</v>
      </c>
    </row>
    <row r="875" spans="1:65" s="14" customFormat="1" ht="11.25">
      <c r="B875" s="194"/>
      <c r="D875" s="182" t="s">
        <v>187</v>
      </c>
      <c r="E875" s="195" t="s">
        <v>1</v>
      </c>
      <c r="F875" s="196" t="s">
        <v>189</v>
      </c>
      <c r="H875" s="197">
        <v>4.4000000000000004</v>
      </c>
      <c r="I875" s="198"/>
      <c r="L875" s="194"/>
      <c r="M875" s="199"/>
      <c r="N875" s="200"/>
      <c r="O875" s="200"/>
      <c r="P875" s="200"/>
      <c r="Q875" s="200"/>
      <c r="R875" s="200"/>
      <c r="S875" s="200"/>
      <c r="T875" s="201"/>
      <c r="AT875" s="195" t="s">
        <v>187</v>
      </c>
      <c r="AU875" s="195" t="s">
        <v>91</v>
      </c>
      <c r="AV875" s="14" t="s">
        <v>128</v>
      </c>
      <c r="AW875" s="14" t="s">
        <v>36</v>
      </c>
      <c r="AX875" s="14" t="s">
        <v>21</v>
      </c>
      <c r="AY875" s="195" t="s">
        <v>180</v>
      </c>
    </row>
    <row r="876" spans="1:65" s="2" customFormat="1" ht="36" customHeight="1">
      <c r="A876" s="33"/>
      <c r="B876" s="167"/>
      <c r="C876" s="202" t="s">
        <v>1051</v>
      </c>
      <c r="D876" s="202" t="s">
        <v>190</v>
      </c>
      <c r="E876" s="203" t="s">
        <v>1052</v>
      </c>
      <c r="F876" s="204" t="s">
        <v>1053</v>
      </c>
      <c r="G876" s="205" t="s">
        <v>213</v>
      </c>
      <c r="H876" s="206">
        <v>4.4000000000000004</v>
      </c>
      <c r="I876" s="207"/>
      <c r="J876" s="208">
        <f>ROUND(I876*H876,2)</f>
        <v>0</v>
      </c>
      <c r="K876" s="209"/>
      <c r="L876" s="210"/>
      <c r="M876" s="211" t="s">
        <v>1</v>
      </c>
      <c r="N876" s="212" t="s">
        <v>45</v>
      </c>
      <c r="O876" s="59"/>
      <c r="P876" s="178">
        <f>O876*H876</f>
        <v>0</v>
      </c>
      <c r="Q876" s="178">
        <v>0</v>
      </c>
      <c r="R876" s="178">
        <f>Q876*H876</f>
        <v>0</v>
      </c>
      <c r="S876" s="178">
        <v>0</v>
      </c>
      <c r="T876" s="179">
        <f>S876*H876</f>
        <v>0</v>
      </c>
      <c r="U876" s="33"/>
      <c r="V876" s="33"/>
      <c r="W876" s="33"/>
      <c r="X876" s="33"/>
      <c r="Y876" s="33"/>
      <c r="Z876" s="33"/>
      <c r="AA876" s="33"/>
      <c r="AB876" s="33"/>
      <c r="AC876" s="33"/>
      <c r="AD876" s="33"/>
      <c r="AE876" s="33"/>
      <c r="AR876" s="180" t="s">
        <v>257</v>
      </c>
      <c r="AT876" s="180" t="s">
        <v>190</v>
      </c>
      <c r="AU876" s="180" t="s">
        <v>91</v>
      </c>
      <c r="AY876" s="18" t="s">
        <v>180</v>
      </c>
      <c r="BE876" s="181">
        <f>IF(N876="základní",J876,0)</f>
        <v>0</v>
      </c>
      <c r="BF876" s="181">
        <f>IF(N876="snížená",J876,0)</f>
        <v>0</v>
      </c>
      <c r="BG876" s="181">
        <f>IF(N876="zákl. přenesená",J876,0)</f>
        <v>0</v>
      </c>
      <c r="BH876" s="181">
        <f>IF(N876="sníž. přenesená",J876,0)</f>
        <v>0</v>
      </c>
      <c r="BI876" s="181">
        <f>IF(N876="nulová",J876,0)</f>
        <v>0</v>
      </c>
      <c r="BJ876" s="18" t="s">
        <v>21</v>
      </c>
      <c r="BK876" s="181">
        <f>ROUND(I876*H876,2)</f>
        <v>0</v>
      </c>
      <c r="BL876" s="18" t="s">
        <v>220</v>
      </c>
      <c r="BM876" s="180" t="s">
        <v>1054</v>
      </c>
    </row>
    <row r="877" spans="1:65" s="2" customFormat="1" ht="29.25">
      <c r="A877" s="33"/>
      <c r="B877" s="34"/>
      <c r="C877" s="33"/>
      <c r="D877" s="182" t="s">
        <v>186</v>
      </c>
      <c r="E877" s="33"/>
      <c r="F877" s="183" t="s">
        <v>1053</v>
      </c>
      <c r="G877" s="33"/>
      <c r="H877" s="33"/>
      <c r="I877" s="102"/>
      <c r="J877" s="33"/>
      <c r="K877" s="33"/>
      <c r="L877" s="34"/>
      <c r="M877" s="184"/>
      <c r="N877" s="185"/>
      <c r="O877" s="59"/>
      <c r="P877" s="59"/>
      <c r="Q877" s="59"/>
      <c r="R877" s="59"/>
      <c r="S877" s="59"/>
      <c r="T877" s="60"/>
      <c r="U877" s="33"/>
      <c r="V877" s="33"/>
      <c r="W877" s="33"/>
      <c r="X877" s="33"/>
      <c r="Y877" s="33"/>
      <c r="Z877" s="33"/>
      <c r="AA877" s="33"/>
      <c r="AB877" s="33"/>
      <c r="AC877" s="33"/>
      <c r="AD877" s="33"/>
      <c r="AE877" s="33"/>
      <c r="AT877" s="18" t="s">
        <v>186</v>
      </c>
      <c r="AU877" s="18" t="s">
        <v>91</v>
      </c>
    </row>
    <row r="878" spans="1:65" s="2" customFormat="1" ht="48" customHeight="1">
      <c r="A878" s="33"/>
      <c r="B878" s="167"/>
      <c r="C878" s="168" t="s">
        <v>636</v>
      </c>
      <c r="D878" s="168" t="s">
        <v>182</v>
      </c>
      <c r="E878" s="169" t="s">
        <v>1055</v>
      </c>
      <c r="F878" s="170" t="s">
        <v>1056</v>
      </c>
      <c r="G878" s="171" t="s">
        <v>185</v>
      </c>
      <c r="H878" s="172">
        <v>3.2639999999999998</v>
      </c>
      <c r="I878" s="173"/>
      <c r="J878" s="174">
        <f>ROUND(I878*H878,2)</f>
        <v>0</v>
      </c>
      <c r="K878" s="175"/>
      <c r="L878" s="34"/>
      <c r="M878" s="176" t="s">
        <v>1</v>
      </c>
      <c r="N878" s="177" t="s">
        <v>45</v>
      </c>
      <c r="O878" s="59"/>
      <c r="P878" s="178">
        <f>O878*H878</f>
        <v>0</v>
      </c>
      <c r="Q878" s="178">
        <v>0</v>
      </c>
      <c r="R878" s="178">
        <f>Q878*H878</f>
        <v>0</v>
      </c>
      <c r="S878" s="178">
        <v>0</v>
      </c>
      <c r="T878" s="179">
        <f>S878*H878</f>
        <v>0</v>
      </c>
      <c r="U878" s="33"/>
      <c r="V878" s="33"/>
      <c r="W878" s="33"/>
      <c r="X878" s="33"/>
      <c r="Y878" s="33"/>
      <c r="Z878" s="33"/>
      <c r="AA878" s="33"/>
      <c r="AB878" s="33"/>
      <c r="AC878" s="33"/>
      <c r="AD878" s="33"/>
      <c r="AE878" s="33"/>
      <c r="AR878" s="180" t="s">
        <v>220</v>
      </c>
      <c r="AT878" s="180" t="s">
        <v>182</v>
      </c>
      <c r="AU878" s="180" t="s">
        <v>91</v>
      </c>
      <c r="AY878" s="18" t="s">
        <v>180</v>
      </c>
      <c r="BE878" s="181">
        <f>IF(N878="základní",J878,0)</f>
        <v>0</v>
      </c>
      <c r="BF878" s="181">
        <f>IF(N878="snížená",J878,0)</f>
        <v>0</v>
      </c>
      <c r="BG878" s="181">
        <f>IF(N878="zákl. přenesená",J878,0)</f>
        <v>0</v>
      </c>
      <c r="BH878" s="181">
        <f>IF(N878="sníž. přenesená",J878,0)</f>
        <v>0</v>
      </c>
      <c r="BI878" s="181">
        <f>IF(N878="nulová",J878,0)</f>
        <v>0</v>
      </c>
      <c r="BJ878" s="18" t="s">
        <v>21</v>
      </c>
      <c r="BK878" s="181">
        <f>ROUND(I878*H878,2)</f>
        <v>0</v>
      </c>
      <c r="BL878" s="18" t="s">
        <v>220</v>
      </c>
      <c r="BM878" s="180" t="s">
        <v>1057</v>
      </c>
    </row>
    <row r="879" spans="1:65" s="2" customFormat="1" ht="29.25">
      <c r="A879" s="33"/>
      <c r="B879" s="34"/>
      <c r="C879" s="33"/>
      <c r="D879" s="182" t="s">
        <v>186</v>
      </c>
      <c r="E879" s="33"/>
      <c r="F879" s="183" t="s">
        <v>1056</v>
      </c>
      <c r="G879" s="33"/>
      <c r="H879" s="33"/>
      <c r="I879" s="102"/>
      <c r="J879" s="33"/>
      <c r="K879" s="33"/>
      <c r="L879" s="34"/>
      <c r="M879" s="184"/>
      <c r="N879" s="185"/>
      <c r="O879" s="59"/>
      <c r="P879" s="59"/>
      <c r="Q879" s="59"/>
      <c r="R879" s="59"/>
      <c r="S879" s="59"/>
      <c r="T879" s="60"/>
      <c r="U879" s="33"/>
      <c r="V879" s="33"/>
      <c r="W879" s="33"/>
      <c r="X879" s="33"/>
      <c r="Y879" s="33"/>
      <c r="Z879" s="33"/>
      <c r="AA879" s="33"/>
      <c r="AB879" s="33"/>
      <c r="AC879" s="33"/>
      <c r="AD879" s="33"/>
      <c r="AE879" s="33"/>
      <c r="AT879" s="18" t="s">
        <v>186</v>
      </c>
      <c r="AU879" s="18" t="s">
        <v>91</v>
      </c>
    </row>
    <row r="880" spans="1:65" s="12" customFormat="1" ht="22.9" customHeight="1">
      <c r="B880" s="154"/>
      <c r="D880" s="155" t="s">
        <v>79</v>
      </c>
      <c r="E880" s="165" t="s">
        <v>1058</v>
      </c>
      <c r="F880" s="165" t="s">
        <v>1059</v>
      </c>
      <c r="I880" s="157"/>
      <c r="J880" s="166">
        <f>BK880</f>
        <v>0</v>
      </c>
      <c r="L880" s="154"/>
      <c r="M880" s="159"/>
      <c r="N880" s="160"/>
      <c r="O880" s="160"/>
      <c r="P880" s="161">
        <f>SUM(P881:P918)</f>
        <v>0</v>
      </c>
      <c r="Q880" s="160"/>
      <c r="R880" s="161">
        <f>SUM(R881:R918)</f>
        <v>0</v>
      </c>
      <c r="S880" s="160"/>
      <c r="T880" s="162">
        <f>SUM(T881:T918)</f>
        <v>0</v>
      </c>
      <c r="AR880" s="155" t="s">
        <v>91</v>
      </c>
      <c r="AT880" s="163" t="s">
        <v>79</v>
      </c>
      <c r="AU880" s="163" t="s">
        <v>21</v>
      </c>
      <c r="AY880" s="155" t="s">
        <v>180</v>
      </c>
      <c r="BK880" s="164">
        <f>SUM(BK881:BK918)</f>
        <v>0</v>
      </c>
    </row>
    <row r="881" spans="1:65" s="2" customFormat="1" ht="24" customHeight="1">
      <c r="A881" s="33"/>
      <c r="B881" s="167"/>
      <c r="C881" s="168" t="s">
        <v>1060</v>
      </c>
      <c r="D881" s="168" t="s">
        <v>182</v>
      </c>
      <c r="E881" s="169" t="s">
        <v>1061</v>
      </c>
      <c r="F881" s="170" t="s">
        <v>1062</v>
      </c>
      <c r="G881" s="171" t="s">
        <v>199</v>
      </c>
      <c r="H881" s="172">
        <v>492</v>
      </c>
      <c r="I881" s="173"/>
      <c r="J881" s="174">
        <f>ROUND(I881*H881,2)</f>
        <v>0</v>
      </c>
      <c r="K881" s="175"/>
      <c r="L881" s="34"/>
      <c r="M881" s="176" t="s">
        <v>1</v>
      </c>
      <c r="N881" s="177" t="s">
        <v>45</v>
      </c>
      <c r="O881" s="59"/>
      <c r="P881" s="178">
        <f>O881*H881</f>
        <v>0</v>
      </c>
      <c r="Q881" s="178">
        <v>0</v>
      </c>
      <c r="R881" s="178">
        <f>Q881*H881</f>
        <v>0</v>
      </c>
      <c r="S881" s="178">
        <v>0</v>
      </c>
      <c r="T881" s="179">
        <f>S881*H881</f>
        <v>0</v>
      </c>
      <c r="U881" s="33"/>
      <c r="V881" s="33"/>
      <c r="W881" s="33"/>
      <c r="X881" s="33"/>
      <c r="Y881" s="33"/>
      <c r="Z881" s="33"/>
      <c r="AA881" s="33"/>
      <c r="AB881" s="33"/>
      <c r="AC881" s="33"/>
      <c r="AD881" s="33"/>
      <c r="AE881" s="33"/>
      <c r="AR881" s="180" t="s">
        <v>220</v>
      </c>
      <c r="AT881" s="180" t="s">
        <v>182</v>
      </c>
      <c r="AU881" s="180" t="s">
        <v>91</v>
      </c>
      <c r="AY881" s="18" t="s">
        <v>180</v>
      </c>
      <c r="BE881" s="181">
        <f>IF(N881="základní",J881,0)</f>
        <v>0</v>
      </c>
      <c r="BF881" s="181">
        <f>IF(N881="snížená",J881,0)</f>
        <v>0</v>
      </c>
      <c r="BG881" s="181">
        <f>IF(N881="zákl. přenesená",J881,0)</f>
        <v>0</v>
      </c>
      <c r="BH881" s="181">
        <f>IF(N881="sníž. přenesená",J881,0)</f>
        <v>0</v>
      </c>
      <c r="BI881" s="181">
        <f>IF(N881="nulová",J881,0)</f>
        <v>0</v>
      </c>
      <c r="BJ881" s="18" t="s">
        <v>21</v>
      </c>
      <c r="BK881" s="181">
        <f>ROUND(I881*H881,2)</f>
        <v>0</v>
      </c>
      <c r="BL881" s="18" t="s">
        <v>220</v>
      </c>
      <c r="BM881" s="180" t="s">
        <v>1063</v>
      </c>
    </row>
    <row r="882" spans="1:65" s="2" customFormat="1" ht="11.25">
      <c r="A882" s="33"/>
      <c r="B882" s="34"/>
      <c r="C882" s="33"/>
      <c r="D882" s="182" t="s">
        <v>186</v>
      </c>
      <c r="E882" s="33"/>
      <c r="F882" s="183" t="s">
        <v>1062</v>
      </c>
      <c r="G882" s="33"/>
      <c r="H882" s="33"/>
      <c r="I882" s="102"/>
      <c r="J882" s="33"/>
      <c r="K882" s="33"/>
      <c r="L882" s="34"/>
      <c r="M882" s="184"/>
      <c r="N882" s="185"/>
      <c r="O882" s="59"/>
      <c r="P882" s="59"/>
      <c r="Q882" s="59"/>
      <c r="R882" s="59"/>
      <c r="S882" s="59"/>
      <c r="T882" s="60"/>
      <c r="U882" s="33"/>
      <c r="V882" s="33"/>
      <c r="W882" s="33"/>
      <c r="X882" s="33"/>
      <c r="Y882" s="33"/>
      <c r="Z882" s="33"/>
      <c r="AA882" s="33"/>
      <c r="AB882" s="33"/>
      <c r="AC882" s="33"/>
      <c r="AD882" s="33"/>
      <c r="AE882" s="33"/>
      <c r="AT882" s="18" t="s">
        <v>186</v>
      </c>
      <c r="AU882" s="18" t="s">
        <v>91</v>
      </c>
    </row>
    <row r="883" spans="1:65" s="13" customFormat="1" ht="11.25">
      <c r="B883" s="186"/>
      <c r="D883" s="182" t="s">
        <v>187</v>
      </c>
      <c r="E883" s="187" t="s">
        <v>1</v>
      </c>
      <c r="F883" s="188" t="s">
        <v>1064</v>
      </c>
      <c r="H883" s="189">
        <v>492</v>
      </c>
      <c r="I883" s="190"/>
      <c r="L883" s="186"/>
      <c r="M883" s="191"/>
      <c r="N883" s="192"/>
      <c r="O883" s="192"/>
      <c r="P883" s="192"/>
      <c r="Q883" s="192"/>
      <c r="R883" s="192"/>
      <c r="S883" s="192"/>
      <c r="T883" s="193"/>
      <c r="AT883" s="187" t="s">
        <v>187</v>
      </c>
      <c r="AU883" s="187" t="s">
        <v>91</v>
      </c>
      <c r="AV883" s="13" t="s">
        <v>91</v>
      </c>
      <c r="AW883" s="13" t="s">
        <v>36</v>
      </c>
      <c r="AX883" s="13" t="s">
        <v>80</v>
      </c>
      <c r="AY883" s="187" t="s">
        <v>180</v>
      </c>
    </row>
    <row r="884" spans="1:65" s="14" customFormat="1" ht="11.25">
      <c r="B884" s="194"/>
      <c r="D884" s="182" t="s">
        <v>187</v>
      </c>
      <c r="E884" s="195" t="s">
        <v>1</v>
      </c>
      <c r="F884" s="196" t="s">
        <v>189</v>
      </c>
      <c r="H884" s="197">
        <v>492</v>
      </c>
      <c r="I884" s="198"/>
      <c r="L884" s="194"/>
      <c r="M884" s="199"/>
      <c r="N884" s="200"/>
      <c r="O884" s="200"/>
      <c r="P884" s="200"/>
      <c r="Q884" s="200"/>
      <c r="R884" s="200"/>
      <c r="S884" s="200"/>
      <c r="T884" s="201"/>
      <c r="AT884" s="195" t="s">
        <v>187</v>
      </c>
      <c r="AU884" s="195" t="s">
        <v>91</v>
      </c>
      <c r="AV884" s="14" t="s">
        <v>128</v>
      </c>
      <c r="AW884" s="14" t="s">
        <v>36</v>
      </c>
      <c r="AX884" s="14" t="s">
        <v>21</v>
      </c>
      <c r="AY884" s="195" t="s">
        <v>180</v>
      </c>
    </row>
    <row r="885" spans="1:65" s="2" customFormat="1" ht="24" customHeight="1">
      <c r="A885" s="33"/>
      <c r="B885" s="167"/>
      <c r="C885" s="202" t="s">
        <v>641</v>
      </c>
      <c r="D885" s="202" t="s">
        <v>190</v>
      </c>
      <c r="E885" s="203" t="s">
        <v>1065</v>
      </c>
      <c r="F885" s="204" t="s">
        <v>1066</v>
      </c>
      <c r="G885" s="205" t="s">
        <v>199</v>
      </c>
      <c r="H885" s="206">
        <v>506</v>
      </c>
      <c r="I885" s="207"/>
      <c r="J885" s="208">
        <f>ROUND(I885*H885,2)</f>
        <v>0</v>
      </c>
      <c r="K885" s="209"/>
      <c r="L885" s="210"/>
      <c r="M885" s="211" t="s">
        <v>1</v>
      </c>
      <c r="N885" s="212" t="s">
        <v>45</v>
      </c>
      <c r="O885" s="59"/>
      <c r="P885" s="178">
        <f>O885*H885</f>
        <v>0</v>
      </c>
      <c r="Q885" s="178">
        <v>0</v>
      </c>
      <c r="R885" s="178">
        <f>Q885*H885</f>
        <v>0</v>
      </c>
      <c r="S885" s="178">
        <v>0</v>
      </c>
      <c r="T885" s="179">
        <f>S885*H885</f>
        <v>0</v>
      </c>
      <c r="U885" s="33"/>
      <c r="V885" s="33"/>
      <c r="W885" s="33"/>
      <c r="X885" s="33"/>
      <c r="Y885" s="33"/>
      <c r="Z885" s="33"/>
      <c r="AA885" s="33"/>
      <c r="AB885" s="33"/>
      <c r="AC885" s="33"/>
      <c r="AD885" s="33"/>
      <c r="AE885" s="33"/>
      <c r="AR885" s="180" t="s">
        <v>257</v>
      </c>
      <c r="AT885" s="180" t="s">
        <v>190</v>
      </c>
      <c r="AU885" s="180" t="s">
        <v>91</v>
      </c>
      <c r="AY885" s="18" t="s">
        <v>180</v>
      </c>
      <c r="BE885" s="181">
        <f>IF(N885="základní",J885,0)</f>
        <v>0</v>
      </c>
      <c r="BF885" s="181">
        <f>IF(N885="snížená",J885,0)</f>
        <v>0</v>
      </c>
      <c r="BG885" s="181">
        <f>IF(N885="zákl. přenesená",J885,0)</f>
        <v>0</v>
      </c>
      <c r="BH885" s="181">
        <f>IF(N885="sníž. přenesená",J885,0)</f>
        <v>0</v>
      </c>
      <c r="BI885" s="181">
        <f>IF(N885="nulová",J885,0)</f>
        <v>0</v>
      </c>
      <c r="BJ885" s="18" t="s">
        <v>21</v>
      </c>
      <c r="BK885" s="181">
        <f>ROUND(I885*H885,2)</f>
        <v>0</v>
      </c>
      <c r="BL885" s="18" t="s">
        <v>220</v>
      </c>
      <c r="BM885" s="180" t="s">
        <v>1067</v>
      </c>
    </row>
    <row r="886" spans="1:65" s="2" customFormat="1" ht="11.25">
      <c r="A886" s="33"/>
      <c r="B886" s="34"/>
      <c r="C886" s="33"/>
      <c r="D886" s="182" t="s">
        <v>186</v>
      </c>
      <c r="E886" s="33"/>
      <c r="F886" s="183" t="s">
        <v>1066</v>
      </c>
      <c r="G886" s="33"/>
      <c r="H886" s="33"/>
      <c r="I886" s="102"/>
      <c r="J886" s="33"/>
      <c r="K886" s="33"/>
      <c r="L886" s="34"/>
      <c r="M886" s="184"/>
      <c r="N886" s="185"/>
      <c r="O886" s="59"/>
      <c r="P886" s="59"/>
      <c r="Q886" s="59"/>
      <c r="R886" s="59"/>
      <c r="S886" s="59"/>
      <c r="T886" s="60"/>
      <c r="U886" s="33"/>
      <c r="V886" s="33"/>
      <c r="W886" s="33"/>
      <c r="X886" s="33"/>
      <c r="Y886" s="33"/>
      <c r="Z886" s="33"/>
      <c r="AA886" s="33"/>
      <c r="AB886" s="33"/>
      <c r="AC886" s="33"/>
      <c r="AD886" s="33"/>
      <c r="AE886" s="33"/>
      <c r="AT886" s="18" t="s">
        <v>186</v>
      </c>
      <c r="AU886" s="18" t="s">
        <v>91</v>
      </c>
    </row>
    <row r="887" spans="1:65" s="2" customFormat="1" ht="24" customHeight="1">
      <c r="A887" s="33"/>
      <c r="B887" s="167"/>
      <c r="C887" s="168" t="s">
        <v>1068</v>
      </c>
      <c r="D887" s="168" t="s">
        <v>182</v>
      </c>
      <c r="E887" s="169" t="s">
        <v>1069</v>
      </c>
      <c r="F887" s="170" t="s">
        <v>1070</v>
      </c>
      <c r="G887" s="171" t="s">
        <v>199</v>
      </c>
      <c r="H887" s="172">
        <v>460</v>
      </c>
      <c r="I887" s="173"/>
      <c r="J887" s="174">
        <f>ROUND(I887*H887,2)</f>
        <v>0</v>
      </c>
      <c r="K887" s="175"/>
      <c r="L887" s="34"/>
      <c r="M887" s="176" t="s">
        <v>1</v>
      </c>
      <c r="N887" s="177" t="s">
        <v>45</v>
      </c>
      <c r="O887" s="59"/>
      <c r="P887" s="178">
        <f>O887*H887</f>
        <v>0</v>
      </c>
      <c r="Q887" s="178">
        <v>0</v>
      </c>
      <c r="R887" s="178">
        <f>Q887*H887</f>
        <v>0</v>
      </c>
      <c r="S887" s="178">
        <v>0</v>
      </c>
      <c r="T887" s="179">
        <f>S887*H887</f>
        <v>0</v>
      </c>
      <c r="U887" s="33"/>
      <c r="V887" s="33"/>
      <c r="W887" s="33"/>
      <c r="X887" s="33"/>
      <c r="Y887" s="33"/>
      <c r="Z887" s="33"/>
      <c r="AA887" s="33"/>
      <c r="AB887" s="33"/>
      <c r="AC887" s="33"/>
      <c r="AD887" s="33"/>
      <c r="AE887" s="33"/>
      <c r="AR887" s="180" t="s">
        <v>220</v>
      </c>
      <c r="AT887" s="180" t="s">
        <v>182</v>
      </c>
      <c r="AU887" s="180" t="s">
        <v>91</v>
      </c>
      <c r="AY887" s="18" t="s">
        <v>180</v>
      </c>
      <c r="BE887" s="181">
        <f>IF(N887="základní",J887,0)</f>
        <v>0</v>
      </c>
      <c r="BF887" s="181">
        <f>IF(N887="snížená",J887,0)</f>
        <v>0</v>
      </c>
      <c r="BG887" s="181">
        <f>IF(N887="zákl. přenesená",J887,0)</f>
        <v>0</v>
      </c>
      <c r="BH887" s="181">
        <f>IF(N887="sníž. přenesená",J887,0)</f>
        <v>0</v>
      </c>
      <c r="BI887" s="181">
        <f>IF(N887="nulová",J887,0)</f>
        <v>0</v>
      </c>
      <c r="BJ887" s="18" t="s">
        <v>21</v>
      </c>
      <c r="BK887" s="181">
        <f>ROUND(I887*H887,2)</f>
        <v>0</v>
      </c>
      <c r="BL887" s="18" t="s">
        <v>220</v>
      </c>
      <c r="BM887" s="180" t="s">
        <v>1071</v>
      </c>
    </row>
    <row r="888" spans="1:65" s="2" customFormat="1" ht="11.25">
      <c r="A888" s="33"/>
      <c r="B888" s="34"/>
      <c r="C888" s="33"/>
      <c r="D888" s="182" t="s">
        <v>186</v>
      </c>
      <c r="E888" s="33"/>
      <c r="F888" s="183" t="s">
        <v>1070</v>
      </c>
      <c r="G888" s="33"/>
      <c r="H888" s="33"/>
      <c r="I888" s="102"/>
      <c r="J888" s="33"/>
      <c r="K888" s="33"/>
      <c r="L888" s="34"/>
      <c r="M888" s="184"/>
      <c r="N888" s="185"/>
      <c r="O888" s="59"/>
      <c r="P888" s="59"/>
      <c r="Q888" s="59"/>
      <c r="R888" s="59"/>
      <c r="S888" s="59"/>
      <c r="T888" s="60"/>
      <c r="U888" s="33"/>
      <c r="V888" s="33"/>
      <c r="W888" s="33"/>
      <c r="X888" s="33"/>
      <c r="Y888" s="33"/>
      <c r="Z888" s="33"/>
      <c r="AA888" s="33"/>
      <c r="AB888" s="33"/>
      <c r="AC888" s="33"/>
      <c r="AD888" s="33"/>
      <c r="AE888" s="33"/>
      <c r="AT888" s="18" t="s">
        <v>186</v>
      </c>
      <c r="AU888" s="18" t="s">
        <v>91</v>
      </c>
    </row>
    <row r="889" spans="1:65" s="13" customFormat="1" ht="11.25">
      <c r="B889" s="186"/>
      <c r="D889" s="182" t="s">
        <v>187</v>
      </c>
      <c r="E889" s="187" t="s">
        <v>1</v>
      </c>
      <c r="F889" s="188" t="s">
        <v>1072</v>
      </c>
      <c r="H889" s="189">
        <v>460</v>
      </c>
      <c r="I889" s="190"/>
      <c r="L889" s="186"/>
      <c r="M889" s="191"/>
      <c r="N889" s="192"/>
      <c r="O889" s="192"/>
      <c r="P889" s="192"/>
      <c r="Q889" s="192"/>
      <c r="R889" s="192"/>
      <c r="S889" s="192"/>
      <c r="T889" s="193"/>
      <c r="AT889" s="187" t="s">
        <v>187</v>
      </c>
      <c r="AU889" s="187" t="s">
        <v>91</v>
      </c>
      <c r="AV889" s="13" t="s">
        <v>91</v>
      </c>
      <c r="AW889" s="13" t="s">
        <v>36</v>
      </c>
      <c r="AX889" s="13" t="s">
        <v>80</v>
      </c>
      <c r="AY889" s="187" t="s">
        <v>180</v>
      </c>
    </row>
    <row r="890" spans="1:65" s="14" customFormat="1" ht="11.25">
      <c r="B890" s="194"/>
      <c r="D890" s="182" t="s">
        <v>187</v>
      </c>
      <c r="E890" s="195" t="s">
        <v>1</v>
      </c>
      <c r="F890" s="196" t="s">
        <v>189</v>
      </c>
      <c r="H890" s="197">
        <v>460</v>
      </c>
      <c r="I890" s="198"/>
      <c r="L890" s="194"/>
      <c r="M890" s="199"/>
      <c r="N890" s="200"/>
      <c r="O890" s="200"/>
      <c r="P890" s="200"/>
      <c r="Q890" s="200"/>
      <c r="R890" s="200"/>
      <c r="S890" s="200"/>
      <c r="T890" s="201"/>
      <c r="AT890" s="195" t="s">
        <v>187</v>
      </c>
      <c r="AU890" s="195" t="s">
        <v>91</v>
      </c>
      <c r="AV890" s="14" t="s">
        <v>128</v>
      </c>
      <c r="AW890" s="14" t="s">
        <v>36</v>
      </c>
      <c r="AX890" s="14" t="s">
        <v>21</v>
      </c>
      <c r="AY890" s="195" t="s">
        <v>180</v>
      </c>
    </row>
    <row r="891" spans="1:65" s="2" customFormat="1" ht="16.5" customHeight="1">
      <c r="A891" s="33"/>
      <c r="B891" s="167"/>
      <c r="C891" s="168" t="s">
        <v>644</v>
      </c>
      <c r="D891" s="168" t="s">
        <v>182</v>
      </c>
      <c r="E891" s="169" t="s">
        <v>1073</v>
      </c>
      <c r="F891" s="170" t="s">
        <v>1074</v>
      </c>
      <c r="G891" s="171" t="s">
        <v>213</v>
      </c>
      <c r="H891" s="172">
        <v>246.68</v>
      </c>
      <c r="I891" s="173"/>
      <c r="J891" s="174">
        <f>ROUND(I891*H891,2)</f>
        <v>0</v>
      </c>
      <c r="K891" s="175"/>
      <c r="L891" s="34"/>
      <c r="M891" s="176" t="s">
        <v>1</v>
      </c>
      <c r="N891" s="177" t="s">
        <v>45</v>
      </c>
      <c r="O891" s="59"/>
      <c r="P891" s="178">
        <f>O891*H891</f>
        <v>0</v>
      </c>
      <c r="Q891" s="178">
        <v>0</v>
      </c>
      <c r="R891" s="178">
        <f>Q891*H891</f>
        <v>0</v>
      </c>
      <c r="S891" s="178">
        <v>0</v>
      </c>
      <c r="T891" s="179">
        <f>S891*H891</f>
        <v>0</v>
      </c>
      <c r="U891" s="33"/>
      <c r="V891" s="33"/>
      <c r="W891" s="33"/>
      <c r="X891" s="33"/>
      <c r="Y891" s="33"/>
      <c r="Z891" s="33"/>
      <c r="AA891" s="33"/>
      <c r="AB891" s="33"/>
      <c r="AC891" s="33"/>
      <c r="AD891" s="33"/>
      <c r="AE891" s="33"/>
      <c r="AR891" s="180" t="s">
        <v>220</v>
      </c>
      <c r="AT891" s="180" t="s">
        <v>182</v>
      </c>
      <c r="AU891" s="180" t="s">
        <v>91</v>
      </c>
      <c r="AY891" s="18" t="s">
        <v>180</v>
      </c>
      <c r="BE891" s="181">
        <f>IF(N891="základní",J891,0)</f>
        <v>0</v>
      </c>
      <c r="BF891" s="181">
        <f>IF(N891="snížená",J891,0)</f>
        <v>0</v>
      </c>
      <c r="BG891" s="181">
        <f>IF(N891="zákl. přenesená",J891,0)</f>
        <v>0</v>
      </c>
      <c r="BH891" s="181">
        <f>IF(N891="sníž. přenesená",J891,0)</f>
        <v>0</v>
      </c>
      <c r="BI891" s="181">
        <f>IF(N891="nulová",J891,0)</f>
        <v>0</v>
      </c>
      <c r="BJ891" s="18" t="s">
        <v>21</v>
      </c>
      <c r="BK891" s="181">
        <f>ROUND(I891*H891,2)</f>
        <v>0</v>
      </c>
      <c r="BL891" s="18" t="s">
        <v>220</v>
      </c>
      <c r="BM891" s="180" t="s">
        <v>1075</v>
      </c>
    </row>
    <row r="892" spans="1:65" s="2" customFormat="1" ht="11.25">
      <c r="A892" s="33"/>
      <c r="B892" s="34"/>
      <c r="C892" s="33"/>
      <c r="D892" s="182" t="s">
        <v>186</v>
      </c>
      <c r="E892" s="33"/>
      <c r="F892" s="183" t="s">
        <v>1074</v>
      </c>
      <c r="G892" s="33"/>
      <c r="H892" s="33"/>
      <c r="I892" s="102"/>
      <c r="J892" s="33"/>
      <c r="K892" s="33"/>
      <c r="L892" s="34"/>
      <c r="M892" s="184"/>
      <c r="N892" s="185"/>
      <c r="O892" s="59"/>
      <c r="P892" s="59"/>
      <c r="Q892" s="59"/>
      <c r="R892" s="59"/>
      <c r="S892" s="59"/>
      <c r="T892" s="60"/>
      <c r="U892" s="33"/>
      <c r="V892" s="33"/>
      <c r="W892" s="33"/>
      <c r="X892" s="33"/>
      <c r="Y892" s="33"/>
      <c r="Z892" s="33"/>
      <c r="AA892" s="33"/>
      <c r="AB892" s="33"/>
      <c r="AC892" s="33"/>
      <c r="AD892" s="33"/>
      <c r="AE892" s="33"/>
      <c r="AT892" s="18" t="s">
        <v>186</v>
      </c>
      <c r="AU892" s="18" t="s">
        <v>91</v>
      </c>
    </row>
    <row r="893" spans="1:65" s="13" customFormat="1" ht="22.5">
      <c r="B893" s="186"/>
      <c r="D893" s="182" t="s">
        <v>187</v>
      </c>
      <c r="E893" s="187" t="s">
        <v>1</v>
      </c>
      <c r="F893" s="188" t="s">
        <v>1076</v>
      </c>
      <c r="H893" s="189">
        <v>246.68</v>
      </c>
      <c r="I893" s="190"/>
      <c r="L893" s="186"/>
      <c r="M893" s="191"/>
      <c r="N893" s="192"/>
      <c r="O893" s="192"/>
      <c r="P893" s="192"/>
      <c r="Q893" s="192"/>
      <c r="R893" s="192"/>
      <c r="S893" s="192"/>
      <c r="T893" s="193"/>
      <c r="AT893" s="187" t="s">
        <v>187</v>
      </c>
      <c r="AU893" s="187" t="s">
        <v>91</v>
      </c>
      <c r="AV893" s="13" t="s">
        <v>91</v>
      </c>
      <c r="AW893" s="13" t="s">
        <v>36</v>
      </c>
      <c r="AX893" s="13" t="s">
        <v>80</v>
      </c>
      <c r="AY893" s="187" t="s">
        <v>180</v>
      </c>
    </row>
    <row r="894" spans="1:65" s="14" customFormat="1" ht="11.25">
      <c r="B894" s="194"/>
      <c r="D894" s="182" t="s">
        <v>187</v>
      </c>
      <c r="E894" s="195" t="s">
        <v>1</v>
      </c>
      <c r="F894" s="196" t="s">
        <v>189</v>
      </c>
      <c r="H894" s="197">
        <v>246.68</v>
      </c>
      <c r="I894" s="198"/>
      <c r="L894" s="194"/>
      <c r="M894" s="199"/>
      <c r="N894" s="200"/>
      <c r="O894" s="200"/>
      <c r="P894" s="200"/>
      <c r="Q894" s="200"/>
      <c r="R894" s="200"/>
      <c r="S894" s="200"/>
      <c r="T894" s="201"/>
      <c r="AT894" s="195" t="s">
        <v>187</v>
      </c>
      <c r="AU894" s="195" t="s">
        <v>91</v>
      </c>
      <c r="AV894" s="14" t="s">
        <v>128</v>
      </c>
      <c r="AW894" s="14" t="s">
        <v>36</v>
      </c>
      <c r="AX894" s="14" t="s">
        <v>21</v>
      </c>
      <c r="AY894" s="195" t="s">
        <v>180</v>
      </c>
    </row>
    <row r="895" spans="1:65" s="2" customFormat="1" ht="16.5" customHeight="1">
      <c r="A895" s="33"/>
      <c r="B895" s="167"/>
      <c r="C895" s="202" t="s">
        <v>1077</v>
      </c>
      <c r="D895" s="202" t="s">
        <v>190</v>
      </c>
      <c r="E895" s="203" t="s">
        <v>1078</v>
      </c>
      <c r="F895" s="204" t="s">
        <v>1079</v>
      </c>
      <c r="G895" s="205" t="s">
        <v>495</v>
      </c>
      <c r="H895" s="206">
        <v>1.02</v>
      </c>
      <c r="I895" s="207"/>
      <c r="J895" s="208">
        <f>ROUND(I895*H895,2)</f>
        <v>0</v>
      </c>
      <c r="K895" s="209"/>
      <c r="L895" s="210"/>
      <c r="M895" s="211" t="s">
        <v>1</v>
      </c>
      <c r="N895" s="212" t="s">
        <v>45</v>
      </c>
      <c r="O895" s="59"/>
      <c r="P895" s="178">
        <f>O895*H895</f>
        <v>0</v>
      </c>
      <c r="Q895" s="178">
        <v>0</v>
      </c>
      <c r="R895" s="178">
        <f>Q895*H895</f>
        <v>0</v>
      </c>
      <c r="S895" s="178">
        <v>0</v>
      </c>
      <c r="T895" s="179">
        <f>S895*H895</f>
        <v>0</v>
      </c>
      <c r="U895" s="33"/>
      <c r="V895" s="33"/>
      <c r="W895" s="33"/>
      <c r="X895" s="33"/>
      <c r="Y895" s="33"/>
      <c r="Z895" s="33"/>
      <c r="AA895" s="33"/>
      <c r="AB895" s="33"/>
      <c r="AC895" s="33"/>
      <c r="AD895" s="33"/>
      <c r="AE895" s="33"/>
      <c r="AR895" s="180" t="s">
        <v>257</v>
      </c>
      <c r="AT895" s="180" t="s">
        <v>190</v>
      </c>
      <c r="AU895" s="180" t="s">
        <v>91</v>
      </c>
      <c r="AY895" s="18" t="s">
        <v>180</v>
      </c>
      <c r="BE895" s="181">
        <f>IF(N895="základní",J895,0)</f>
        <v>0</v>
      </c>
      <c r="BF895" s="181">
        <f>IF(N895="snížená",J895,0)</f>
        <v>0</v>
      </c>
      <c r="BG895" s="181">
        <f>IF(N895="zákl. přenesená",J895,0)</f>
        <v>0</v>
      </c>
      <c r="BH895" s="181">
        <f>IF(N895="sníž. přenesená",J895,0)</f>
        <v>0</v>
      </c>
      <c r="BI895" s="181">
        <f>IF(N895="nulová",J895,0)</f>
        <v>0</v>
      </c>
      <c r="BJ895" s="18" t="s">
        <v>21</v>
      </c>
      <c r="BK895" s="181">
        <f>ROUND(I895*H895,2)</f>
        <v>0</v>
      </c>
      <c r="BL895" s="18" t="s">
        <v>220</v>
      </c>
      <c r="BM895" s="180" t="s">
        <v>1080</v>
      </c>
    </row>
    <row r="896" spans="1:65" s="2" customFormat="1" ht="11.25">
      <c r="A896" s="33"/>
      <c r="B896" s="34"/>
      <c r="C896" s="33"/>
      <c r="D896" s="182" t="s">
        <v>186</v>
      </c>
      <c r="E896" s="33"/>
      <c r="F896" s="183" t="s">
        <v>1079</v>
      </c>
      <c r="G896" s="33"/>
      <c r="H896" s="33"/>
      <c r="I896" s="102"/>
      <c r="J896" s="33"/>
      <c r="K896" s="33"/>
      <c r="L896" s="34"/>
      <c r="M896" s="184"/>
      <c r="N896" s="185"/>
      <c r="O896" s="59"/>
      <c r="P896" s="59"/>
      <c r="Q896" s="59"/>
      <c r="R896" s="59"/>
      <c r="S896" s="59"/>
      <c r="T896" s="60"/>
      <c r="U896" s="33"/>
      <c r="V896" s="33"/>
      <c r="W896" s="33"/>
      <c r="X896" s="33"/>
      <c r="Y896" s="33"/>
      <c r="Z896" s="33"/>
      <c r="AA896" s="33"/>
      <c r="AB896" s="33"/>
      <c r="AC896" s="33"/>
      <c r="AD896" s="33"/>
      <c r="AE896" s="33"/>
      <c r="AT896" s="18" t="s">
        <v>186</v>
      </c>
      <c r="AU896" s="18" t="s">
        <v>91</v>
      </c>
    </row>
    <row r="897" spans="1:65" s="2" customFormat="1" ht="16.5" customHeight="1">
      <c r="A897" s="33"/>
      <c r="B897" s="167"/>
      <c r="C897" s="202" t="s">
        <v>649</v>
      </c>
      <c r="D897" s="202" t="s">
        <v>190</v>
      </c>
      <c r="E897" s="203" t="s">
        <v>1081</v>
      </c>
      <c r="F897" s="204" t="s">
        <v>1082</v>
      </c>
      <c r="G897" s="205" t="s">
        <v>495</v>
      </c>
      <c r="H897" s="206">
        <v>1.02</v>
      </c>
      <c r="I897" s="207"/>
      <c r="J897" s="208">
        <f>ROUND(I897*H897,2)</f>
        <v>0</v>
      </c>
      <c r="K897" s="209"/>
      <c r="L897" s="210"/>
      <c r="M897" s="211" t="s">
        <v>1</v>
      </c>
      <c r="N897" s="212" t="s">
        <v>45</v>
      </c>
      <c r="O897" s="59"/>
      <c r="P897" s="178">
        <f>O897*H897</f>
        <v>0</v>
      </c>
      <c r="Q897" s="178">
        <v>0</v>
      </c>
      <c r="R897" s="178">
        <f>Q897*H897</f>
        <v>0</v>
      </c>
      <c r="S897" s="178">
        <v>0</v>
      </c>
      <c r="T897" s="179">
        <f>S897*H897</f>
        <v>0</v>
      </c>
      <c r="U897" s="33"/>
      <c r="V897" s="33"/>
      <c r="W897" s="33"/>
      <c r="X897" s="33"/>
      <c r="Y897" s="33"/>
      <c r="Z897" s="33"/>
      <c r="AA897" s="33"/>
      <c r="AB897" s="33"/>
      <c r="AC897" s="33"/>
      <c r="AD897" s="33"/>
      <c r="AE897" s="33"/>
      <c r="AR897" s="180" t="s">
        <v>257</v>
      </c>
      <c r="AT897" s="180" t="s">
        <v>190</v>
      </c>
      <c r="AU897" s="180" t="s">
        <v>91</v>
      </c>
      <c r="AY897" s="18" t="s">
        <v>180</v>
      </c>
      <c r="BE897" s="181">
        <f>IF(N897="základní",J897,0)</f>
        <v>0</v>
      </c>
      <c r="BF897" s="181">
        <f>IF(N897="snížená",J897,0)</f>
        <v>0</v>
      </c>
      <c r="BG897" s="181">
        <f>IF(N897="zákl. přenesená",J897,0)</f>
        <v>0</v>
      </c>
      <c r="BH897" s="181">
        <f>IF(N897="sníž. přenesená",J897,0)</f>
        <v>0</v>
      </c>
      <c r="BI897" s="181">
        <f>IF(N897="nulová",J897,0)</f>
        <v>0</v>
      </c>
      <c r="BJ897" s="18" t="s">
        <v>21</v>
      </c>
      <c r="BK897" s="181">
        <f>ROUND(I897*H897,2)</f>
        <v>0</v>
      </c>
      <c r="BL897" s="18" t="s">
        <v>220</v>
      </c>
      <c r="BM897" s="180" t="s">
        <v>1083</v>
      </c>
    </row>
    <row r="898" spans="1:65" s="2" customFormat="1" ht="11.25">
      <c r="A898" s="33"/>
      <c r="B898" s="34"/>
      <c r="C898" s="33"/>
      <c r="D898" s="182" t="s">
        <v>186</v>
      </c>
      <c r="E898" s="33"/>
      <c r="F898" s="183" t="s">
        <v>1082</v>
      </c>
      <c r="G898" s="33"/>
      <c r="H898" s="33"/>
      <c r="I898" s="102"/>
      <c r="J898" s="33"/>
      <c r="K898" s="33"/>
      <c r="L898" s="34"/>
      <c r="M898" s="184"/>
      <c r="N898" s="185"/>
      <c r="O898" s="59"/>
      <c r="P898" s="59"/>
      <c r="Q898" s="59"/>
      <c r="R898" s="59"/>
      <c r="S898" s="59"/>
      <c r="T898" s="60"/>
      <c r="U898" s="33"/>
      <c r="V898" s="33"/>
      <c r="W898" s="33"/>
      <c r="X898" s="33"/>
      <c r="Y898" s="33"/>
      <c r="Z898" s="33"/>
      <c r="AA898" s="33"/>
      <c r="AB898" s="33"/>
      <c r="AC898" s="33"/>
      <c r="AD898" s="33"/>
      <c r="AE898" s="33"/>
      <c r="AT898" s="18" t="s">
        <v>186</v>
      </c>
      <c r="AU898" s="18" t="s">
        <v>91</v>
      </c>
    </row>
    <row r="899" spans="1:65" s="2" customFormat="1" ht="16.5" customHeight="1">
      <c r="A899" s="33"/>
      <c r="B899" s="167"/>
      <c r="C899" s="202" t="s">
        <v>1084</v>
      </c>
      <c r="D899" s="202" t="s">
        <v>190</v>
      </c>
      <c r="E899" s="203" t="s">
        <v>1085</v>
      </c>
      <c r="F899" s="204" t="s">
        <v>1086</v>
      </c>
      <c r="G899" s="205" t="s">
        <v>495</v>
      </c>
      <c r="H899" s="206">
        <v>1.02</v>
      </c>
      <c r="I899" s="207"/>
      <c r="J899" s="208">
        <f>ROUND(I899*H899,2)</f>
        <v>0</v>
      </c>
      <c r="K899" s="209"/>
      <c r="L899" s="210"/>
      <c r="M899" s="211" t="s">
        <v>1</v>
      </c>
      <c r="N899" s="212" t="s">
        <v>45</v>
      </c>
      <c r="O899" s="59"/>
      <c r="P899" s="178">
        <f>O899*H899</f>
        <v>0</v>
      </c>
      <c r="Q899" s="178">
        <v>0</v>
      </c>
      <c r="R899" s="178">
        <f>Q899*H899</f>
        <v>0</v>
      </c>
      <c r="S899" s="178">
        <v>0</v>
      </c>
      <c r="T899" s="179">
        <f>S899*H899</f>
        <v>0</v>
      </c>
      <c r="U899" s="33"/>
      <c r="V899" s="33"/>
      <c r="W899" s="33"/>
      <c r="X899" s="33"/>
      <c r="Y899" s="33"/>
      <c r="Z899" s="33"/>
      <c r="AA899" s="33"/>
      <c r="AB899" s="33"/>
      <c r="AC899" s="33"/>
      <c r="AD899" s="33"/>
      <c r="AE899" s="33"/>
      <c r="AR899" s="180" t="s">
        <v>257</v>
      </c>
      <c r="AT899" s="180" t="s">
        <v>190</v>
      </c>
      <c r="AU899" s="180" t="s">
        <v>91</v>
      </c>
      <c r="AY899" s="18" t="s">
        <v>180</v>
      </c>
      <c r="BE899" s="181">
        <f>IF(N899="základní",J899,0)</f>
        <v>0</v>
      </c>
      <c r="BF899" s="181">
        <f>IF(N899="snížená",J899,0)</f>
        <v>0</v>
      </c>
      <c r="BG899" s="181">
        <f>IF(N899="zákl. přenesená",J899,0)</f>
        <v>0</v>
      </c>
      <c r="BH899" s="181">
        <f>IF(N899="sníž. přenesená",J899,0)</f>
        <v>0</v>
      </c>
      <c r="BI899" s="181">
        <f>IF(N899="nulová",J899,0)</f>
        <v>0</v>
      </c>
      <c r="BJ899" s="18" t="s">
        <v>21</v>
      </c>
      <c r="BK899" s="181">
        <f>ROUND(I899*H899,2)</f>
        <v>0</v>
      </c>
      <c r="BL899" s="18" t="s">
        <v>220</v>
      </c>
      <c r="BM899" s="180" t="s">
        <v>1087</v>
      </c>
    </row>
    <row r="900" spans="1:65" s="2" customFormat="1" ht="11.25">
      <c r="A900" s="33"/>
      <c r="B900" s="34"/>
      <c r="C900" s="33"/>
      <c r="D900" s="182" t="s">
        <v>186</v>
      </c>
      <c r="E900" s="33"/>
      <c r="F900" s="183" t="s">
        <v>1086</v>
      </c>
      <c r="G900" s="33"/>
      <c r="H900" s="33"/>
      <c r="I900" s="102"/>
      <c r="J900" s="33"/>
      <c r="K900" s="33"/>
      <c r="L900" s="34"/>
      <c r="M900" s="184"/>
      <c r="N900" s="185"/>
      <c r="O900" s="59"/>
      <c r="P900" s="59"/>
      <c r="Q900" s="59"/>
      <c r="R900" s="59"/>
      <c r="S900" s="59"/>
      <c r="T900" s="60"/>
      <c r="U900" s="33"/>
      <c r="V900" s="33"/>
      <c r="W900" s="33"/>
      <c r="X900" s="33"/>
      <c r="Y900" s="33"/>
      <c r="Z900" s="33"/>
      <c r="AA900" s="33"/>
      <c r="AB900" s="33"/>
      <c r="AC900" s="33"/>
      <c r="AD900" s="33"/>
      <c r="AE900" s="33"/>
      <c r="AT900" s="18" t="s">
        <v>186</v>
      </c>
      <c r="AU900" s="18" t="s">
        <v>91</v>
      </c>
    </row>
    <row r="901" spans="1:65" s="2" customFormat="1" ht="16.5" customHeight="1">
      <c r="A901" s="33"/>
      <c r="B901" s="167"/>
      <c r="C901" s="202" t="s">
        <v>653</v>
      </c>
      <c r="D901" s="202" t="s">
        <v>190</v>
      </c>
      <c r="E901" s="203" t="s">
        <v>1088</v>
      </c>
      <c r="F901" s="204" t="s">
        <v>1089</v>
      </c>
      <c r="G901" s="205" t="s">
        <v>495</v>
      </c>
      <c r="H901" s="206">
        <v>102</v>
      </c>
      <c r="I901" s="207"/>
      <c r="J901" s="208">
        <f>ROUND(I901*H901,2)</f>
        <v>0</v>
      </c>
      <c r="K901" s="209"/>
      <c r="L901" s="210"/>
      <c r="M901" s="211" t="s">
        <v>1</v>
      </c>
      <c r="N901" s="212" t="s">
        <v>45</v>
      </c>
      <c r="O901" s="59"/>
      <c r="P901" s="178">
        <f>O901*H901</f>
        <v>0</v>
      </c>
      <c r="Q901" s="178">
        <v>0</v>
      </c>
      <c r="R901" s="178">
        <f>Q901*H901</f>
        <v>0</v>
      </c>
      <c r="S901" s="178">
        <v>0</v>
      </c>
      <c r="T901" s="179">
        <f>S901*H901</f>
        <v>0</v>
      </c>
      <c r="U901" s="33"/>
      <c r="V901" s="33"/>
      <c r="W901" s="33"/>
      <c r="X901" s="33"/>
      <c r="Y901" s="33"/>
      <c r="Z901" s="33"/>
      <c r="AA901" s="33"/>
      <c r="AB901" s="33"/>
      <c r="AC901" s="33"/>
      <c r="AD901" s="33"/>
      <c r="AE901" s="33"/>
      <c r="AR901" s="180" t="s">
        <v>257</v>
      </c>
      <c r="AT901" s="180" t="s">
        <v>190</v>
      </c>
      <c r="AU901" s="180" t="s">
        <v>91</v>
      </c>
      <c r="AY901" s="18" t="s">
        <v>180</v>
      </c>
      <c r="BE901" s="181">
        <f>IF(N901="základní",J901,0)</f>
        <v>0</v>
      </c>
      <c r="BF901" s="181">
        <f>IF(N901="snížená",J901,0)</f>
        <v>0</v>
      </c>
      <c r="BG901" s="181">
        <f>IF(N901="zákl. přenesená",J901,0)</f>
        <v>0</v>
      </c>
      <c r="BH901" s="181">
        <f>IF(N901="sníž. přenesená",J901,0)</f>
        <v>0</v>
      </c>
      <c r="BI901" s="181">
        <f>IF(N901="nulová",J901,0)</f>
        <v>0</v>
      </c>
      <c r="BJ901" s="18" t="s">
        <v>21</v>
      </c>
      <c r="BK901" s="181">
        <f>ROUND(I901*H901,2)</f>
        <v>0</v>
      </c>
      <c r="BL901" s="18" t="s">
        <v>220</v>
      </c>
      <c r="BM901" s="180" t="s">
        <v>1090</v>
      </c>
    </row>
    <row r="902" spans="1:65" s="2" customFormat="1" ht="11.25">
      <c r="A902" s="33"/>
      <c r="B902" s="34"/>
      <c r="C902" s="33"/>
      <c r="D902" s="182" t="s">
        <v>186</v>
      </c>
      <c r="E902" s="33"/>
      <c r="F902" s="183" t="s">
        <v>1089</v>
      </c>
      <c r="G902" s="33"/>
      <c r="H902" s="33"/>
      <c r="I902" s="102"/>
      <c r="J902" s="33"/>
      <c r="K902" s="33"/>
      <c r="L902" s="34"/>
      <c r="M902" s="184"/>
      <c r="N902" s="185"/>
      <c r="O902" s="59"/>
      <c r="P902" s="59"/>
      <c r="Q902" s="59"/>
      <c r="R902" s="59"/>
      <c r="S902" s="59"/>
      <c r="T902" s="60"/>
      <c r="U902" s="33"/>
      <c r="V902" s="33"/>
      <c r="W902" s="33"/>
      <c r="X902" s="33"/>
      <c r="Y902" s="33"/>
      <c r="Z902" s="33"/>
      <c r="AA902" s="33"/>
      <c r="AB902" s="33"/>
      <c r="AC902" s="33"/>
      <c r="AD902" s="33"/>
      <c r="AE902" s="33"/>
      <c r="AT902" s="18" t="s">
        <v>186</v>
      </c>
      <c r="AU902" s="18" t="s">
        <v>91</v>
      </c>
    </row>
    <row r="903" spans="1:65" s="2" customFormat="1" ht="16.5" customHeight="1">
      <c r="A903" s="33"/>
      <c r="B903" s="167"/>
      <c r="C903" s="168" t="s">
        <v>1091</v>
      </c>
      <c r="D903" s="168" t="s">
        <v>182</v>
      </c>
      <c r="E903" s="169" t="s">
        <v>1092</v>
      </c>
      <c r="F903" s="170" t="s">
        <v>1093</v>
      </c>
      <c r="G903" s="171" t="s">
        <v>199</v>
      </c>
      <c r="H903" s="172">
        <v>14.3</v>
      </c>
      <c r="I903" s="173"/>
      <c r="J903" s="174">
        <f>ROUND(I903*H903,2)</f>
        <v>0</v>
      </c>
      <c r="K903" s="175"/>
      <c r="L903" s="34"/>
      <c r="M903" s="176" t="s">
        <v>1</v>
      </c>
      <c r="N903" s="177" t="s">
        <v>45</v>
      </c>
      <c r="O903" s="59"/>
      <c r="P903" s="178">
        <f>O903*H903</f>
        <v>0</v>
      </c>
      <c r="Q903" s="178">
        <v>0</v>
      </c>
      <c r="R903" s="178">
        <f>Q903*H903</f>
        <v>0</v>
      </c>
      <c r="S903" s="178">
        <v>0</v>
      </c>
      <c r="T903" s="179">
        <f>S903*H903</f>
        <v>0</v>
      </c>
      <c r="U903" s="33"/>
      <c r="V903" s="33"/>
      <c r="W903" s="33"/>
      <c r="X903" s="33"/>
      <c r="Y903" s="33"/>
      <c r="Z903" s="33"/>
      <c r="AA903" s="33"/>
      <c r="AB903" s="33"/>
      <c r="AC903" s="33"/>
      <c r="AD903" s="33"/>
      <c r="AE903" s="33"/>
      <c r="AR903" s="180" t="s">
        <v>220</v>
      </c>
      <c r="AT903" s="180" t="s">
        <v>182</v>
      </c>
      <c r="AU903" s="180" t="s">
        <v>91</v>
      </c>
      <c r="AY903" s="18" t="s">
        <v>180</v>
      </c>
      <c r="BE903" s="181">
        <f>IF(N903="základní",J903,0)</f>
        <v>0</v>
      </c>
      <c r="BF903" s="181">
        <f>IF(N903="snížená",J903,0)</f>
        <v>0</v>
      </c>
      <c r="BG903" s="181">
        <f>IF(N903="zákl. přenesená",J903,0)</f>
        <v>0</v>
      </c>
      <c r="BH903" s="181">
        <f>IF(N903="sníž. přenesená",J903,0)</f>
        <v>0</v>
      </c>
      <c r="BI903" s="181">
        <f>IF(N903="nulová",J903,0)</f>
        <v>0</v>
      </c>
      <c r="BJ903" s="18" t="s">
        <v>21</v>
      </c>
      <c r="BK903" s="181">
        <f>ROUND(I903*H903,2)</f>
        <v>0</v>
      </c>
      <c r="BL903" s="18" t="s">
        <v>220</v>
      </c>
      <c r="BM903" s="180" t="s">
        <v>1094</v>
      </c>
    </row>
    <row r="904" spans="1:65" s="2" customFormat="1" ht="11.25">
      <c r="A904" s="33"/>
      <c r="B904" s="34"/>
      <c r="C904" s="33"/>
      <c r="D904" s="182" t="s">
        <v>186</v>
      </c>
      <c r="E904" s="33"/>
      <c r="F904" s="183" t="s">
        <v>1093</v>
      </c>
      <c r="G904" s="33"/>
      <c r="H904" s="33"/>
      <c r="I904" s="102"/>
      <c r="J904" s="33"/>
      <c r="K904" s="33"/>
      <c r="L904" s="34"/>
      <c r="M904" s="184"/>
      <c r="N904" s="185"/>
      <c r="O904" s="59"/>
      <c r="P904" s="59"/>
      <c r="Q904" s="59"/>
      <c r="R904" s="59"/>
      <c r="S904" s="59"/>
      <c r="T904" s="60"/>
      <c r="U904" s="33"/>
      <c r="V904" s="33"/>
      <c r="W904" s="33"/>
      <c r="X904" s="33"/>
      <c r="Y904" s="33"/>
      <c r="Z904" s="33"/>
      <c r="AA904" s="33"/>
      <c r="AB904" s="33"/>
      <c r="AC904" s="33"/>
      <c r="AD904" s="33"/>
      <c r="AE904" s="33"/>
      <c r="AT904" s="18" t="s">
        <v>186</v>
      </c>
      <c r="AU904" s="18" t="s">
        <v>91</v>
      </c>
    </row>
    <row r="905" spans="1:65" s="13" customFormat="1" ht="11.25">
      <c r="B905" s="186"/>
      <c r="D905" s="182" t="s">
        <v>187</v>
      </c>
      <c r="E905" s="187" t="s">
        <v>1</v>
      </c>
      <c r="F905" s="188" t="s">
        <v>1095</v>
      </c>
      <c r="H905" s="189">
        <v>14.3</v>
      </c>
      <c r="I905" s="190"/>
      <c r="L905" s="186"/>
      <c r="M905" s="191"/>
      <c r="N905" s="192"/>
      <c r="O905" s="192"/>
      <c r="P905" s="192"/>
      <c r="Q905" s="192"/>
      <c r="R905" s="192"/>
      <c r="S905" s="192"/>
      <c r="T905" s="193"/>
      <c r="AT905" s="187" t="s">
        <v>187</v>
      </c>
      <c r="AU905" s="187" t="s">
        <v>91</v>
      </c>
      <c r="AV905" s="13" t="s">
        <v>91</v>
      </c>
      <c r="AW905" s="13" t="s">
        <v>36</v>
      </c>
      <c r="AX905" s="13" t="s">
        <v>80</v>
      </c>
      <c r="AY905" s="187" t="s">
        <v>180</v>
      </c>
    </row>
    <row r="906" spans="1:65" s="14" customFormat="1" ht="11.25">
      <c r="B906" s="194"/>
      <c r="D906" s="182" t="s">
        <v>187</v>
      </c>
      <c r="E906" s="195" t="s">
        <v>1</v>
      </c>
      <c r="F906" s="196" t="s">
        <v>189</v>
      </c>
      <c r="H906" s="197">
        <v>14.3</v>
      </c>
      <c r="I906" s="198"/>
      <c r="L906" s="194"/>
      <c r="M906" s="199"/>
      <c r="N906" s="200"/>
      <c r="O906" s="200"/>
      <c r="P906" s="200"/>
      <c r="Q906" s="200"/>
      <c r="R906" s="200"/>
      <c r="S906" s="200"/>
      <c r="T906" s="201"/>
      <c r="AT906" s="195" t="s">
        <v>187</v>
      </c>
      <c r="AU906" s="195" t="s">
        <v>91</v>
      </c>
      <c r="AV906" s="14" t="s">
        <v>128</v>
      </c>
      <c r="AW906" s="14" t="s">
        <v>36</v>
      </c>
      <c r="AX906" s="14" t="s">
        <v>21</v>
      </c>
      <c r="AY906" s="195" t="s">
        <v>180</v>
      </c>
    </row>
    <row r="907" spans="1:65" s="2" customFormat="1" ht="16.5" customHeight="1">
      <c r="A907" s="33"/>
      <c r="B907" s="167"/>
      <c r="C907" s="168" t="s">
        <v>657</v>
      </c>
      <c r="D907" s="168" t="s">
        <v>182</v>
      </c>
      <c r="E907" s="169" t="s">
        <v>1096</v>
      </c>
      <c r="F907" s="170" t="s">
        <v>1097</v>
      </c>
      <c r="G907" s="171" t="s">
        <v>213</v>
      </c>
      <c r="H907" s="172">
        <v>300</v>
      </c>
      <c r="I907" s="173"/>
      <c r="J907" s="174">
        <f>ROUND(I907*H907,2)</f>
        <v>0</v>
      </c>
      <c r="K907" s="175"/>
      <c r="L907" s="34"/>
      <c r="M907" s="176" t="s">
        <v>1</v>
      </c>
      <c r="N907" s="177" t="s">
        <v>45</v>
      </c>
      <c r="O907" s="59"/>
      <c r="P907" s="178">
        <f>O907*H907</f>
        <v>0</v>
      </c>
      <c r="Q907" s="178">
        <v>0</v>
      </c>
      <c r="R907" s="178">
        <f>Q907*H907</f>
        <v>0</v>
      </c>
      <c r="S907" s="178">
        <v>0</v>
      </c>
      <c r="T907" s="179">
        <f>S907*H907</f>
        <v>0</v>
      </c>
      <c r="U907" s="33"/>
      <c r="V907" s="33"/>
      <c r="W907" s="33"/>
      <c r="X907" s="33"/>
      <c r="Y907" s="33"/>
      <c r="Z907" s="33"/>
      <c r="AA907" s="33"/>
      <c r="AB907" s="33"/>
      <c r="AC907" s="33"/>
      <c r="AD907" s="33"/>
      <c r="AE907" s="33"/>
      <c r="AR907" s="180" t="s">
        <v>220</v>
      </c>
      <c r="AT907" s="180" t="s">
        <v>182</v>
      </c>
      <c r="AU907" s="180" t="s">
        <v>91</v>
      </c>
      <c r="AY907" s="18" t="s">
        <v>180</v>
      </c>
      <c r="BE907" s="181">
        <f>IF(N907="základní",J907,0)</f>
        <v>0</v>
      </c>
      <c r="BF907" s="181">
        <f>IF(N907="snížená",J907,0)</f>
        <v>0</v>
      </c>
      <c r="BG907" s="181">
        <f>IF(N907="zákl. přenesená",J907,0)</f>
        <v>0</v>
      </c>
      <c r="BH907" s="181">
        <f>IF(N907="sníž. přenesená",J907,0)</f>
        <v>0</v>
      </c>
      <c r="BI907" s="181">
        <f>IF(N907="nulová",J907,0)</f>
        <v>0</v>
      </c>
      <c r="BJ907" s="18" t="s">
        <v>21</v>
      </c>
      <c r="BK907" s="181">
        <f>ROUND(I907*H907,2)</f>
        <v>0</v>
      </c>
      <c r="BL907" s="18" t="s">
        <v>220</v>
      </c>
      <c r="BM907" s="180" t="s">
        <v>1098</v>
      </c>
    </row>
    <row r="908" spans="1:65" s="2" customFormat="1" ht="11.25">
      <c r="A908" s="33"/>
      <c r="B908" s="34"/>
      <c r="C908" s="33"/>
      <c r="D908" s="182" t="s">
        <v>186</v>
      </c>
      <c r="E908" s="33"/>
      <c r="F908" s="183" t="s">
        <v>1097</v>
      </c>
      <c r="G908" s="33"/>
      <c r="H908" s="33"/>
      <c r="I908" s="102"/>
      <c r="J908" s="33"/>
      <c r="K908" s="33"/>
      <c r="L908" s="34"/>
      <c r="M908" s="184"/>
      <c r="N908" s="185"/>
      <c r="O908" s="59"/>
      <c r="P908" s="59"/>
      <c r="Q908" s="59"/>
      <c r="R908" s="59"/>
      <c r="S908" s="59"/>
      <c r="T908" s="60"/>
      <c r="U908" s="33"/>
      <c r="V908" s="33"/>
      <c r="W908" s="33"/>
      <c r="X908" s="33"/>
      <c r="Y908" s="33"/>
      <c r="Z908" s="33"/>
      <c r="AA908" s="33"/>
      <c r="AB908" s="33"/>
      <c r="AC908" s="33"/>
      <c r="AD908" s="33"/>
      <c r="AE908" s="33"/>
      <c r="AT908" s="18" t="s">
        <v>186</v>
      </c>
      <c r="AU908" s="18" t="s">
        <v>91</v>
      </c>
    </row>
    <row r="909" spans="1:65" s="2" customFormat="1" ht="24" customHeight="1">
      <c r="A909" s="33"/>
      <c r="B909" s="167"/>
      <c r="C909" s="168" t="s">
        <v>1099</v>
      </c>
      <c r="D909" s="168" t="s">
        <v>182</v>
      </c>
      <c r="E909" s="169" t="s">
        <v>1100</v>
      </c>
      <c r="F909" s="170" t="s">
        <v>1101</v>
      </c>
      <c r="G909" s="171" t="s">
        <v>199</v>
      </c>
      <c r="H909" s="172">
        <v>460</v>
      </c>
      <c r="I909" s="173"/>
      <c r="J909" s="174">
        <f>ROUND(I909*H909,2)</f>
        <v>0</v>
      </c>
      <c r="K909" s="175"/>
      <c r="L909" s="34"/>
      <c r="M909" s="176" t="s">
        <v>1</v>
      </c>
      <c r="N909" s="177" t="s">
        <v>45</v>
      </c>
      <c r="O909" s="59"/>
      <c r="P909" s="178">
        <f>O909*H909</f>
        <v>0</v>
      </c>
      <c r="Q909" s="178">
        <v>0</v>
      </c>
      <c r="R909" s="178">
        <f>Q909*H909</f>
        <v>0</v>
      </c>
      <c r="S909" s="178">
        <v>0</v>
      </c>
      <c r="T909" s="179">
        <f>S909*H909</f>
        <v>0</v>
      </c>
      <c r="U909" s="33"/>
      <c r="V909" s="33"/>
      <c r="W909" s="33"/>
      <c r="X909" s="33"/>
      <c r="Y909" s="33"/>
      <c r="Z909" s="33"/>
      <c r="AA909" s="33"/>
      <c r="AB909" s="33"/>
      <c r="AC909" s="33"/>
      <c r="AD909" s="33"/>
      <c r="AE909" s="33"/>
      <c r="AR909" s="180" t="s">
        <v>220</v>
      </c>
      <c r="AT909" s="180" t="s">
        <v>182</v>
      </c>
      <c r="AU909" s="180" t="s">
        <v>91</v>
      </c>
      <c r="AY909" s="18" t="s">
        <v>180</v>
      </c>
      <c r="BE909" s="181">
        <f>IF(N909="základní",J909,0)</f>
        <v>0</v>
      </c>
      <c r="BF909" s="181">
        <f>IF(N909="snížená",J909,0)</f>
        <v>0</v>
      </c>
      <c r="BG909" s="181">
        <f>IF(N909="zákl. přenesená",J909,0)</f>
        <v>0</v>
      </c>
      <c r="BH909" s="181">
        <f>IF(N909="sníž. přenesená",J909,0)</f>
        <v>0</v>
      </c>
      <c r="BI909" s="181">
        <f>IF(N909="nulová",J909,0)</f>
        <v>0</v>
      </c>
      <c r="BJ909" s="18" t="s">
        <v>21</v>
      </c>
      <c r="BK909" s="181">
        <f>ROUND(I909*H909,2)</f>
        <v>0</v>
      </c>
      <c r="BL909" s="18" t="s">
        <v>220</v>
      </c>
      <c r="BM909" s="180" t="s">
        <v>1102</v>
      </c>
    </row>
    <row r="910" spans="1:65" s="2" customFormat="1" ht="19.5">
      <c r="A910" s="33"/>
      <c r="B910" s="34"/>
      <c r="C910" s="33"/>
      <c r="D910" s="182" t="s">
        <v>186</v>
      </c>
      <c r="E910" s="33"/>
      <c r="F910" s="183" t="s">
        <v>1101</v>
      </c>
      <c r="G910" s="33"/>
      <c r="H910" s="33"/>
      <c r="I910" s="102"/>
      <c r="J910" s="33"/>
      <c r="K910" s="33"/>
      <c r="L910" s="34"/>
      <c r="M910" s="184"/>
      <c r="N910" s="185"/>
      <c r="O910" s="59"/>
      <c r="P910" s="59"/>
      <c r="Q910" s="59"/>
      <c r="R910" s="59"/>
      <c r="S910" s="59"/>
      <c r="T910" s="60"/>
      <c r="U910" s="33"/>
      <c r="V910" s="33"/>
      <c r="W910" s="33"/>
      <c r="X910" s="33"/>
      <c r="Y910" s="33"/>
      <c r="Z910" s="33"/>
      <c r="AA910" s="33"/>
      <c r="AB910" s="33"/>
      <c r="AC910" s="33"/>
      <c r="AD910" s="33"/>
      <c r="AE910" s="33"/>
      <c r="AT910" s="18" t="s">
        <v>186</v>
      </c>
      <c r="AU910" s="18" t="s">
        <v>91</v>
      </c>
    </row>
    <row r="911" spans="1:65" s="2" customFormat="1" ht="16.5" customHeight="1">
      <c r="A911" s="33"/>
      <c r="B911" s="167"/>
      <c r="C911" s="168" t="s">
        <v>660</v>
      </c>
      <c r="D911" s="168" t="s">
        <v>182</v>
      </c>
      <c r="E911" s="169" t="s">
        <v>1103</v>
      </c>
      <c r="F911" s="170" t="s">
        <v>1104</v>
      </c>
      <c r="G911" s="171" t="s">
        <v>199</v>
      </c>
      <c r="H911" s="172">
        <v>460</v>
      </c>
      <c r="I911" s="173"/>
      <c r="J911" s="174">
        <f>ROUND(I911*H911,2)</f>
        <v>0</v>
      </c>
      <c r="K911" s="175"/>
      <c r="L911" s="34"/>
      <c r="M911" s="176" t="s">
        <v>1</v>
      </c>
      <c r="N911" s="177" t="s">
        <v>45</v>
      </c>
      <c r="O911" s="59"/>
      <c r="P911" s="178">
        <f>O911*H911</f>
        <v>0</v>
      </c>
      <c r="Q911" s="178">
        <v>0</v>
      </c>
      <c r="R911" s="178">
        <f>Q911*H911</f>
        <v>0</v>
      </c>
      <c r="S911" s="178">
        <v>0</v>
      </c>
      <c r="T911" s="179">
        <f>S911*H911</f>
        <v>0</v>
      </c>
      <c r="U911" s="33"/>
      <c r="V911" s="33"/>
      <c r="W911" s="33"/>
      <c r="X911" s="33"/>
      <c r="Y911" s="33"/>
      <c r="Z911" s="33"/>
      <c r="AA911" s="33"/>
      <c r="AB911" s="33"/>
      <c r="AC911" s="33"/>
      <c r="AD911" s="33"/>
      <c r="AE911" s="33"/>
      <c r="AR911" s="180" t="s">
        <v>220</v>
      </c>
      <c r="AT911" s="180" t="s">
        <v>182</v>
      </c>
      <c r="AU911" s="180" t="s">
        <v>91</v>
      </c>
      <c r="AY911" s="18" t="s">
        <v>180</v>
      </c>
      <c r="BE911" s="181">
        <f>IF(N911="základní",J911,0)</f>
        <v>0</v>
      </c>
      <c r="BF911" s="181">
        <f>IF(N911="snížená",J911,0)</f>
        <v>0</v>
      </c>
      <c r="BG911" s="181">
        <f>IF(N911="zákl. přenesená",J911,0)</f>
        <v>0</v>
      </c>
      <c r="BH911" s="181">
        <f>IF(N911="sníž. přenesená",J911,0)</f>
        <v>0</v>
      </c>
      <c r="BI911" s="181">
        <f>IF(N911="nulová",J911,0)</f>
        <v>0</v>
      </c>
      <c r="BJ911" s="18" t="s">
        <v>21</v>
      </c>
      <c r="BK911" s="181">
        <f>ROUND(I911*H911,2)</f>
        <v>0</v>
      </c>
      <c r="BL911" s="18" t="s">
        <v>220</v>
      </c>
      <c r="BM911" s="180" t="s">
        <v>1105</v>
      </c>
    </row>
    <row r="912" spans="1:65" s="2" customFormat="1" ht="11.25">
      <c r="A912" s="33"/>
      <c r="B912" s="34"/>
      <c r="C912" s="33"/>
      <c r="D912" s="182" t="s">
        <v>186</v>
      </c>
      <c r="E912" s="33"/>
      <c r="F912" s="183" t="s">
        <v>1104</v>
      </c>
      <c r="G912" s="33"/>
      <c r="H912" s="33"/>
      <c r="I912" s="102"/>
      <c r="J912" s="33"/>
      <c r="K912" s="33"/>
      <c r="L912" s="34"/>
      <c r="M912" s="184"/>
      <c r="N912" s="185"/>
      <c r="O912" s="59"/>
      <c r="P912" s="59"/>
      <c r="Q912" s="59"/>
      <c r="R912" s="59"/>
      <c r="S912" s="59"/>
      <c r="T912" s="60"/>
      <c r="U912" s="33"/>
      <c r="V912" s="33"/>
      <c r="W912" s="33"/>
      <c r="X912" s="33"/>
      <c r="Y912" s="33"/>
      <c r="Z912" s="33"/>
      <c r="AA912" s="33"/>
      <c r="AB912" s="33"/>
      <c r="AC912" s="33"/>
      <c r="AD912" s="33"/>
      <c r="AE912" s="33"/>
      <c r="AT912" s="18" t="s">
        <v>186</v>
      </c>
      <c r="AU912" s="18" t="s">
        <v>91</v>
      </c>
    </row>
    <row r="913" spans="1:65" s="2" customFormat="1" ht="24" customHeight="1">
      <c r="A913" s="33"/>
      <c r="B913" s="167"/>
      <c r="C913" s="168" t="s">
        <v>1106</v>
      </c>
      <c r="D913" s="168" t="s">
        <v>182</v>
      </c>
      <c r="E913" s="169" t="s">
        <v>1107</v>
      </c>
      <c r="F913" s="170" t="s">
        <v>1108</v>
      </c>
      <c r="G913" s="171" t="s">
        <v>199</v>
      </c>
      <c r="H913" s="172">
        <v>460</v>
      </c>
      <c r="I913" s="173"/>
      <c r="J913" s="174">
        <f>ROUND(I913*H913,2)</f>
        <v>0</v>
      </c>
      <c r="K913" s="175"/>
      <c r="L913" s="34"/>
      <c r="M913" s="176" t="s">
        <v>1</v>
      </c>
      <c r="N913" s="177" t="s">
        <v>45</v>
      </c>
      <c r="O913" s="59"/>
      <c r="P913" s="178">
        <f>O913*H913</f>
        <v>0</v>
      </c>
      <c r="Q913" s="178">
        <v>0</v>
      </c>
      <c r="R913" s="178">
        <f>Q913*H913</f>
        <v>0</v>
      </c>
      <c r="S913" s="178">
        <v>0</v>
      </c>
      <c r="T913" s="179">
        <f>S913*H913</f>
        <v>0</v>
      </c>
      <c r="U913" s="33"/>
      <c r="V913" s="33"/>
      <c r="W913" s="33"/>
      <c r="X913" s="33"/>
      <c r="Y913" s="33"/>
      <c r="Z913" s="33"/>
      <c r="AA913" s="33"/>
      <c r="AB913" s="33"/>
      <c r="AC913" s="33"/>
      <c r="AD913" s="33"/>
      <c r="AE913" s="33"/>
      <c r="AR913" s="180" t="s">
        <v>220</v>
      </c>
      <c r="AT913" s="180" t="s">
        <v>182</v>
      </c>
      <c r="AU913" s="180" t="s">
        <v>91</v>
      </c>
      <c r="AY913" s="18" t="s">
        <v>180</v>
      </c>
      <c r="BE913" s="181">
        <f>IF(N913="základní",J913,0)</f>
        <v>0</v>
      </c>
      <c r="BF913" s="181">
        <f>IF(N913="snížená",J913,0)</f>
        <v>0</v>
      </c>
      <c r="BG913" s="181">
        <f>IF(N913="zákl. přenesená",J913,0)</f>
        <v>0</v>
      </c>
      <c r="BH913" s="181">
        <f>IF(N913="sníž. přenesená",J913,0)</f>
        <v>0</v>
      </c>
      <c r="BI913" s="181">
        <f>IF(N913="nulová",J913,0)</f>
        <v>0</v>
      </c>
      <c r="BJ913" s="18" t="s">
        <v>21</v>
      </c>
      <c r="BK913" s="181">
        <f>ROUND(I913*H913,2)</f>
        <v>0</v>
      </c>
      <c r="BL913" s="18" t="s">
        <v>220</v>
      </c>
      <c r="BM913" s="180" t="s">
        <v>1109</v>
      </c>
    </row>
    <row r="914" spans="1:65" s="2" customFormat="1" ht="19.5">
      <c r="A914" s="33"/>
      <c r="B914" s="34"/>
      <c r="C914" s="33"/>
      <c r="D914" s="182" t="s">
        <v>186</v>
      </c>
      <c r="E914" s="33"/>
      <c r="F914" s="183" t="s">
        <v>1108</v>
      </c>
      <c r="G914" s="33"/>
      <c r="H914" s="33"/>
      <c r="I914" s="102"/>
      <c r="J914" s="33"/>
      <c r="K914" s="33"/>
      <c r="L914" s="34"/>
      <c r="M914" s="184"/>
      <c r="N914" s="185"/>
      <c r="O914" s="59"/>
      <c r="P914" s="59"/>
      <c r="Q914" s="59"/>
      <c r="R914" s="59"/>
      <c r="S914" s="59"/>
      <c r="T914" s="60"/>
      <c r="U914" s="33"/>
      <c r="V914" s="33"/>
      <c r="W914" s="33"/>
      <c r="X914" s="33"/>
      <c r="Y914" s="33"/>
      <c r="Z914" s="33"/>
      <c r="AA914" s="33"/>
      <c r="AB914" s="33"/>
      <c r="AC914" s="33"/>
      <c r="AD914" s="33"/>
      <c r="AE914" s="33"/>
      <c r="AT914" s="18" t="s">
        <v>186</v>
      </c>
      <c r="AU914" s="18" t="s">
        <v>91</v>
      </c>
    </row>
    <row r="915" spans="1:65" s="2" customFormat="1" ht="16.5" customHeight="1">
      <c r="A915" s="33"/>
      <c r="B915" s="167"/>
      <c r="C915" s="168" t="s">
        <v>664</v>
      </c>
      <c r="D915" s="168" t="s">
        <v>182</v>
      </c>
      <c r="E915" s="169" t="s">
        <v>1110</v>
      </c>
      <c r="F915" s="170" t="s">
        <v>1111</v>
      </c>
      <c r="G915" s="171" t="s">
        <v>199</v>
      </c>
      <c r="H915" s="172">
        <v>14.3</v>
      </c>
      <c r="I915" s="173"/>
      <c r="J915" s="174">
        <f>ROUND(I915*H915,2)</f>
        <v>0</v>
      </c>
      <c r="K915" s="175"/>
      <c r="L915" s="34"/>
      <c r="M915" s="176" t="s">
        <v>1</v>
      </c>
      <c r="N915" s="177" t="s">
        <v>45</v>
      </c>
      <c r="O915" s="59"/>
      <c r="P915" s="178">
        <f>O915*H915</f>
        <v>0</v>
      </c>
      <c r="Q915" s="178">
        <v>0</v>
      </c>
      <c r="R915" s="178">
        <f>Q915*H915</f>
        <v>0</v>
      </c>
      <c r="S915" s="178">
        <v>0</v>
      </c>
      <c r="T915" s="179">
        <f>S915*H915</f>
        <v>0</v>
      </c>
      <c r="U915" s="33"/>
      <c r="V915" s="33"/>
      <c r="W915" s="33"/>
      <c r="X915" s="33"/>
      <c r="Y915" s="33"/>
      <c r="Z915" s="33"/>
      <c r="AA915" s="33"/>
      <c r="AB915" s="33"/>
      <c r="AC915" s="33"/>
      <c r="AD915" s="33"/>
      <c r="AE915" s="33"/>
      <c r="AR915" s="180" t="s">
        <v>220</v>
      </c>
      <c r="AT915" s="180" t="s">
        <v>182</v>
      </c>
      <c r="AU915" s="180" t="s">
        <v>91</v>
      </c>
      <c r="AY915" s="18" t="s">
        <v>180</v>
      </c>
      <c r="BE915" s="181">
        <f>IF(N915="základní",J915,0)</f>
        <v>0</v>
      </c>
      <c r="BF915" s="181">
        <f>IF(N915="snížená",J915,0)</f>
        <v>0</v>
      </c>
      <c r="BG915" s="181">
        <f>IF(N915="zákl. přenesená",J915,0)</f>
        <v>0</v>
      </c>
      <c r="BH915" s="181">
        <f>IF(N915="sníž. přenesená",J915,0)</f>
        <v>0</v>
      </c>
      <c r="BI915" s="181">
        <f>IF(N915="nulová",J915,0)</f>
        <v>0</v>
      </c>
      <c r="BJ915" s="18" t="s">
        <v>21</v>
      </c>
      <c r="BK915" s="181">
        <f>ROUND(I915*H915,2)</f>
        <v>0</v>
      </c>
      <c r="BL915" s="18" t="s">
        <v>220</v>
      </c>
      <c r="BM915" s="180" t="s">
        <v>1112</v>
      </c>
    </row>
    <row r="916" spans="1:65" s="2" customFormat="1" ht="11.25">
      <c r="A916" s="33"/>
      <c r="B916" s="34"/>
      <c r="C916" s="33"/>
      <c r="D916" s="182" t="s">
        <v>186</v>
      </c>
      <c r="E916" s="33"/>
      <c r="F916" s="183" t="s">
        <v>1111</v>
      </c>
      <c r="G916" s="33"/>
      <c r="H916" s="33"/>
      <c r="I916" s="102"/>
      <c r="J916" s="33"/>
      <c r="K916" s="33"/>
      <c r="L916" s="34"/>
      <c r="M916" s="184"/>
      <c r="N916" s="185"/>
      <c r="O916" s="59"/>
      <c r="P916" s="59"/>
      <c r="Q916" s="59"/>
      <c r="R916" s="59"/>
      <c r="S916" s="59"/>
      <c r="T916" s="60"/>
      <c r="U916" s="33"/>
      <c r="V916" s="33"/>
      <c r="W916" s="33"/>
      <c r="X916" s="33"/>
      <c r="Y916" s="33"/>
      <c r="Z916" s="33"/>
      <c r="AA916" s="33"/>
      <c r="AB916" s="33"/>
      <c r="AC916" s="33"/>
      <c r="AD916" s="33"/>
      <c r="AE916" s="33"/>
      <c r="AT916" s="18" t="s">
        <v>186</v>
      </c>
      <c r="AU916" s="18" t="s">
        <v>91</v>
      </c>
    </row>
    <row r="917" spans="1:65" s="2" customFormat="1" ht="24" customHeight="1">
      <c r="A917" s="33"/>
      <c r="B917" s="167"/>
      <c r="C917" s="168" t="s">
        <v>1113</v>
      </c>
      <c r="D917" s="168" t="s">
        <v>182</v>
      </c>
      <c r="E917" s="169" t="s">
        <v>1114</v>
      </c>
      <c r="F917" s="170" t="s">
        <v>1115</v>
      </c>
      <c r="G917" s="171" t="s">
        <v>185</v>
      </c>
      <c r="H917" s="172">
        <v>1.823</v>
      </c>
      <c r="I917" s="173"/>
      <c r="J917" s="174">
        <f>ROUND(I917*H917,2)</f>
        <v>0</v>
      </c>
      <c r="K917" s="175"/>
      <c r="L917" s="34"/>
      <c r="M917" s="176" t="s">
        <v>1</v>
      </c>
      <c r="N917" s="177" t="s">
        <v>45</v>
      </c>
      <c r="O917" s="59"/>
      <c r="P917" s="178">
        <f>O917*H917</f>
        <v>0</v>
      </c>
      <c r="Q917" s="178">
        <v>0</v>
      </c>
      <c r="R917" s="178">
        <f>Q917*H917</f>
        <v>0</v>
      </c>
      <c r="S917" s="178">
        <v>0</v>
      </c>
      <c r="T917" s="179">
        <f>S917*H917</f>
        <v>0</v>
      </c>
      <c r="U917" s="33"/>
      <c r="V917" s="33"/>
      <c r="W917" s="33"/>
      <c r="X917" s="33"/>
      <c r="Y917" s="33"/>
      <c r="Z917" s="33"/>
      <c r="AA917" s="33"/>
      <c r="AB917" s="33"/>
      <c r="AC917" s="33"/>
      <c r="AD917" s="33"/>
      <c r="AE917" s="33"/>
      <c r="AR917" s="180" t="s">
        <v>220</v>
      </c>
      <c r="AT917" s="180" t="s">
        <v>182</v>
      </c>
      <c r="AU917" s="180" t="s">
        <v>91</v>
      </c>
      <c r="AY917" s="18" t="s">
        <v>180</v>
      </c>
      <c r="BE917" s="181">
        <f>IF(N917="základní",J917,0)</f>
        <v>0</v>
      </c>
      <c r="BF917" s="181">
        <f>IF(N917="snížená",J917,0)</f>
        <v>0</v>
      </c>
      <c r="BG917" s="181">
        <f>IF(N917="zákl. přenesená",J917,0)</f>
        <v>0</v>
      </c>
      <c r="BH917" s="181">
        <f>IF(N917="sníž. přenesená",J917,0)</f>
        <v>0</v>
      </c>
      <c r="BI917" s="181">
        <f>IF(N917="nulová",J917,0)</f>
        <v>0</v>
      </c>
      <c r="BJ917" s="18" t="s">
        <v>21</v>
      </c>
      <c r="BK917" s="181">
        <f>ROUND(I917*H917,2)</f>
        <v>0</v>
      </c>
      <c r="BL917" s="18" t="s">
        <v>220</v>
      </c>
      <c r="BM917" s="180" t="s">
        <v>1116</v>
      </c>
    </row>
    <row r="918" spans="1:65" s="2" customFormat="1" ht="11.25">
      <c r="A918" s="33"/>
      <c r="B918" s="34"/>
      <c r="C918" s="33"/>
      <c r="D918" s="182" t="s">
        <v>186</v>
      </c>
      <c r="E918" s="33"/>
      <c r="F918" s="183" t="s">
        <v>1115</v>
      </c>
      <c r="G918" s="33"/>
      <c r="H918" s="33"/>
      <c r="I918" s="102"/>
      <c r="J918" s="33"/>
      <c r="K918" s="33"/>
      <c r="L918" s="34"/>
      <c r="M918" s="184"/>
      <c r="N918" s="185"/>
      <c r="O918" s="59"/>
      <c r="P918" s="59"/>
      <c r="Q918" s="59"/>
      <c r="R918" s="59"/>
      <c r="S918" s="59"/>
      <c r="T918" s="60"/>
      <c r="U918" s="33"/>
      <c r="V918" s="33"/>
      <c r="W918" s="33"/>
      <c r="X918" s="33"/>
      <c r="Y918" s="33"/>
      <c r="Z918" s="33"/>
      <c r="AA918" s="33"/>
      <c r="AB918" s="33"/>
      <c r="AC918" s="33"/>
      <c r="AD918" s="33"/>
      <c r="AE918" s="33"/>
      <c r="AT918" s="18" t="s">
        <v>186</v>
      </c>
      <c r="AU918" s="18" t="s">
        <v>91</v>
      </c>
    </row>
    <row r="919" spans="1:65" s="12" customFormat="1" ht="22.9" customHeight="1">
      <c r="B919" s="154"/>
      <c r="D919" s="155" t="s">
        <v>79</v>
      </c>
      <c r="E919" s="165" t="s">
        <v>1117</v>
      </c>
      <c r="F919" s="165" t="s">
        <v>1118</v>
      </c>
      <c r="I919" s="157"/>
      <c r="J919" s="166">
        <f>BK919</f>
        <v>0</v>
      </c>
      <c r="L919" s="154"/>
      <c r="M919" s="159"/>
      <c r="N919" s="160"/>
      <c r="O919" s="160"/>
      <c r="P919" s="161">
        <f>SUM(P920:P944)</f>
        <v>0</v>
      </c>
      <c r="Q919" s="160"/>
      <c r="R919" s="161">
        <f>SUM(R920:R944)</f>
        <v>0</v>
      </c>
      <c r="S919" s="160"/>
      <c r="T919" s="162">
        <f>SUM(T920:T944)</f>
        <v>0</v>
      </c>
      <c r="AR919" s="155" t="s">
        <v>91</v>
      </c>
      <c r="AT919" s="163" t="s">
        <v>79</v>
      </c>
      <c r="AU919" s="163" t="s">
        <v>21</v>
      </c>
      <c r="AY919" s="155" t="s">
        <v>180</v>
      </c>
      <c r="BK919" s="164">
        <f>SUM(BK920:BK944)</f>
        <v>0</v>
      </c>
    </row>
    <row r="920" spans="1:65" s="2" customFormat="1" ht="36" customHeight="1">
      <c r="A920" s="33"/>
      <c r="B920" s="167"/>
      <c r="C920" s="168" t="s">
        <v>667</v>
      </c>
      <c r="D920" s="168" t="s">
        <v>182</v>
      </c>
      <c r="E920" s="169" t="s">
        <v>1119</v>
      </c>
      <c r="F920" s="170" t="s">
        <v>1120</v>
      </c>
      <c r="G920" s="171" t="s">
        <v>199</v>
      </c>
      <c r="H920" s="172">
        <v>77.13</v>
      </c>
      <c r="I920" s="173"/>
      <c r="J920" s="174">
        <f>ROUND(I920*H920,2)</f>
        <v>0</v>
      </c>
      <c r="K920" s="175"/>
      <c r="L920" s="34"/>
      <c r="M920" s="176" t="s">
        <v>1</v>
      </c>
      <c r="N920" s="177" t="s">
        <v>45</v>
      </c>
      <c r="O920" s="59"/>
      <c r="P920" s="178">
        <f>O920*H920</f>
        <v>0</v>
      </c>
      <c r="Q920" s="178">
        <v>0</v>
      </c>
      <c r="R920" s="178">
        <f>Q920*H920</f>
        <v>0</v>
      </c>
      <c r="S920" s="178">
        <v>0</v>
      </c>
      <c r="T920" s="179">
        <f>S920*H920</f>
        <v>0</v>
      </c>
      <c r="U920" s="33"/>
      <c r="V920" s="33"/>
      <c r="W920" s="33"/>
      <c r="X920" s="33"/>
      <c r="Y920" s="33"/>
      <c r="Z920" s="33"/>
      <c r="AA920" s="33"/>
      <c r="AB920" s="33"/>
      <c r="AC920" s="33"/>
      <c r="AD920" s="33"/>
      <c r="AE920" s="33"/>
      <c r="AR920" s="180" t="s">
        <v>220</v>
      </c>
      <c r="AT920" s="180" t="s">
        <v>182</v>
      </c>
      <c r="AU920" s="180" t="s">
        <v>91</v>
      </c>
      <c r="AY920" s="18" t="s">
        <v>180</v>
      </c>
      <c r="BE920" s="181">
        <f>IF(N920="základní",J920,0)</f>
        <v>0</v>
      </c>
      <c r="BF920" s="181">
        <f>IF(N920="snížená",J920,0)</f>
        <v>0</v>
      </c>
      <c r="BG920" s="181">
        <f>IF(N920="zákl. přenesená",J920,0)</f>
        <v>0</v>
      </c>
      <c r="BH920" s="181">
        <f>IF(N920="sníž. přenesená",J920,0)</f>
        <v>0</v>
      </c>
      <c r="BI920" s="181">
        <f>IF(N920="nulová",J920,0)</f>
        <v>0</v>
      </c>
      <c r="BJ920" s="18" t="s">
        <v>21</v>
      </c>
      <c r="BK920" s="181">
        <f>ROUND(I920*H920,2)</f>
        <v>0</v>
      </c>
      <c r="BL920" s="18" t="s">
        <v>220</v>
      </c>
      <c r="BM920" s="180" t="s">
        <v>1121</v>
      </c>
    </row>
    <row r="921" spans="1:65" s="2" customFormat="1" ht="29.25">
      <c r="A921" s="33"/>
      <c r="B921" s="34"/>
      <c r="C921" s="33"/>
      <c r="D921" s="182" t="s">
        <v>186</v>
      </c>
      <c r="E921" s="33"/>
      <c r="F921" s="183" t="s">
        <v>1120</v>
      </c>
      <c r="G921" s="33"/>
      <c r="H921" s="33"/>
      <c r="I921" s="102"/>
      <c r="J921" s="33"/>
      <c r="K921" s="33"/>
      <c r="L921" s="34"/>
      <c r="M921" s="184"/>
      <c r="N921" s="185"/>
      <c r="O921" s="59"/>
      <c r="P921" s="59"/>
      <c r="Q921" s="59"/>
      <c r="R921" s="59"/>
      <c r="S921" s="59"/>
      <c r="T921" s="60"/>
      <c r="U921" s="33"/>
      <c r="V921" s="33"/>
      <c r="W921" s="33"/>
      <c r="X921" s="33"/>
      <c r="Y921" s="33"/>
      <c r="Z921" s="33"/>
      <c r="AA921" s="33"/>
      <c r="AB921" s="33"/>
      <c r="AC921" s="33"/>
      <c r="AD921" s="33"/>
      <c r="AE921" s="33"/>
      <c r="AT921" s="18" t="s">
        <v>186</v>
      </c>
      <c r="AU921" s="18" t="s">
        <v>91</v>
      </c>
    </row>
    <row r="922" spans="1:65" s="15" customFormat="1" ht="11.25">
      <c r="B922" s="213"/>
      <c r="D922" s="182" t="s">
        <v>187</v>
      </c>
      <c r="E922" s="214" t="s">
        <v>1</v>
      </c>
      <c r="F922" s="215" t="s">
        <v>1122</v>
      </c>
      <c r="H922" s="214" t="s">
        <v>1</v>
      </c>
      <c r="I922" s="216"/>
      <c r="L922" s="213"/>
      <c r="M922" s="217"/>
      <c r="N922" s="218"/>
      <c r="O922" s="218"/>
      <c r="P922" s="218"/>
      <c r="Q922" s="218"/>
      <c r="R922" s="218"/>
      <c r="S922" s="218"/>
      <c r="T922" s="219"/>
      <c r="AT922" s="214" t="s">
        <v>187</v>
      </c>
      <c r="AU922" s="214" t="s">
        <v>91</v>
      </c>
      <c r="AV922" s="15" t="s">
        <v>21</v>
      </c>
      <c r="AW922" s="15" t="s">
        <v>36</v>
      </c>
      <c r="AX922" s="15" t="s">
        <v>80</v>
      </c>
      <c r="AY922" s="214" t="s">
        <v>180</v>
      </c>
    </row>
    <row r="923" spans="1:65" s="13" customFormat="1" ht="11.25">
      <c r="B923" s="186"/>
      <c r="D923" s="182" t="s">
        <v>187</v>
      </c>
      <c r="E923" s="187" t="s">
        <v>1</v>
      </c>
      <c r="F923" s="188" t="s">
        <v>1123</v>
      </c>
      <c r="H923" s="189">
        <v>77.13</v>
      </c>
      <c r="I923" s="190"/>
      <c r="L923" s="186"/>
      <c r="M923" s="191"/>
      <c r="N923" s="192"/>
      <c r="O923" s="192"/>
      <c r="P923" s="192"/>
      <c r="Q923" s="192"/>
      <c r="R923" s="192"/>
      <c r="S923" s="192"/>
      <c r="T923" s="193"/>
      <c r="AT923" s="187" t="s">
        <v>187</v>
      </c>
      <c r="AU923" s="187" t="s">
        <v>91</v>
      </c>
      <c r="AV923" s="13" t="s">
        <v>91</v>
      </c>
      <c r="AW923" s="13" t="s">
        <v>36</v>
      </c>
      <c r="AX923" s="13" t="s">
        <v>80</v>
      </c>
      <c r="AY923" s="187" t="s">
        <v>180</v>
      </c>
    </row>
    <row r="924" spans="1:65" s="14" customFormat="1" ht="11.25">
      <c r="B924" s="194"/>
      <c r="D924" s="182" t="s">
        <v>187</v>
      </c>
      <c r="E924" s="195" t="s">
        <v>1</v>
      </c>
      <c r="F924" s="196" t="s">
        <v>189</v>
      </c>
      <c r="H924" s="197">
        <v>77.13</v>
      </c>
      <c r="I924" s="198"/>
      <c r="L924" s="194"/>
      <c r="M924" s="199"/>
      <c r="N924" s="200"/>
      <c r="O924" s="200"/>
      <c r="P924" s="200"/>
      <c r="Q924" s="200"/>
      <c r="R924" s="200"/>
      <c r="S924" s="200"/>
      <c r="T924" s="201"/>
      <c r="AT924" s="195" t="s">
        <v>187</v>
      </c>
      <c r="AU924" s="195" t="s">
        <v>91</v>
      </c>
      <c r="AV924" s="14" t="s">
        <v>128</v>
      </c>
      <c r="AW924" s="14" t="s">
        <v>36</v>
      </c>
      <c r="AX924" s="14" t="s">
        <v>21</v>
      </c>
      <c r="AY924" s="195" t="s">
        <v>180</v>
      </c>
    </row>
    <row r="925" spans="1:65" s="2" customFormat="1" ht="36" customHeight="1">
      <c r="A925" s="33"/>
      <c r="B925" s="167"/>
      <c r="C925" s="202" t="s">
        <v>1124</v>
      </c>
      <c r="D925" s="202" t="s">
        <v>190</v>
      </c>
      <c r="E925" s="203" t="s">
        <v>1125</v>
      </c>
      <c r="F925" s="204" t="s">
        <v>1126</v>
      </c>
      <c r="G925" s="205" t="s">
        <v>199</v>
      </c>
      <c r="H925" s="206">
        <v>85.8</v>
      </c>
      <c r="I925" s="207"/>
      <c r="J925" s="208">
        <f>ROUND(I925*H925,2)</f>
        <v>0</v>
      </c>
      <c r="K925" s="209"/>
      <c r="L925" s="210"/>
      <c r="M925" s="211" t="s">
        <v>1</v>
      </c>
      <c r="N925" s="212" t="s">
        <v>45</v>
      </c>
      <c r="O925" s="59"/>
      <c r="P925" s="178">
        <f>O925*H925</f>
        <v>0</v>
      </c>
      <c r="Q925" s="178">
        <v>0</v>
      </c>
      <c r="R925" s="178">
        <f>Q925*H925</f>
        <v>0</v>
      </c>
      <c r="S925" s="178">
        <v>0</v>
      </c>
      <c r="T925" s="179">
        <f>S925*H925</f>
        <v>0</v>
      </c>
      <c r="U925" s="33"/>
      <c r="V925" s="33"/>
      <c r="W925" s="33"/>
      <c r="X925" s="33"/>
      <c r="Y925" s="33"/>
      <c r="Z925" s="33"/>
      <c r="AA925" s="33"/>
      <c r="AB925" s="33"/>
      <c r="AC925" s="33"/>
      <c r="AD925" s="33"/>
      <c r="AE925" s="33"/>
      <c r="AR925" s="180" t="s">
        <v>257</v>
      </c>
      <c r="AT925" s="180" t="s">
        <v>190</v>
      </c>
      <c r="AU925" s="180" t="s">
        <v>91</v>
      </c>
      <c r="AY925" s="18" t="s">
        <v>180</v>
      </c>
      <c r="BE925" s="181">
        <f>IF(N925="základní",J925,0)</f>
        <v>0</v>
      </c>
      <c r="BF925" s="181">
        <f>IF(N925="snížená",J925,0)</f>
        <v>0</v>
      </c>
      <c r="BG925" s="181">
        <f>IF(N925="zákl. přenesená",J925,0)</f>
        <v>0</v>
      </c>
      <c r="BH925" s="181">
        <f>IF(N925="sníž. přenesená",J925,0)</f>
        <v>0</v>
      </c>
      <c r="BI925" s="181">
        <f>IF(N925="nulová",J925,0)</f>
        <v>0</v>
      </c>
      <c r="BJ925" s="18" t="s">
        <v>21</v>
      </c>
      <c r="BK925" s="181">
        <f>ROUND(I925*H925,2)</f>
        <v>0</v>
      </c>
      <c r="BL925" s="18" t="s">
        <v>220</v>
      </c>
      <c r="BM925" s="180" t="s">
        <v>1127</v>
      </c>
    </row>
    <row r="926" spans="1:65" s="2" customFormat="1" ht="19.5">
      <c r="A926" s="33"/>
      <c r="B926" s="34"/>
      <c r="C926" s="33"/>
      <c r="D926" s="182" t="s">
        <v>186</v>
      </c>
      <c r="E926" s="33"/>
      <c r="F926" s="183" t="s">
        <v>1126</v>
      </c>
      <c r="G926" s="33"/>
      <c r="H926" s="33"/>
      <c r="I926" s="102"/>
      <c r="J926" s="33"/>
      <c r="K926" s="33"/>
      <c r="L926" s="34"/>
      <c r="M926" s="184"/>
      <c r="N926" s="185"/>
      <c r="O926" s="59"/>
      <c r="P926" s="59"/>
      <c r="Q926" s="59"/>
      <c r="R926" s="59"/>
      <c r="S926" s="59"/>
      <c r="T926" s="60"/>
      <c r="U926" s="33"/>
      <c r="V926" s="33"/>
      <c r="W926" s="33"/>
      <c r="X926" s="33"/>
      <c r="Y926" s="33"/>
      <c r="Z926" s="33"/>
      <c r="AA926" s="33"/>
      <c r="AB926" s="33"/>
      <c r="AC926" s="33"/>
      <c r="AD926" s="33"/>
      <c r="AE926" s="33"/>
      <c r="AT926" s="18" t="s">
        <v>186</v>
      </c>
      <c r="AU926" s="18" t="s">
        <v>91</v>
      </c>
    </row>
    <row r="927" spans="1:65" s="2" customFormat="1" ht="24" customHeight="1">
      <c r="A927" s="33"/>
      <c r="B927" s="167"/>
      <c r="C927" s="168" t="s">
        <v>671</v>
      </c>
      <c r="D927" s="168" t="s">
        <v>182</v>
      </c>
      <c r="E927" s="169" t="s">
        <v>1128</v>
      </c>
      <c r="F927" s="170" t="s">
        <v>1129</v>
      </c>
      <c r="G927" s="171" t="s">
        <v>199</v>
      </c>
      <c r="H927" s="172">
        <v>77.2</v>
      </c>
      <c r="I927" s="173"/>
      <c r="J927" s="174">
        <f>ROUND(I927*H927,2)</f>
        <v>0</v>
      </c>
      <c r="K927" s="175"/>
      <c r="L927" s="34"/>
      <c r="M927" s="176" t="s">
        <v>1</v>
      </c>
      <c r="N927" s="177" t="s">
        <v>45</v>
      </c>
      <c r="O927" s="59"/>
      <c r="P927" s="178">
        <f>O927*H927</f>
        <v>0</v>
      </c>
      <c r="Q927" s="178">
        <v>0</v>
      </c>
      <c r="R927" s="178">
        <f>Q927*H927</f>
        <v>0</v>
      </c>
      <c r="S927" s="178">
        <v>0</v>
      </c>
      <c r="T927" s="179">
        <f>S927*H927</f>
        <v>0</v>
      </c>
      <c r="U927" s="33"/>
      <c r="V927" s="33"/>
      <c r="W927" s="33"/>
      <c r="X927" s="33"/>
      <c r="Y927" s="33"/>
      <c r="Z927" s="33"/>
      <c r="AA927" s="33"/>
      <c r="AB927" s="33"/>
      <c r="AC927" s="33"/>
      <c r="AD927" s="33"/>
      <c r="AE927" s="33"/>
      <c r="AR927" s="180" t="s">
        <v>220</v>
      </c>
      <c r="AT927" s="180" t="s">
        <v>182</v>
      </c>
      <c r="AU927" s="180" t="s">
        <v>91</v>
      </c>
      <c r="AY927" s="18" t="s">
        <v>180</v>
      </c>
      <c r="BE927" s="181">
        <f>IF(N927="základní",J927,0)</f>
        <v>0</v>
      </c>
      <c r="BF927" s="181">
        <f>IF(N927="snížená",J927,0)</f>
        <v>0</v>
      </c>
      <c r="BG927" s="181">
        <f>IF(N927="zákl. přenesená",J927,0)</f>
        <v>0</v>
      </c>
      <c r="BH927" s="181">
        <f>IF(N927="sníž. přenesená",J927,0)</f>
        <v>0</v>
      </c>
      <c r="BI927" s="181">
        <f>IF(N927="nulová",J927,0)</f>
        <v>0</v>
      </c>
      <c r="BJ927" s="18" t="s">
        <v>21</v>
      </c>
      <c r="BK927" s="181">
        <f>ROUND(I927*H927,2)</f>
        <v>0</v>
      </c>
      <c r="BL927" s="18" t="s">
        <v>220</v>
      </c>
      <c r="BM927" s="180" t="s">
        <v>1130</v>
      </c>
    </row>
    <row r="928" spans="1:65" s="2" customFormat="1" ht="19.5">
      <c r="A928" s="33"/>
      <c r="B928" s="34"/>
      <c r="C928" s="33"/>
      <c r="D928" s="182" t="s">
        <v>186</v>
      </c>
      <c r="E928" s="33"/>
      <c r="F928" s="183" t="s">
        <v>1129</v>
      </c>
      <c r="G928" s="33"/>
      <c r="H928" s="33"/>
      <c r="I928" s="102"/>
      <c r="J928" s="33"/>
      <c r="K928" s="33"/>
      <c r="L928" s="34"/>
      <c r="M928" s="184"/>
      <c r="N928" s="185"/>
      <c r="O928" s="59"/>
      <c r="P928" s="59"/>
      <c r="Q928" s="59"/>
      <c r="R928" s="59"/>
      <c r="S928" s="59"/>
      <c r="T928" s="60"/>
      <c r="U928" s="33"/>
      <c r="V928" s="33"/>
      <c r="W928" s="33"/>
      <c r="X928" s="33"/>
      <c r="Y928" s="33"/>
      <c r="Z928" s="33"/>
      <c r="AA928" s="33"/>
      <c r="AB928" s="33"/>
      <c r="AC928" s="33"/>
      <c r="AD928" s="33"/>
      <c r="AE928" s="33"/>
      <c r="AT928" s="18" t="s">
        <v>186</v>
      </c>
      <c r="AU928" s="18" t="s">
        <v>91</v>
      </c>
    </row>
    <row r="929" spans="1:65" s="13" customFormat="1" ht="11.25">
      <c r="B929" s="186"/>
      <c r="D929" s="182" t="s">
        <v>187</v>
      </c>
      <c r="E929" s="187" t="s">
        <v>1</v>
      </c>
      <c r="F929" s="188" t="s">
        <v>1131</v>
      </c>
      <c r="H929" s="189">
        <v>77.2</v>
      </c>
      <c r="I929" s="190"/>
      <c r="L929" s="186"/>
      <c r="M929" s="191"/>
      <c r="N929" s="192"/>
      <c r="O929" s="192"/>
      <c r="P929" s="192"/>
      <c r="Q929" s="192"/>
      <c r="R929" s="192"/>
      <c r="S929" s="192"/>
      <c r="T929" s="193"/>
      <c r="AT929" s="187" t="s">
        <v>187</v>
      </c>
      <c r="AU929" s="187" t="s">
        <v>91</v>
      </c>
      <c r="AV929" s="13" t="s">
        <v>91</v>
      </c>
      <c r="AW929" s="13" t="s">
        <v>36</v>
      </c>
      <c r="AX929" s="13" t="s">
        <v>80</v>
      </c>
      <c r="AY929" s="187" t="s">
        <v>180</v>
      </c>
    </row>
    <row r="930" spans="1:65" s="14" customFormat="1" ht="11.25">
      <c r="B930" s="194"/>
      <c r="D930" s="182" t="s">
        <v>187</v>
      </c>
      <c r="E930" s="195" t="s">
        <v>1</v>
      </c>
      <c r="F930" s="196" t="s">
        <v>189</v>
      </c>
      <c r="H930" s="197">
        <v>77.2</v>
      </c>
      <c r="I930" s="198"/>
      <c r="L930" s="194"/>
      <c r="M930" s="199"/>
      <c r="N930" s="200"/>
      <c r="O930" s="200"/>
      <c r="P930" s="200"/>
      <c r="Q930" s="200"/>
      <c r="R930" s="200"/>
      <c r="S930" s="200"/>
      <c r="T930" s="201"/>
      <c r="AT930" s="195" t="s">
        <v>187</v>
      </c>
      <c r="AU930" s="195" t="s">
        <v>91</v>
      </c>
      <c r="AV930" s="14" t="s">
        <v>128</v>
      </c>
      <c r="AW930" s="14" t="s">
        <v>36</v>
      </c>
      <c r="AX930" s="14" t="s">
        <v>21</v>
      </c>
      <c r="AY930" s="195" t="s">
        <v>180</v>
      </c>
    </row>
    <row r="931" spans="1:65" s="2" customFormat="1" ht="24" customHeight="1">
      <c r="A931" s="33"/>
      <c r="B931" s="167"/>
      <c r="C931" s="168" t="s">
        <v>1132</v>
      </c>
      <c r="D931" s="168" t="s">
        <v>182</v>
      </c>
      <c r="E931" s="169" t="s">
        <v>1133</v>
      </c>
      <c r="F931" s="170" t="s">
        <v>1134</v>
      </c>
      <c r="G931" s="171" t="s">
        <v>199</v>
      </c>
      <c r="H931" s="172">
        <v>77.2</v>
      </c>
      <c r="I931" s="173"/>
      <c r="J931" s="174">
        <f>ROUND(I931*H931,2)</f>
        <v>0</v>
      </c>
      <c r="K931" s="175"/>
      <c r="L931" s="34"/>
      <c r="M931" s="176" t="s">
        <v>1</v>
      </c>
      <c r="N931" s="177" t="s">
        <v>45</v>
      </c>
      <c r="O931" s="59"/>
      <c r="P931" s="178">
        <f>O931*H931</f>
        <v>0</v>
      </c>
      <c r="Q931" s="178">
        <v>0</v>
      </c>
      <c r="R931" s="178">
        <f>Q931*H931</f>
        <v>0</v>
      </c>
      <c r="S931" s="178">
        <v>0</v>
      </c>
      <c r="T931" s="179">
        <f>S931*H931</f>
        <v>0</v>
      </c>
      <c r="U931" s="33"/>
      <c r="V931" s="33"/>
      <c r="W931" s="33"/>
      <c r="X931" s="33"/>
      <c r="Y931" s="33"/>
      <c r="Z931" s="33"/>
      <c r="AA931" s="33"/>
      <c r="AB931" s="33"/>
      <c r="AC931" s="33"/>
      <c r="AD931" s="33"/>
      <c r="AE931" s="33"/>
      <c r="AR931" s="180" t="s">
        <v>220</v>
      </c>
      <c r="AT931" s="180" t="s">
        <v>182</v>
      </c>
      <c r="AU931" s="180" t="s">
        <v>91</v>
      </c>
      <c r="AY931" s="18" t="s">
        <v>180</v>
      </c>
      <c r="BE931" s="181">
        <f>IF(N931="základní",J931,0)</f>
        <v>0</v>
      </c>
      <c r="BF931" s="181">
        <f>IF(N931="snížená",J931,0)</f>
        <v>0</v>
      </c>
      <c r="BG931" s="181">
        <f>IF(N931="zákl. přenesená",J931,0)</f>
        <v>0</v>
      </c>
      <c r="BH931" s="181">
        <f>IF(N931="sníž. přenesená",J931,0)</f>
        <v>0</v>
      </c>
      <c r="BI931" s="181">
        <f>IF(N931="nulová",J931,0)</f>
        <v>0</v>
      </c>
      <c r="BJ931" s="18" t="s">
        <v>21</v>
      </c>
      <c r="BK931" s="181">
        <f>ROUND(I931*H931,2)</f>
        <v>0</v>
      </c>
      <c r="BL931" s="18" t="s">
        <v>220</v>
      </c>
      <c r="BM931" s="180" t="s">
        <v>1135</v>
      </c>
    </row>
    <row r="932" spans="1:65" s="2" customFormat="1" ht="19.5">
      <c r="A932" s="33"/>
      <c r="B932" s="34"/>
      <c r="C932" s="33"/>
      <c r="D932" s="182" t="s">
        <v>186</v>
      </c>
      <c r="E932" s="33"/>
      <c r="F932" s="183" t="s">
        <v>1134</v>
      </c>
      <c r="G932" s="33"/>
      <c r="H932" s="33"/>
      <c r="I932" s="102"/>
      <c r="J932" s="33"/>
      <c r="K932" s="33"/>
      <c r="L932" s="34"/>
      <c r="M932" s="184"/>
      <c r="N932" s="185"/>
      <c r="O932" s="59"/>
      <c r="P932" s="59"/>
      <c r="Q932" s="59"/>
      <c r="R932" s="59"/>
      <c r="S932" s="59"/>
      <c r="T932" s="60"/>
      <c r="U932" s="33"/>
      <c r="V932" s="33"/>
      <c r="W932" s="33"/>
      <c r="X932" s="33"/>
      <c r="Y932" s="33"/>
      <c r="Z932" s="33"/>
      <c r="AA932" s="33"/>
      <c r="AB932" s="33"/>
      <c r="AC932" s="33"/>
      <c r="AD932" s="33"/>
      <c r="AE932" s="33"/>
      <c r="AT932" s="18" t="s">
        <v>186</v>
      </c>
      <c r="AU932" s="18" t="s">
        <v>91</v>
      </c>
    </row>
    <row r="933" spans="1:65" s="2" customFormat="1" ht="24" customHeight="1">
      <c r="A933" s="33"/>
      <c r="B933" s="167"/>
      <c r="C933" s="168" t="s">
        <v>674</v>
      </c>
      <c r="D933" s="168" t="s">
        <v>182</v>
      </c>
      <c r="E933" s="169" t="s">
        <v>1136</v>
      </c>
      <c r="F933" s="170" t="s">
        <v>1137</v>
      </c>
      <c r="G933" s="171" t="s">
        <v>199</v>
      </c>
      <c r="H933" s="172">
        <v>77.2</v>
      </c>
      <c r="I933" s="173"/>
      <c r="J933" s="174">
        <f>ROUND(I933*H933,2)</f>
        <v>0</v>
      </c>
      <c r="K933" s="175"/>
      <c r="L933" s="34"/>
      <c r="M933" s="176" t="s">
        <v>1</v>
      </c>
      <c r="N933" s="177" t="s">
        <v>45</v>
      </c>
      <c r="O933" s="59"/>
      <c r="P933" s="178">
        <f>O933*H933</f>
        <v>0</v>
      </c>
      <c r="Q933" s="178">
        <v>0</v>
      </c>
      <c r="R933" s="178">
        <f>Q933*H933</f>
        <v>0</v>
      </c>
      <c r="S933" s="178">
        <v>0</v>
      </c>
      <c r="T933" s="179">
        <f>S933*H933</f>
        <v>0</v>
      </c>
      <c r="U933" s="33"/>
      <c r="V933" s="33"/>
      <c r="W933" s="33"/>
      <c r="X933" s="33"/>
      <c r="Y933" s="33"/>
      <c r="Z933" s="33"/>
      <c r="AA933" s="33"/>
      <c r="AB933" s="33"/>
      <c r="AC933" s="33"/>
      <c r="AD933" s="33"/>
      <c r="AE933" s="33"/>
      <c r="AR933" s="180" t="s">
        <v>220</v>
      </c>
      <c r="AT933" s="180" t="s">
        <v>182</v>
      </c>
      <c r="AU933" s="180" t="s">
        <v>91</v>
      </c>
      <c r="AY933" s="18" t="s">
        <v>180</v>
      </c>
      <c r="BE933" s="181">
        <f>IF(N933="základní",J933,0)</f>
        <v>0</v>
      </c>
      <c r="BF933" s="181">
        <f>IF(N933="snížená",J933,0)</f>
        <v>0</v>
      </c>
      <c r="BG933" s="181">
        <f>IF(N933="zákl. přenesená",J933,0)</f>
        <v>0</v>
      </c>
      <c r="BH933" s="181">
        <f>IF(N933="sníž. přenesená",J933,0)</f>
        <v>0</v>
      </c>
      <c r="BI933" s="181">
        <f>IF(N933="nulová",J933,0)</f>
        <v>0</v>
      </c>
      <c r="BJ933" s="18" t="s">
        <v>21</v>
      </c>
      <c r="BK933" s="181">
        <f>ROUND(I933*H933,2)</f>
        <v>0</v>
      </c>
      <c r="BL933" s="18" t="s">
        <v>220</v>
      </c>
      <c r="BM933" s="180" t="s">
        <v>1138</v>
      </c>
    </row>
    <row r="934" spans="1:65" s="2" customFormat="1" ht="19.5">
      <c r="A934" s="33"/>
      <c r="B934" s="34"/>
      <c r="C934" s="33"/>
      <c r="D934" s="182" t="s">
        <v>186</v>
      </c>
      <c r="E934" s="33"/>
      <c r="F934" s="183" t="s">
        <v>1137</v>
      </c>
      <c r="G934" s="33"/>
      <c r="H934" s="33"/>
      <c r="I934" s="102"/>
      <c r="J934" s="33"/>
      <c r="K934" s="33"/>
      <c r="L934" s="34"/>
      <c r="M934" s="184"/>
      <c r="N934" s="185"/>
      <c r="O934" s="59"/>
      <c r="P934" s="59"/>
      <c r="Q934" s="59"/>
      <c r="R934" s="59"/>
      <c r="S934" s="59"/>
      <c r="T934" s="60"/>
      <c r="U934" s="33"/>
      <c r="V934" s="33"/>
      <c r="W934" s="33"/>
      <c r="X934" s="33"/>
      <c r="Y934" s="33"/>
      <c r="Z934" s="33"/>
      <c r="AA934" s="33"/>
      <c r="AB934" s="33"/>
      <c r="AC934" s="33"/>
      <c r="AD934" s="33"/>
      <c r="AE934" s="33"/>
      <c r="AT934" s="18" t="s">
        <v>186</v>
      </c>
      <c r="AU934" s="18" t="s">
        <v>91</v>
      </c>
    </row>
    <row r="935" spans="1:65" s="2" customFormat="1" ht="24" customHeight="1">
      <c r="A935" s="33"/>
      <c r="B935" s="167"/>
      <c r="C935" s="168" t="s">
        <v>1139</v>
      </c>
      <c r="D935" s="168" t="s">
        <v>182</v>
      </c>
      <c r="E935" s="169" t="s">
        <v>1140</v>
      </c>
      <c r="F935" s="170" t="s">
        <v>1141</v>
      </c>
      <c r="G935" s="171" t="s">
        <v>213</v>
      </c>
      <c r="H935" s="172">
        <v>55.58</v>
      </c>
      <c r="I935" s="173"/>
      <c r="J935" s="174">
        <f>ROUND(I935*H935,2)</f>
        <v>0</v>
      </c>
      <c r="K935" s="175"/>
      <c r="L935" s="34"/>
      <c r="M935" s="176" t="s">
        <v>1</v>
      </c>
      <c r="N935" s="177" t="s">
        <v>45</v>
      </c>
      <c r="O935" s="59"/>
      <c r="P935" s="178">
        <f>O935*H935</f>
        <v>0</v>
      </c>
      <c r="Q935" s="178">
        <v>0</v>
      </c>
      <c r="R935" s="178">
        <f>Q935*H935</f>
        <v>0</v>
      </c>
      <c r="S935" s="178">
        <v>0</v>
      </c>
      <c r="T935" s="179">
        <f>S935*H935</f>
        <v>0</v>
      </c>
      <c r="U935" s="33"/>
      <c r="V935" s="33"/>
      <c r="W935" s="33"/>
      <c r="X935" s="33"/>
      <c r="Y935" s="33"/>
      <c r="Z935" s="33"/>
      <c r="AA935" s="33"/>
      <c r="AB935" s="33"/>
      <c r="AC935" s="33"/>
      <c r="AD935" s="33"/>
      <c r="AE935" s="33"/>
      <c r="AR935" s="180" t="s">
        <v>220</v>
      </c>
      <c r="AT935" s="180" t="s">
        <v>182</v>
      </c>
      <c r="AU935" s="180" t="s">
        <v>91</v>
      </c>
      <c r="AY935" s="18" t="s">
        <v>180</v>
      </c>
      <c r="BE935" s="181">
        <f>IF(N935="základní",J935,0)</f>
        <v>0</v>
      </c>
      <c r="BF935" s="181">
        <f>IF(N935="snížená",J935,0)</f>
        <v>0</v>
      </c>
      <c r="BG935" s="181">
        <f>IF(N935="zákl. přenesená",J935,0)</f>
        <v>0</v>
      </c>
      <c r="BH935" s="181">
        <f>IF(N935="sníž. přenesená",J935,0)</f>
        <v>0</v>
      </c>
      <c r="BI935" s="181">
        <f>IF(N935="nulová",J935,0)</f>
        <v>0</v>
      </c>
      <c r="BJ935" s="18" t="s">
        <v>21</v>
      </c>
      <c r="BK935" s="181">
        <f>ROUND(I935*H935,2)</f>
        <v>0</v>
      </c>
      <c r="BL935" s="18" t="s">
        <v>220</v>
      </c>
      <c r="BM935" s="180" t="s">
        <v>1072</v>
      </c>
    </row>
    <row r="936" spans="1:65" s="2" customFormat="1" ht="19.5">
      <c r="A936" s="33"/>
      <c r="B936" s="34"/>
      <c r="C936" s="33"/>
      <c r="D936" s="182" t="s">
        <v>186</v>
      </c>
      <c r="E936" s="33"/>
      <c r="F936" s="183" t="s">
        <v>1141</v>
      </c>
      <c r="G936" s="33"/>
      <c r="H936" s="33"/>
      <c r="I936" s="102"/>
      <c r="J936" s="33"/>
      <c r="K936" s="33"/>
      <c r="L936" s="34"/>
      <c r="M936" s="184"/>
      <c r="N936" s="185"/>
      <c r="O936" s="59"/>
      <c r="P936" s="59"/>
      <c r="Q936" s="59"/>
      <c r="R936" s="59"/>
      <c r="S936" s="59"/>
      <c r="T936" s="60"/>
      <c r="U936" s="33"/>
      <c r="V936" s="33"/>
      <c r="W936" s="33"/>
      <c r="X936" s="33"/>
      <c r="Y936" s="33"/>
      <c r="Z936" s="33"/>
      <c r="AA936" s="33"/>
      <c r="AB936" s="33"/>
      <c r="AC936" s="33"/>
      <c r="AD936" s="33"/>
      <c r="AE936" s="33"/>
      <c r="AT936" s="18" t="s">
        <v>186</v>
      </c>
      <c r="AU936" s="18" t="s">
        <v>91</v>
      </c>
    </row>
    <row r="937" spans="1:65" s="13" customFormat="1" ht="11.25">
      <c r="B937" s="186"/>
      <c r="D937" s="182" t="s">
        <v>187</v>
      </c>
      <c r="E937" s="187" t="s">
        <v>1</v>
      </c>
      <c r="F937" s="188" t="s">
        <v>1142</v>
      </c>
      <c r="H937" s="189">
        <v>55.58</v>
      </c>
      <c r="I937" s="190"/>
      <c r="L937" s="186"/>
      <c r="M937" s="191"/>
      <c r="N937" s="192"/>
      <c r="O937" s="192"/>
      <c r="P937" s="192"/>
      <c r="Q937" s="192"/>
      <c r="R937" s="192"/>
      <c r="S937" s="192"/>
      <c r="T937" s="193"/>
      <c r="AT937" s="187" t="s">
        <v>187</v>
      </c>
      <c r="AU937" s="187" t="s">
        <v>91</v>
      </c>
      <c r="AV937" s="13" t="s">
        <v>91</v>
      </c>
      <c r="AW937" s="13" t="s">
        <v>36</v>
      </c>
      <c r="AX937" s="13" t="s">
        <v>80</v>
      </c>
      <c r="AY937" s="187" t="s">
        <v>180</v>
      </c>
    </row>
    <row r="938" spans="1:65" s="14" customFormat="1" ht="11.25">
      <c r="B938" s="194"/>
      <c r="D938" s="182" t="s">
        <v>187</v>
      </c>
      <c r="E938" s="195" t="s">
        <v>1</v>
      </c>
      <c r="F938" s="196" t="s">
        <v>189</v>
      </c>
      <c r="H938" s="197">
        <v>55.58</v>
      </c>
      <c r="I938" s="198"/>
      <c r="L938" s="194"/>
      <c r="M938" s="199"/>
      <c r="N938" s="200"/>
      <c r="O938" s="200"/>
      <c r="P938" s="200"/>
      <c r="Q938" s="200"/>
      <c r="R938" s="200"/>
      <c r="S938" s="200"/>
      <c r="T938" s="201"/>
      <c r="AT938" s="195" t="s">
        <v>187</v>
      </c>
      <c r="AU938" s="195" t="s">
        <v>91</v>
      </c>
      <c r="AV938" s="14" t="s">
        <v>128</v>
      </c>
      <c r="AW938" s="14" t="s">
        <v>36</v>
      </c>
      <c r="AX938" s="14" t="s">
        <v>21</v>
      </c>
      <c r="AY938" s="195" t="s">
        <v>180</v>
      </c>
    </row>
    <row r="939" spans="1:65" s="2" customFormat="1" ht="16.5" customHeight="1">
      <c r="A939" s="33"/>
      <c r="B939" s="167"/>
      <c r="C939" s="168" t="s">
        <v>680</v>
      </c>
      <c r="D939" s="168" t="s">
        <v>182</v>
      </c>
      <c r="E939" s="169" t="s">
        <v>1143</v>
      </c>
      <c r="F939" s="170" t="s">
        <v>1144</v>
      </c>
      <c r="G939" s="171" t="s">
        <v>199</v>
      </c>
      <c r="H939" s="172">
        <v>77.2</v>
      </c>
      <c r="I939" s="173"/>
      <c r="J939" s="174">
        <f>ROUND(I939*H939,2)</f>
        <v>0</v>
      </c>
      <c r="K939" s="175"/>
      <c r="L939" s="34"/>
      <c r="M939" s="176" t="s">
        <v>1</v>
      </c>
      <c r="N939" s="177" t="s">
        <v>45</v>
      </c>
      <c r="O939" s="59"/>
      <c r="P939" s="178">
        <f>O939*H939</f>
        <v>0</v>
      </c>
      <c r="Q939" s="178">
        <v>0</v>
      </c>
      <c r="R939" s="178">
        <f>Q939*H939</f>
        <v>0</v>
      </c>
      <c r="S939" s="178">
        <v>0</v>
      </c>
      <c r="T939" s="179">
        <f>S939*H939</f>
        <v>0</v>
      </c>
      <c r="U939" s="33"/>
      <c r="V939" s="33"/>
      <c r="W939" s="33"/>
      <c r="X939" s="33"/>
      <c r="Y939" s="33"/>
      <c r="Z939" s="33"/>
      <c r="AA939" s="33"/>
      <c r="AB939" s="33"/>
      <c r="AC939" s="33"/>
      <c r="AD939" s="33"/>
      <c r="AE939" s="33"/>
      <c r="AR939" s="180" t="s">
        <v>220</v>
      </c>
      <c r="AT939" s="180" t="s">
        <v>182</v>
      </c>
      <c r="AU939" s="180" t="s">
        <v>91</v>
      </c>
      <c r="AY939" s="18" t="s">
        <v>180</v>
      </c>
      <c r="BE939" s="181">
        <f>IF(N939="základní",J939,0)</f>
        <v>0</v>
      </c>
      <c r="BF939" s="181">
        <f>IF(N939="snížená",J939,0)</f>
        <v>0</v>
      </c>
      <c r="BG939" s="181">
        <f>IF(N939="zákl. přenesená",J939,0)</f>
        <v>0</v>
      </c>
      <c r="BH939" s="181">
        <f>IF(N939="sníž. přenesená",J939,0)</f>
        <v>0</v>
      </c>
      <c r="BI939" s="181">
        <f>IF(N939="nulová",J939,0)</f>
        <v>0</v>
      </c>
      <c r="BJ939" s="18" t="s">
        <v>21</v>
      </c>
      <c r="BK939" s="181">
        <f>ROUND(I939*H939,2)</f>
        <v>0</v>
      </c>
      <c r="BL939" s="18" t="s">
        <v>220</v>
      </c>
      <c r="BM939" s="180" t="s">
        <v>1145</v>
      </c>
    </row>
    <row r="940" spans="1:65" s="2" customFormat="1" ht="11.25">
      <c r="A940" s="33"/>
      <c r="B940" s="34"/>
      <c r="C940" s="33"/>
      <c r="D940" s="182" t="s">
        <v>186</v>
      </c>
      <c r="E940" s="33"/>
      <c r="F940" s="183" t="s">
        <v>1144</v>
      </c>
      <c r="G940" s="33"/>
      <c r="H940" s="33"/>
      <c r="I940" s="102"/>
      <c r="J940" s="33"/>
      <c r="K940" s="33"/>
      <c r="L940" s="34"/>
      <c r="M940" s="184"/>
      <c r="N940" s="185"/>
      <c r="O940" s="59"/>
      <c r="P940" s="59"/>
      <c r="Q940" s="59"/>
      <c r="R940" s="59"/>
      <c r="S940" s="59"/>
      <c r="T940" s="60"/>
      <c r="U940" s="33"/>
      <c r="V940" s="33"/>
      <c r="W940" s="33"/>
      <c r="X940" s="33"/>
      <c r="Y940" s="33"/>
      <c r="Z940" s="33"/>
      <c r="AA940" s="33"/>
      <c r="AB940" s="33"/>
      <c r="AC940" s="33"/>
      <c r="AD940" s="33"/>
      <c r="AE940" s="33"/>
      <c r="AT940" s="18" t="s">
        <v>186</v>
      </c>
      <c r="AU940" s="18" t="s">
        <v>91</v>
      </c>
    </row>
    <row r="941" spans="1:65" s="13" customFormat="1" ht="11.25">
      <c r="B941" s="186"/>
      <c r="D941" s="182" t="s">
        <v>187</v>
      </c>
      <c r="E941" s="187" t="s">
        <v>1</v>
      </c>
      <c r="F941" s="188" t="s">
        <v>1131</v>
      </c>
      <c r="H941" s="189">
        <v>77.2</v>
      </c>
      <c r="I941" s="190"/>
      <c r="L941" s="186"/>
      <c r="M941" s="191"/>
      <c r="N941" s="192"/>
      <c r="O941" s="192"/>
      <c r="P941" s="192"/>
      <c r="Q941" s="192"/>
      <c r="R941" s="192"/>
      <c r="S941" s="192"/>
      <c r="T941" s="193"/>
      <c r="AT941" s="187" t="s">
        <v>187</v>
      </c>
      <c r="AU941" s="187" t="s">
        <v>91</v>
      </c>
      <c r="AV941" s="13" t="s">
        <v>91</v>
      </c>
      <c r="AW941" s="13" t="s">
        <v>36</v>
      </c>
      <c r="AX941" s="13" t="s">
        <v>80</v>
      </c>
      <c r="AY941" s="187" t="s">
        <v>180</v>
      </c>
    </row>
    <row r="942" spans="1:65" s="14" customFormat="1" ht="11.25">
      <c r="B942" s="194"/>
      <c r="D942" s="182" t="s">
        <v>187</v>
      </c>
      <c r="E942" s="195" t="s">
        <v>1</v>
      </c>
      <c r="F942" s="196" t="s">
        <v>189</v>
      </c>
      <c r="H942" s="197">
        <v>77.2</v>
      </c>
      <c r="I942" s="198"/>
      <c r="L942" s="194"/>
      <c r="M942" s="199"/>
      <c r="N942" s="200"/>
      <c r="O942" s="200"/>
      <c r="P942" s="200"/>
      <c r="Q942" s="200"/>
      <c r="R942" s="200"/>
      <c r="S942" s="200"/>
      <c r="T942" s="201"/>
      <c r="AT942" s="195" t="s">
        <v>187</v>
      </c>
      <c r="AU942" s="195" t="s">
        <v>91</v>
      </c>
      <c r="AV942" s="14" t="s">
        <v>128</v>
      </c>
      <c r="AW942" s="14" t="s">
        <v>36</v>
      </c>
      <c r="AX942" s="14" t="s">
        <v>21</v>
      </c>
      <c r="AY942" s="195" t="s">
        <v>180</v>
      </c>
    </row>
    <row r="943" spans="1:65" s="2" customFormat="1" ht="48" customHeight="1">
      <c r="A943" s="33"/>
      <c r="B943" s="167"/>
      <c r="C943" s="168" t="s">
        <v>1146</v>
      </c>
      <c r="D943" s="168" t="s">
        <v>182</v>
      </c>
      <c r="E943" s="169" t="s">
        <v>1147</v>
      </c>
      <c r="F943" s="170" t="s">
        <v>1148</v>
      </c>
      <c r="G943" s="171" t="s">
        <v>185</v>
      </c>
      <c r="H943" s="172">
        <v>1.35</v>
      </c>
      <c r="I943" s="173"/>
      <c r="J943" s="174">
        <f>ROUND(I943*H943,2)</f>
        <v>0</v>
      </c>
      <c r="K943" s="175"/>
      <c r="L943" s="34"/>
      <c r="M943" s="176" t="s">
        <v>1</v>
      </c>
      <c r="N943" s="177" t="s">
        <v>45</v>
      </c>
      <c r="O943" s="59"/>
      <c r="P943" s="178">
        <f>O943*H943</f>
        <v>0</v>
      </c>
      <c r="Q943" s="178">
        <v>0</v>
      </c>
      <c r="R943" s="178">
        <f>Q943*H943</f>
        <v>0</v>
      </c>
      <c r="S943" s="178">
        <v>0</v>
      </c>
      <c r="T943" s="179">
        <f>S943*H943</f>
        <v>0</v>
      </c>
      <c r="U943" s="33"/>
      <c r="V943" s="33"/>
      <c r="W943" s="33"/>
      <c r="X943" s="33"/>
      <c r="Y943" s="33"/>
      <c r="Z943" s="33"/>
      <c r="AA943" s="33"/>
      <c r="AB943" s="33"/>
      <c r="AC943" s="33"/>
      <c r="AD943" s="33"/>
      <c r="AE943" s="33"/>
      <c r="AR943" s="180" t="s">
        <v>220</v>
      </c>
      <c r="AT943" s="180" t="s">
        <v>182</v>
      </c>
      <c r="AU943" s="180" t="s">
        <v>91</v>
      </c>
      <c r="AY943" s="18" t="s">
        <v>180</v>
      </c>
      <c r="BE943" s="181">
        <f>IF(N943="základní",J943,0)</f>
        <v>0</v>
      </c>
      <c r="BF943" s="181">
        <f>IF(N943="snížená",J943,0)</f>
        <v>0</v>
      </c>
      <c r="BG943" s="181">
        <f>IF(N943="zákl. přenesená",J943,0)</f>
        <v>0</v>
      </c>
      <c r="BH943" s="181">
        <f>IF(N943="sníž. přenesená",J943,0)</f>
        <v>0</v>
      </c>
      <c r="BI943" s="181">
        <f>IF(N943="nulová",J943,0)</f>
        <v>0</v>
      </c>
      <c r="BJ943" s="18" t="s">
        <v>21</v>
      </c>
      <c r="BK943" s="181">
        <f>ROUND(I943*H943,2)</f>
        <v>0</v>
      </c>
      <c r="BL943" s="18" t="s">
        <v>220</v>
      </c>
      <c r="BM943" s="180" t="s">
        <v>1149</v>
      </c>
    </row>
    <row r="944" spans="1:65" s="2" customFormat="1" ht="29.25">
      <c r="A944" s="33"/>
      <c r="B944" s="34"/>
      <c r="C944" s="33"/>
      <c r="D944" s="182" t="s">
        <v>186</v>
      </c>
      <c r="E944" s="33"/>
      <c r="F944" s="183" t="s">
        <v>1148</v>
      </c>
      <c r="G944" s="33"/>
      <c r="H944" s="33"/>
      <c r="I944" s="102"/>
      <c r="J944" s="33"/>
      <c r="K944" s="33"/>
      <c r="L944" s="34"/>
      <c r="M944" s="184"/>
      <c r="N944" s="185"/>
      <c r="O944" s="59"/>
      <c r="P944" s="59"/>
      <c r="Q944" s="59"/>
      <c r="R944" s="59"/>
      <c r="S944" s="59"/>
      <c r="T944" s="60"/>
      <c r="U944" s="33"/>
      <c r="V944" s="33"/>
      <c r="W944" s="33"/>
      <c r="X944" s="33"/>
      <c r="Y944" s="33"/>
      <c r="Z944" s="33"/>
      <c r="AA944" s="33"/>
      <c r="AB944" s="33"/>
      <c r="AC944" s="33"/>
      <c r="AD944" s="33"/>
      <c r="AE944" s="33"/>
      <c r="AT944" s="18" t="s">
        <v>186</v>
      </c>
      <c r="AU944" s="18" t="s">
        <v>91</v>
      </c>
    </row>
    <row r="945" spans="1:65" s="12" customFormat="1" ht="22.9" customHeight="1">
      <c r="B945" s="154"/>
      <c r="D945" s="155" t="s">
        <v>79</v>
      </c>
      <c r="E945" s="165" t="s">
        <v>1150</v>
      </c>
      <c r="F945" s="165" t="s">
        <v>1151</v>
      </c>
      <c r="I945" s="157"/>
      <c r="J945" s="166">
        <f>BK945</f>
        <v>0</v>
      </c>
      <c r="L945" s="154"/>
      <c r="M945" s="159"/>
      <c r="N945" s="160"/>
      <c r="O945" s="160"/>
      <c r="P945" s="161">
        <f>SUM(P946:P958)</f>
        <v>0</v>
      </c>
      <c r="Q945" s="160"/>
      <c r="R945" s="161">
        <f>SUM(R946:R958)</f>
        <v>0</v>
      </c>
      <c r="S945" s="160"/>
      <c r="T945" s="162">
        <f>SUM(T946:T958)</f>
        <v>0</v>
      </c>
      <c r="AR945" s="155" t="s">
        <v>91</v>
      </c>
      <c r="AT945" s="163" t="s">
        <v>79</v>
      </c>
      <c r="AU945" s="163" t="s">
        <v>21</v>
      </c>
      <c r="AY945" s="155" t="s">
        <v>180</v>
      </c>
      <c r="BK945" s="164">
        <f>SUM(BK946:BK958)</f>
        <v>0</v>
      </c>
    </row>
    <row r="946" spans="1:65" s="2" customFormat="1" ht="24" customHeight="1">
      <c r="A946" s="33"/>
      <c r="B946" s="167"/>
      <c r="C946" s="168" t="s">
        <v>684</v>
      </c>
      <c r="D946" s="168" t="s">
        <v>182</v>
      </c>
      <c r="E946" s="169" t="s">
        <v>1152</v>
      </c>
      <c r="F946" s="170" t="s">
        <v>1153</v>
      </c>
      <c r="G946" s="171" t="s">
        <v>199</v>
      </c>
      <c r="H946" s="172">
        <v>100</v>
      </c>
      <c r="I946" s="173"/>
      <c r="J946" s="174">
        <f>ROUND(I946*H946,2)</f>
        <v>0</v>
      </c>
      <c r="K946" s="175"/>
      <c r="L946" s="34"/>
      <c r="M946" s="176" t="s">
        <v>1</v>
      </c>
      <c r="N946" s="177" t="s">
        <v>45</v>
      </c>
      <c r="O946" s="59"/>
      <c r="P946" s="178">
        <f>O946*H946</f>
        <v>0</v>
      </c>
      <c r="Q946" s="178">
        <v>0</v>
      </c>
      <c r="R946" s="178">
        <f>Q946*H946</f>
        <v>0</v>
      </c>
      <c r="S946" s="178">
        <v>0</v>
      </c>
      <c r="T946" s="179">
        <f>S946*H946</f>
        <v>0</v>
      </c>
      <c r="U946" s="33"/>
      <c r="V946" s="33"/>
      <c r="W946" s="33"/>
      <c r="X946" s="33"/>
      <c r="Y946" s="33"/>
      <c r="Z946" s="33"/>
      <c r="AA946" s="33"/>
      <c r="AB946" s="33"/>
      <c r="AC946" s="33"/>
      <c r="AD946" s="33"/>
      <c r="AE946" s="33"/>
      <c r="AR946" s="180" t="s">
        <v>220</v>
      </c>
      <c r="AT946" s="180" t="s">
        <v>182</v>
      </c>
      <c r="AU946" s="180" t="s">
        <v>91</v>
      </c>
      <c r="AY946" s="18" t="s">
        <v>180</v>
      </c>
      <c r="BE946" s="181">
        <f>IF(N946="základní",J946,0)</f>
        <v>0</v>
      </c>
      <c r="BF946" s="181">
        <f>IF(N946="snížená",J946,0)</f>
        <v>0</v>
      </c>
      <c r="BG946" s="181">
        <f>IF(N946="zákl. přenesená",J946,0)</f>
        <v>0</v>
      </c>
      <c r="BH946" s="181">
        <f>IF(N946="sníž. přenesená",J946,0)</f>
        <v>0</v>
      </c>
      <c r="BI946" s="181">
        <f>IF(N946="nulová",J946,0)</f>
        <v>0</v>
      </c>
      <c r="BJ946" s="18" t="s">
        <v>21</v>
      </c>
      <c r="BK946" s="181">
        <f>ROUND(I946*H946,2)</f>
        <v>0</v>
      </c>
      <c r="BL946" s="18" t="s">
        <v>220</v>
      </c>
      <c r="BM946" s="180" t="s">
        <v>1154</v>
      </c>
    </row>
    <row r="947" spans="1:65" s="2" customFormat="1" ht="19.5">
      <c r="A947" s="33"/>
      <c r="B947" s="34"/>
      <c r="C947" s="33"/>
      <c r="D947" s="182" t="s">
        <v>186</v>
      </c>
      <c r="E947" s="33"/>
      <c r="F947" s="183" t="s">
        <v>1153</v>
      </c>
      <c r="G947" s="33"/>
      <c r="H947" s="33"/>
      <c r="I947" s="102"/>
      <c r="J947" s="33"/>
      <c r="K947" s="33"/>
      <c r="L947" s="34"/>
      <c r="M947" s="184"/>
      <c r="N947" s="185"/>
      <c r="O947" s="59"/>
      <c r="P947" s="59"/>
      <c r="Q947" s="59"/>
      <c r="R947" s="59"/>
      <c r="S947" s="59"/>
      <c r="T947" s="60"/>
      <c r="U947" s="33"/>
      <c r="V947" s="33"/>
      <c r="W947" s="33"/>
      <c r="X947" s="33"/>
      <c r="Y947" s="33"/>
      <c r="Z947" s="33"/>
      <c r="AA947" s="33"/>
      <c r="AB947" s="33"/>
      <c r="AC947" s="33"/>
      <c r="AD947" s="33"/>
      <c r="AE947" s="33"/>
      <c r="AT947" s="18" t="s">
        <v>186</v>
      </c>
      <c r="AU947" s="18" t="s">
        <v>91</v>
      </c>
    </row>
    <row r="948" spans="1:65" s="13" customFormat="1" ht="11.25">
      <c r="B948" s="186"/>
      <c r="D948" s="182" t="s">
        <v>187</v>
      </c>
      <c r="E948" s="187" t="s">
        <v>1</v>
      </c>
      <c r="F948" s="188" t="s">
        <v>27</v>
      </c>
      <c r="H948" s="189">
        <v>100</v>
      </c>
      <c r="I948" s="190"/>
      <c r="L948" s="186"/>
      <c r="M948" s="191"/>
      <c r="N948" s="192"/>
      <c r="O948" s="192"/>
      <c r="P948" s="192"/>
      <c r="Q948" s="192"/>
      <c r="R948" s="192"/>
      <c r="S948" s="192"/>
      <c r="T948" s="193"/>
      <c r="AT948" s="187" t="s">
        <v>187</v>
      </c>
      <c r="AU948" s="187" t="s">
        <v>91</v>
      </c>
      <c r="AV948" s="13" t="s">
        <v>91</v>
      </c>
      <c r="AW948" s="13" t="s">
        <v>36</v>
      </c>
      <c r="AX948" s="13" t="s">
        <v>80</v>
      </c>
      <c r="AY948" s="187" t="s">
        <v>180</v>
      </c>
    </row>
    <row r="949" spans="1:65" s="14" customFormat="1" ht="11.25">
      <c r="B949" s="194"/>
      <c r="D949" s="182" t="s">
        <v>187</v>
      </c>
      <c r="E949" s="195" t="s">
        <v>1</v>
      </c>
      <c r="F949" s="196" t="s">
        <v>189</v>
      </c>
      <c r="H949" s="197">
        <v>100</v>
      </c>
      <c r="I949" s="198"/>
      <c r="L949" s="194"/>
      <c r="M949" s="199"/>
      <c r="N949" s="200"/>
      <c r="O949" s="200"/>
      <c r="P949" s="200"/>
      <c r="Q949" s="200"/>
      <c r="R949" s="200"/>
      <c r="S949" s="200"/>
      <c r="T949" s="201"/>
      <c r="AT949" s="195" t="s">
        <v>187</v>
      </c>
      <c r="AU949" s="195" t="s">
        <v>91</v>
      </c>
      <c r="AV949" s="14" t="s">
        <v>128</v>
      </c>
      <c r="AW949" s="14" t="s">
        <v>36</v>
      </c>
      <c r="AX949" s="14" t="s">
        <v>21</v>
      </c>
      <c r="AY949" s="195" t="s">
        <v>180</v>
      </c>
    </row>
    <row r="950" spans="1:65" s="2" customFormat="1" ht="24" customHeight="1">
      <c r="A950" s="33"/>
      <c r="B950" s="167"/>
      <c r="C950" s="168" t="s">
        <v>1155</v>
      </c>
      <c r="D950" s="168" t="s">
        <v>182</v>
      </c>
      <c r="E950" s="169" t="s">
        <v>1156</v>
      </c>
      <c r="F950" s="170" t="s">
        <v>1157</v>
      </c>
      <c r="G950" s="171" t="s">
        <v>199</v>
      </c>
      <c r="H950" s="172">
        <v>258.02300000000002</v>
      </c>
      <c r="I950" s="173"/>
      <c r="J950" s="174">
        <f>ROUND(I950*H950,2)</f>
        <v>0</v>
      </c>
      <c r="K950" s="175"/>
      <c r="L950" s="34"/>
      <c r="M950" s="176" t="s">
        <v>1</v>
      </c>
      <c r="N950" s="177" t="s">
        <v>45</v>
      </c>
      <c r="O950" s="59"/>
      <c r="P950" s="178">
        <f>O950*H950</f>
        <v>0</v>
      </c>
      <c r="Q950" s="178">
        <v>0</v>
      </c>
      <c r="R950" s="178">
        <f>Q950*H950</f>
        <v>0</v>
      </c>
      <c r="S950" s="178">
        <v>0</v>
      </c>
      <c r="T950" s="179">
        <f>S950*H950</f>
        <v>0</v>
      </c>
      <c r="U950" s="33"/>
      <c r="V950" s="33"/>
      <c r="W950" s="33"/>
      <c r="X950" s="33"/>
      <c r="Y950" s="33"/>
      <c r="Z950" s="33"/>
      <c r="AA950" s="33"/>
      <c r="AB950" s="33"/>
      <c r="AC950" s="33"/>
      <c r="AD950" s="33"/>
      <c r="AE950" s="33"/>
      <c r="AR950" s="180" t="s">
        <v>220</v>
      </c>
      <c r="AT950" s="180" t="s">
        <v>182</v>
      </c>
      <c r="AU950" s="180" t="s">
        <v>91</v>
      </c>
      <c r="AY950" s="18" t="s">
        <v>180</v>
      </c>
      <c r="BE950" s="181">
        <f>IF(N950="základní",J950,0)</f>
        <v>0</v>
      </c>
      <c r="BF950" s="181">
        <f>IF(N950="snížená",J950,0)</f>
        <v>0</v>
      </c>
      <c r="BG950" s="181">
        <f>IF(N950="zákl. přenesená",J950,0)</f>
        <v>0</v>
      </c>
      <c r="BH950" s="181">
        <f>IF(N950="sníž. přenesená",J950,0)</f>
        <v>0</v>
      </c>
      <c r="BI950" s="181">
        <f>IF(N950="nulová",J950,0)</f>
        <v>0</v>
      </c>
      <c r="BJ950" s="18" t="s">
        <v>21</v>
      </c>
      <c r="BK950" s="181">
        <f>ROUND(I950*H950,2)</f>
        <v>0</v>
      </c>
      <c r="BL950" s="18" t="s">
        <v>220</v>
      </c>
      <c r="BM950" s="180" t="s">
        <v>1158</v>
      </c>
    </row>
    <row r="951" spans="1:65" s="2" customFormat="1" ht="11.25">
      <c r="A951" s="33"/>
      <c r="B951" s="34"/>
      <c r="C951" s="33"/>
      <c r="D951" s="182" t="s">
        <v>186</v>
      </c>
      <c r="E951" s="33"/>
      <c r="F951" s="183" t="s">
        <v>1157</v>
      </c>
      <c r="G951" s="33"/>
      <c r="H951" s="33"/>
      <c r="I951" s="102"/>
      <c r="J951" s="33"/>
      <c r="K951" s="33"/>
      <c r="L951" s="34"/>
      <c r="M951" s="184"/>
      <c r="N951" s="185"/>
      <c r="O951" s="59"/>
      <c r="P951" s="59"/>
      <c r="Q951" s="59"/>
      <c r="R951" s="59"/>
      <c r="S951" s="59"/>
      <c r="T951" s="60"/>
      <c r="U951" s="33"/>
      <c r="V951" s="33"/>
      <c r="W951" s="33"/>
      <c r="X951" s="33"/>
      <c r="Y951" s="33"/>
      <c r="Z951" s="33"/>
      <c r="AA951" s="33"/>
      <c r="AB951" s="33"/>
      <c r="AC951" s="33"/>
      <c r="AD951" s="33"/>
      <c r="AE951" s="33"/>
      <c r="AT951" s="18" t="s">
        <v>186</v>
      </c>
      <c r="AU951" s="18" t="s">
        <v>91</v>
      </c>
    </row>
    <row r="952" spans="1:65" s="15" customFormat="1" ht="11.25">
      <c r="B952" s="213"/>
      <c r="D952" s="182" t="s">
        <v>187</v>
      </c>
      <c r="E952" s="214" t="s">
        <v>1</v>
      </c>
      <c r="F952" s="215" t="s">
        <v>1159</v>
      </c>
      <c r="H952" s="214" t="s">
        <v>1</v>
      </c>
      <c r="I952" s="216"/>
      <c r="L952" s="213"/>
      <c r="M952" s="217"/>
      <c r="N952" s="218"/>
      <c r="O952" s="218"/>
      <c r="P952" s="218"/>
      <c r="Q952" s="218"/>
      <c r="R952" s="218"/>
      <c r="S952" s="218"/>
      <c r="T952" s="219"/>
      <c r="AT952" s="214" t="s">
        <v>187</v>
      </c>
      <c r="AU952" s="214" t="s">
        <v>91</v>
      </c>
      <c r="AV952" s="15" t="s">
        <v>21</v>
      </c>
      <c r="AW952" s="15" t="s">
        <v>36</v>
      </c>
      <c r="AX952" s="15" t="s">
        <v>80</v>
      </c>
      <c r="AY952" s="214" t="s">
        <v>180</v>
      </c>
    </row>
    <row r="953" spans="1:65" s="13" customFormat="1" ht="22.5">
      <c r="B953" s="186"/>
      <c r="D953" s="182" t="s">
        <v>187</v>
      </c>
      <c r="E953" s="187" t="s">
        <v>1</v>
      </c>
      <c r="F953" s="188" t="s">
        <v>1160</v>
      </c>
      <c r="H953" s="189">
        <v>258.02300000000002</v>
      </c>
      <c r="I953" s="190"/>
      <c r="L953" s="186"/>
      <c r="M953" s="191"/>
      <c r="N953" s="192"/>
      <c r="O953" s="192"/>
      <c r="P953" s="192"/>
      <c r="Q953" s="192"/>
      <c r="R953" s="192"/>
      <c r="S953" s="192"/>
      <c r="T953" s="193"/>
      <c r="AT953" s="187" t="s">
        <v>187</v>
      </c>
      <c r="AU953" s="187" t="s">
        <v>91</v>
      </c>
      <c r="AV953" s="13" t="s">
        <v>91</v>
      </c>
      <c r="AW953" s="13" t="s">
        <v>36</v>
      </c>
      <c r="AX953" s="13" t="s">
        <v>80</v>
      </c>
      <c r="AY953" s="187" t="s">
        <v>180</v>
      </c>
    </row>
    <row r="954" spans="1:65" s="14" customFormat="1" ht="11.25">
      <c r="B954" s="194"/>
      <c r="D954" s="182" t="s">
        <v>187</v>
      </c>
      <c r="E954" s="195" t="s">
        <v>1</v>
      </c>
      <c r="F954" s="196" t="s">
        <v>189</v>
      </c>
      <c r="H954" s="197">
        <v>258.02300000000002</v>
      </c>
      <c r="I954" s="198"/>
      <c r="L954" s="194"/>
      <c r="M954" s="199"/>
      <c r="N954" s="200"/>
      <c r="O954" s="200"/>
      <c r="P954" s="200"/>
      <c r="Q954" s="200"/>
      <c r="R954" s="200"/>
      <c r="S954" s="200"/>
      <c r="T954" s="201"/>
      <c r="AT954" s="195" t="s">
        <v>187</v>
      </c>
      <c r="AU954" s="195" t="s">
        <v>91</v>
      </c>
      <c r="AV954" s="14" t="s">
        <v>128</v>
      </c>
      <c r="AW954" s="14" t="s">
        <v>36</v>
      </c>
      <c r="AX954" s="14" t="s">
        <v>21</v>
      </c>
      <c r="AY954" s="195" t="s">
        <v>180</v>
      </c>
    </row>
    <row r="955" spans="1:65" s="2" customFormat="1" ht="48" customHeight="1">
      <c r="A955" s="33"/>
      <c r="B955" s="167"/>
      <c r="C955" s="168" t="s">
        <v>688</v>
      </c>
      <c r="D955" s="168" t="s">
        <v>182</v>
      </c>
      <c r="E955" s="169" t="s">
        <v>1161</v>
      </c>
      <c r="F955" s="170" t="s">
        <v>1162</v>
      </c>
      <c r="G955" s="171" t="s">
        <v>199</v>
      </c>
      <c r="H955" s="172">
        <v>500</v>
      </c>
      <c r="I955" s="173"/>
      <c r="J955" s="174">
        <f>ROUND(I955*H955,2)</f>
        <v>0</v>
      </c>
      <c r="K955" s="175"/>
      <c r="L955" s="34"/>
      <c r="M955" s="176" t="s">
        <v>1</v>
      </c>
      <c r="N955" s="177" t="s">
        <v>45</v>
      </c>
      <c r="O955" s="59"/>
      <c r="P955" s="178">
        <f>O955*H955</f>
        <v>0</v>
      </c>
      <c r="Q955" s="178">
        <v>0</v>
      </c>
      <c r="R955" s="178">
        <f>Q955*H955</f>
        <v>0</v>
      </c>
      <c r="S955" s="178">
        <v>0</v>
      </c>
      <c r="T955" s="179">
        <f>S955*H955</f>
        <v>0</v>
      </c>
      <c r="U955" s="33"/>
      <c r="V955" s="33"/>
      <c r="W955" s="33"/>
      <c r="X955" s="33"/>
      <c r="Y955" s="33"/>
      <c r="Z955" s="33"/>
      <c r="AA955" s="33"/>
      <c r="AB955" s="33"/>
      <c r="AC955" s="33"/>
      <c r="AD955" s="33"/>
      <c r="AE955" s="33"/>
      <c r="AR955" s="180" t="s">
        <v>220</v>
      </c>
      <c r="AT955" s="180" t="s">
        <v>182</v>
      </c>
      <c r="AU955" s="180" t="s">
        <v>91</v>
      </c>
      <c r="AY955" s="18" t="s">
        <v>180</v>
      </c>
      <c r="BE955" s="181">
        <f>IF(N955="základní",J955,0)</f>
        <v>0</v>
      </c>
      <c r="BF955" s="181">
        <f>IF(N955="snížená",J955,0)</f>
        <v>0</v>
      </c>
      <c r="BG955" s="181">
        <f>IF(N955="zákl. přenesená",J955,0)</f>
        <v>0</v>
      </c>
      <c r="BH955" s="181">
        <f>IF(N955="sníž. přenesená",J955,0)</f>
        <v>0</v>
      </c>
      <c r="BI955" s="181">
        <f>IF(N955="nulová",J955,0)</f>
        <v>0</v>
      </c>
      <c r="BJ955" s="18" t="s">
        <v>21</v>
      </c>
      <c r="BK955" s="181">
        <f>ROUND(I955*H955,2)</f>
        <v>0</v>
      </c>
      <c r="BL955" s="18" t="s">
        <v>220</v>
      </c>
      <c r="BM955" s="180" t="s">
        <v>1163</v>
      </c>
    </row>
    <row r="956" spans="1:65" s="2" customFormat="1" ht="39">
      <c r="A956" s="33"/>
      <c r="B956" s="34"/>
      <c r="C956" s="33"/>
      <c r="D956" s="182" t="s">
        <v>186</v>
      </c>
      <c r="E956" s="33"/>
      <c r="F956" s="183" t="s">
        <v>1162</v>
      </c>
      <c r="G956" s="33"/>
      <c r="H956" s="33"/>
      <c r="I956" s="102"/>
      <c r="J956" s="33"/>
      <c r="K956" s="33"/>
      <c r="L956" s="34"/>
      <c r="M956" s="184"/>
      <c r="N956" s="185"/>
      <c r="O956" s="59"/>
      <c r="P956" s="59"/>
      <c r="Q956" s="59"/>
      <c r="R956" s="59"/>
      <c r="S956" s="59"/>
      <c r="T956" s="60"/>
      <c r="U956" s="33"/>
      <c r="V956" s="33"/>
      <c r="W956" s="33"/>
      <c r="X956" s="33"/>
      <c r="Y956" s="33"/>
      <c r="Z956" s="33"/>
      <c r="AA956" s="33"/>
      <c r="AB956" s="33"/>
      <c r="AC956" s="33"/>
      <c r="AD956" s="33"/>
      <c r="AE956" s="33"/>
      <c r="AT956" s="18" t="s">
        <v>186</v>
      </c>
      <c r="AU956" s="18" t="s">
        <v>91</v>
      </c>
    </row>
    <row r="957" spans="1:65" s="13" customFormat="1" ht="11.25">
      <c r="B957" s="186"/>
      <c r="D957" s="182" t="s">
        <v>187</v>
      </c>
      <c r="E957" s="187" t="s">
        <v>1</v>
      </c>
      <c r="F957" s="188" t="s">
        <v>1164</v>
      </c>
      <c r="H957" s="189">
        <v>500</v>
      </c>
      <c r="I957" s="190"/>
      <c r="L957" s="186"/>
      <c r="M957" s="191"/>
      <c r="N957" s="192"/>
      <c r="O957" s="192"/>
      <c r="P957" s="192"/>
      <c r="Q957" s="192"/>
      <c r="R957" s="192"/>
      <c r="S957" s="192"/>
      <c r="T957" s="193"/>
      <c r="AT957" s="187" t="s">
        <v>187</v>
      </c>
      <c r="AU957" s="187" t="s">
        <v>91</v>
      </c>
      <c r="AV957" s="13" t="s">
        <v>91</v>
      </c>
      <c r="AW957" s="13" t="s">
        <v>36</v>
      </c>
      <c r="AX957" s="13" t="s">
        <v>80</v>
      </c>
      <c r="AY957" s="187" t="s">
        <v>180</v>
      </c>
    </row>
    <row r="958" spans="1:65" s="14" customFormat="1" ht="11.25">
      <c r="B958" s="194"/>
      <c r="D958" s="182" t="s">
        <v>187</v>
      </c>
      <c r="E958" s="195" t="s">
        <v>1</v>
      </c>
      <c r="F958" s="196" t="s">
        <v>189</v>
      </c>
      <c r="H958" s="197">
        <v>500</v>
      </c>
      <c r="I958" s="198"/>
      <c r="L958" s="194"/>
      <c r="M958" s="199"/>
      <c r="N958" s="200"/>
      <c r="O958" s="200"/>
      <c r="P958" s="200"/>
      <c r="Q958" s="200"/>
      <c r="R958" s="200"/>
      <c r="S958" s="200"/>
      <c r="T958" s="201"/>
      <c r="AT958" s="195" t="s">
        <v>187</v>
      </c>
      <c r="AU958" s="195" t="s">
        <v>91</v>
      </c>
      <c r="AV958" s="14" t="s">
        <v>128</v>
      </c>
      <c r="AW958" s="14" t="s">
        <v>36</v>
      </c>
      <c r="AX958" s="14" t="s">
        <v>21</v>
      </c>
      <c r="AY958" s="195" t="s">
        <v>180</v>
      </c>
    </row>
    <row r="959" spans="1:65" s="12" customFormat="1" ht="22.9" customHeight="1">
      <c r="B959" s="154"/>
      <c r="D959" s="155" t="s">
        <v>79</v>
      </c>
      <c r="E959" s="165" t="s">
        <v>1165</v>
      </c>
      <c r="F959" s="165" t="s">
        <v>1166</v>
      </c>
      <c r="I959" s="157"/>
      <c r="J959" s="166">
        <f>BK959</f>
        <v>0</v>
      </c>
      <c r="L959" s="154"/>
      <c r="M959" s="159"/>
      <c r="N959" s="160"/>
      <c r="O959" s="160"/>
      <c r="P959" s="161">
        <f>SUM(P960:P1014)</f>
        <v>0</v>
      </c>
      <c r="Q959" s="160"/>
      <c r="R959" s="161">
        <f>SUM(R960:R1014)</f>
        <v>0</v>
      </c>
      <c r="S959" s="160"/>
      <c r="T959" s="162">
        <f>SUM(T960:T1014)</f>
        <v>0</v>
      </c>
      <c r="AR959" s="155" t="s">
        <v>91</v>
      </c>
      <c r="AT959" s="163" t="s">
        <v>79</v>
      </c>
      <c r="AU959" s="163" t="s">
        <v>21</v>
      </c>
      <c r="AY959" s="155" t="s">
        <v>180</v>
      </c>
      <c r="BK959" s="164">
        <f>SUM(BK960:BK1014)</f>
        <v>0</v>
      </c>
    </row>
    <row r="960" spans="1:65" s="2" customFormat="1" ht="16.5" customHeight="1">
      <c r="A960" s="33"/>
      <c r="B960" s="167"/>
      <c r="C960" s="168" t="s">
        <v>1167</v>
      </c>
      <c r="D960" s="168" t="s">
        <v>182</v>
      </c>
      <c r="E960" s="169" t="s">
        <v>1168</v>
      </c>
      <c r="F960" s="170" t="s">
        <v>1169</v>
      </c>
      <c r="G960" s="171" t="s">
        <v>199</v>
      </c>
      <c r="H960" s="172">
        <v>2920</v>
      </c>
      <c r="I960" s="173"/>
      <c r="J960" s="174">
        <f>ROUND(I960*H960,2)</f>
        <v>0</v>
      </c>
      <c r="K960" s="175"/>
      <c r="L960" s="34"/>
      <c r="M960" s="176" t="s">
        <v>1</v>
      </c>
      <c r="N960" s="177" t="s">
        <v>45</v>
      </c>
      <c r="O960" s="59"/>
      <c r="P960" s="178">
        <f>O960*H960</f>
        <v>0</v>
      </c>
      <c r="Q960" s="178">
        <v>0</v>
      </c>
      <c r="R960" s="178">
        <f>Q960*H960</f>
        <v>0</v>
      </c>
      <c r="S960" s="178">
        <v>0</v>
      </c>
      <c r="T960" s="179">
        <f>S960*H960</f>
        <v>0</v>
      </c>
      <c r="U960" s="33"/>
      <c r="V960" s="33"/>
      <c r="W960" s="33"/>
      <c r="X960" s="33"/>
      <c r="Y960" s="33"/>
      <c r="Z960" s="33"/>
      <c r="AA960" s="33"/>
      <c r="AB960" s="33"/>
      <c r="AC960" s="33"/>
      <c r="AD960" s="33"/>
      <c r="AE960" s="33"/>
      <c r="AR960" s="180" t="s">
        <v>220</v>
      </c>
      <c r="AT960" s="180" t="s">
        <v>182</v>
      </c>
      <c r="AU960" s="180" t="s">
        <v>91</v>
      </c>
      <c r="AY960" s="18" t="s">
        <v>180</v>
      </c>
      <c r="BE960" s="181">
        <f>IF(N960="základní",J960,0)</f>
        <v>0</v>
      </c>
      <c r="BF960" s="181">
        <f>IF(N960="snížená",J960,0)</f>
        <v>0</v>
      </c>
      <c r="BG960" s="181">
        <f>IF(N960="zákl. přenesená",J960,0)</f>
        <v>0</v>
      </c>
      <c r="BH960" s="181">
        <f>IF(N960="sníž. přenesená",J960,0)</f>
        <v>0</v>
      </c>
      <c r="BI960" s="181">
        <f>IF(N960="nulová",J960,0)</f>
        <v>0</v>
      </c>
      <c r="BJ960" s="18" t="s">
        <v>21</v>
      </c>
      <c r="BK960" s="181">
        <f>ROUND(I960*H960,2)</f>
        <v>0</v>
      </c>
      <c r="BL960" s="18" t="s">
        <v>220</v>
      </c>
      <c r="BM960" s="180" t="s">
        <v>1170</v>
      </c>
    </row>
    <row r="961" spans="1:65" s="2" customFormat="1" ht="11.25">
      <c r="A961" s="33"/>
      <c r="B961" s="34"/>
      <c r="C961" s="33"/>
      <c r="D961" s="182" t="s">
        <v>186</v>
      </c>
      <c r="E961" s="33"/>
      <c r="F961" s="183" t="s">
        <v>1169</v>
      </c>
      <c r="G961" s="33"/>
      <c r="H961" s="33"/>
      <c r="I961" s="102"/>
      <c r="J961" s="33"/>
      <c r="K961" s="33"/>
      <c r="L961" s="34"/>
      <c r="M961" s="184"/>
      <c r="N961" s="185"/>
      <c r="O961" s="59"/>
      <c r="P961" s="59"/>
      <c r="Q961" s="59"/>
      <c r="R961" s="59"/>
      <c r="S961" s="59"/>
      <c r="T961" s="60"/>
      <c r="U961" s="33"/>
      <c r="V961" s="33"/>
      <c r="W961" s="33"/>
      <c r="X961" s="33"/>
      <c r="Y961" s="33"/>
      <c r="Z961" s="33"/>
      <c r="AA961" s="33"/>
      <c r="AB961" s="33"/>
      <c r="AC961" s="33"/>
      <c r="AD961" s="33"/>
      <c r="AE961" s="33"/>
      <c r="AT961" s="18" t="s">
        <v>186</v>
      </c>
      <c r="AU961" s="18" t="s">
        <v>91</v>
      </c>
    </row>
    <row r="962" spans="1:65" s="15" customFormat="1" ht="11.25">
      <c r="B962" s="213"/>
      <c r="D962" s="182" t="s">
        <v>187</v>
      </c>
      <c r="E962" s="214" t="s">
        <v>1</v>
      </c>
      <c r="F962" s="215" t="s">
        <v>1171</v>
      </c>
      <c r="H962" s="214" t="s">
        <v>1</v>
      </c>
      <c r="I962" s="216"/>
      <c r="L962" s="213"/>
      <c r="M962" s="217"/>
      <c r="N962" s="218"/>
      <c r="O962" s="218"/>
      <c r="P962" s="218"/>
      <c r="Q962" s="218"/>
      <c r="R962" s="218"/>
      <c r="S962" s="218"/>
      <c r="T962" s="219"/>
      <c r="AT962" s="214" t="s">
        <v>187</v>
      </c>
      <c r="AU962" s="214" t="s">
        <v>91</v>
      </c>
      <c r="AV962" s="15" t="s">
        <v>21</v>
      </c>
      <c r="AW962" s="15" t="s">
        <v>36</v>
      </c>
      <c r="AX962" s="15" t="s">
        <v>80</v>
      </c>
      <c r="AY962" s="214" t="s">
        <v>180</v>
      </c>
    </row>
    <row r="963" spans="1:65" s="13" customFormat="1" ht="11.25">
      <c r="B963" s="186"/>
      <c r="D963" s="182" t="s">
        <v>187</v>
      </c>
      <c r="E963" s="187" t="s">
        <v>1</v>
      </c>
      <c r="F963" s="188" t="s">
        <v>1063</v>
      </c>
      <c r="H963" s="189">
        <v>420</v>
      </c>
      <c r="I963" s="190"/>
      <c r="L963" s="186"/>
      <c r="M963" s="191"/>
      <c r="N963" s="192"/>
      <c r="O963" s="192"/>
      <c r="P963" s="192"/>
      <c r="Q963" s="192"/>
      <c r="R963" s="192"/>
      <c r="S963" s="192"/>
      <c r="T963" s="193"/>
      <c r="AT963" s="187" t="s">
        <v>187</v>
      </c>
      <c r="AU963" s="187" t="s">
        <v>91</v>
      </c>
      <c r="AV963" s="13" t="s">
        <v>91</v>
      </c>
      <c r="AW963" s="13" t="s">
        <v>36</v>
      </c>
      <c r="AX963" s="13" t="s">
        <v>80</v>
      </c>
      <c r="AY963" s="187" t="s">
        <v>180</v>
      </c>
    </row>
    <row r="964" spans="1:65" s="15" customFormat="1" ht="11.25">
      <c r="B964" s="213"/>
      <c r="D964" s="182" t="s">
        <v>187</v>
      </c>
      <c r="E964" s="214" t="s">
        <v>1</v>
      </c>
      <c r="F964" s="215" t="s">
        <v>1172</v>
      </c>
      <c r="H964" s="214" t="s">
        <v>1</v>
      </c>
      <c r="I964" s="216"/>
      <c r="L964" s="213"/>
      <c r="M964" s="217"/>
      <c r="N964" s="218"/>
      <c r="O964" s="218"/>
      <c r="P964" s="218"/>
      <c r="Q964" s="218"/>
      <c r="R964" s="218"/>
      <c r="S964" s="218"/>
      <c r="T964" s="219"/>
      <c r="AT964" s="214" t="s">
        <v>187</v>
      </c>
      <c r="AU964" s="214" t="s">
        <v>91</v>
      </c>
      <c r="AV964" s="15" t="s">
        <v>21</v>
      </c>
      <c r="AW964" s="15" t="s">
        <v>36</v>
      </c>
      <c r="AX964" s="15" t="s">
        <v>80</v>
      </c>
      <c r="AY964" s="214" t="s">
        <v>180</v>
      </c>
    </row>
    <row r="965" spans="1:65" s="13" customFormat="1" ht="11.25">
      <c r="B965" s="186"/>
      <c r="D965" s="182" t="s">
        <v>187</v>
      </c>
      <c r="E965" s="187" t="s">
        <v>1</v>
      </c>
      <c r="F965" s="188" t="s">
        <v>1173</v>
      </c>
      <c r="H965" s="189">
        <v>2500</v>
      </c>
      <c r="I965" s="190"/>
      <c r="L965" s="186"/>
      <c r="M965" s="191"/>
      <c r="N965" s="192"/>
      <c r="O965" s="192"/>
      <c r="P965" s="192"/>
      <c r="Q965" s="192"/>
      <c r="R965" s="192"/>
      <c r="S965" s="192"/>
      <c r="T965" s="193"/>
      <c r="AT965" s="187" t="s">
        <v>187</v>
      </c>
      <c r="AU965" s="187" t="s">
        <v>91</v>
      </c>
      <c r="AV965" s="13" t="s">
        <v>91</v>
      </c>
      <c r="AW965" s="13" t="s">
        <v>36</v>
      </c>
      <c r="AX965" s="13" t="s">
        <v>80</v>
      </c>
      <c r="AY965" s="187" t="s">
        <v>180</v>
      </c>
    </row>
    <row r="966" spans="1:65" s="14" customFormat="1" ht="11.25">
      <c r="B966" s="194"/>
      <c r="D966" s="182" t="s">
        <v>187</v>
      </c>
      <c r="E966" s="195" t="s">
        <v>1</v>
      </c>
      <c r="F966" s="196" t="s">
        <v>189</v>
      </c>
      <c r="H966" s="197">
        <v>2920</v>
      </c>
      <c r="I966" s="198"/>
      <c r="L966" s="194"/>
      <c r="M966" s="199"/>
      <c r="N966" s="200"/>
      <c r="O966" s="200"/>
      <c r="P966" s="200"/>
      <c r="Q966" s="200"/>
      <c r="R966" s="200"/>
      <c r="S966" s="200"/>
      <c r="T966" s="201"/>
      <c r="AT966" s="195" t="s">
        <v>187</v>
      </c>
      <c r="AU966" s="195" t="s">
        <v>91</v>
      </c>
      <c r="AV966" s="14" t="s">
        <v>128</v>
      </c>
      <c r="AW966" s="14" t="s">
        <v>36</v>
      </c>
      <c r="AX966" s="14" t="s">
        <v>21</v>
      </c>
      <c r="AY966" s="195" t="s">
        <v>180</v>
      </c>
    </row>
    <row r="967" spans="1:65" s="2" customFormat="1" ht="24" customHeight="1">
      <c r="A967" s="33"/>
      <c r="B967" s="167"/>
      <c r="C967" s="168" t="s">
        <v>692</v>
      </c>
      <c r="D967" s="168" t="s">
        <v>182</v>
      </c>
      <c r="E967" s="169" t="s">
        <v>1174</v>
      </c>
      <c r="F967" s="170" t="s">
        <v>1175</v>
      </c>
      <c r="G967" s="171" t="s">
        <v>199</v>
      </c>
      <c r="H967" s="172">
        <v>2920</v>
      </c>
      <c r="I967" s="173"/>
      <c r="J967" s="174">
        <f>ROUND(I967*H967,2)</f>
        <v>0</v>
      </c>
      <c r="K967" s="175"/>
      <c r="L967" s="34"/>
      <c r="M967" s="176" t="s">
        <v>1</v>
      </c>
      <c r="N967" s="177" t="s">
        <v>45</v>
      </c>
      <c r="O967" s="59"/>
      <c r="P967" s="178">
        <f>O967*H967</f>
        <v>0</v>
      </c>
      <c r="Q967" s="178">
        <v>0</v>
      </c>
      <c r="R967" s="178">
        <f>Q967*H967</f>
        <v>0</v>
      </c>
      <c r="S967" s="178">
        <v>0</v>
      </c>
      <c r="T967" s="179">
        <f>S967*H967</f>
        <v>0</v>
      </c>
      <c r="U967" s="33"/>
      <c r="V967" s="33"/>
      <c r="W967" s="33"/>
      <c r="X967" s="33"/>
      <c r="Y967" s="33"/>
      <c r="Z967" s="33"/>
      <c r="AA967" s="33"/>
      <c r="AB967" s="33"/>
      <c r="AC967" s="33"/>
      <c r="AD967" s="33"/>
      <c r="AE967" s="33"/>
      <c r="AR967" s="180" t="s">
        <v>220</v>
      </c>
      <c r="AT967" s="180" t="s">
        <v>182</v>
      </c>
      <c r="AU967" s="180" t="s">
        <v>91</v>
      </c>
      <c r="AY967" s="18" t="s">
        <v>180</v>
      </c>
      <c r="BE967" s="181">
        <f>IF(N967="základní",J967,0)</f>
        <v>0</v>
      </c>
      <c r="BF967" s="181">
        <f>IF(N967="snížená",J967,0)</f>
        <v>0</v>
      </c>
      <c r="BG967" s="181">
        <f>IF(N967="zákl. přenesená",J967,0)</f>
        <v>0</v>
      </c>
      <c r="BH967" s="181">
        <f>IF(N967="sníž. přenesená",J967,0)</f>
        <v>0</v>
      </c>
      <c r="BI967" s="181">
        <f>IF(N967="nulová",J967,0)</f>
        <v>0</v>
      </c>
      <c r="BJ967" s="18" t="s">
        <v>21</v>
      </c>
      <c r="BK967" s="181">
        <f>ROUND(I967*H967,2)</f>
        <v>0</v>
      </c>
      <c r="BL967" s="18" t="s">
        <v>220</v>
      </c>
      <c r="BM967" s="180" t="s">
        <v>1176</v>
      </c>
    </row>
    <row r="968" spans="1:65" s="2" customFormat="1" ht="19.5">
      <c r="A968" s="33"/>
      <c r="B968" s="34"/>
      <c r="C968" s="33"/>
      <c r="D968" s="182" t="s">
        <v>186</v>
      </c>
      <c r="E968" s="33"/>
      <c r="F968" s="183" t="s">
        <v>1175</v>
      </c>
      <c r="G968" s="33"/>
      <c r="H968" s="33"/>
      <c r="I968" s="102"/>
      <c r="J968" s="33"/>
      <c r="K968" s="33"/>
      <c r="L968" s="34"/>
      <c r="M968" s="184"/>
      <c r="N968" s="185"/>
      <c r="O968" s="59"/>
      <c r="P968" s="59"/>
      <c r="Q968" s="59"/>
      <c r="R968" s="59"/>
      <c r="S968" s="59"/>
      <c r="T968" s="60"/>
      <c r="U968" s="33"/>
      <c r="V968" s="33"/>
      <c r="W968" s="33"/>
      <c r="X968" s="33"/>
      <c r="Y968" s="33"/>
      <c r="Z968" s="33"/>
      <c r="AA968" s="33"/>
      <c r="AB968" s="33"/>
      <c r="AC968" s="33"/>
      <c r="AD968" s="33"/>
      <c r="AE968" s="33"/>
      <c r="AT968" s="18" t="s">
        <v>186</v>
      </c>
      <c r="AU968" s="18" t="s">
        <v>91</v>
      </c>
    </row>
    <row r="969" spans="1:65" s="2" customFormat="1" ht="16.5" customHeight="1">
      <c r="A969" s="33"/>
      <c r="B969" s="167"/>
      <c r="C969" s="168" t="s">
        <v>1177</v>
      </c>
      <c r="D969" s="168" t="s">
        <v>182</v>
      </c>
      <c r="E969" s="169" t="s">
        <v>1178</v>
      </c>
      <c r="F969" s="170" t="s">
        <v>1179</v>
      </c>
      <c r="G969" s="171" t="s">
        <v>199</v>
      </c>
      <c r="H969" s="172">
        <v>1650</v>
      </c>
      <c r="I969" s="173"/>
      <c r="J969" s="174">
        <f>ROUND(I969*H969,2)</f>
        <v>0</v>
      </c>
      <c r="K969" s="175"/>
      <c r="L969" s="34"/>
      <c r="M969" s="176" t="s">
        <v>1</v>
      </c>
      <c r="N969" s="177" t="s">
        <v>45</v>
      </c>
      <c r="O969" s="59"/>
      <c r="P969" s="178">
        <f>O969*H969</f>
        <v>0</v>
      </c>
      <c r="Q969" s="178">
        <v>0</v>
      </c>
      <c r="R969" s="178">
        <f>Q969*H969</f>
        <v>0</v>
      </c>
      <c r="S969" s="178">
        <v>0</v>
      </c>
      <c r="T969" s="179">
        <f>S969*H969</f>
        <v>0</v>
      </c>
      <c r="U969" s="33"/>
      <c r="V969" s="33"/>
      <c r="W969" s="33"/>
      <c r="X969" s="33"/>
      <c r="Y969" s="33"/>
      <c r="Z969" s="33"/>
      <c r="AA969" s="33"/>
      <c r="AB969" s="33"/>
      <c r="AC969" s="33"/>
      <c r="AD969" s="33"/>
      <c r="AE969" s="33"/>
      <c r="AR969" s="180" t="s">
        <v>220</v>
      </c>
      <c r="AT969" s="180" t="s">
        <v>182</v>
      </c>
      <c r="AU969" s="180" t="s">
        <v>91</v>
      </c>
      <c r="AY969" s="18" t="s">
        <v>180</v>
      </c>
      <c r="BE969" s="181">
        <f>IF(N969="základní",J969,0)</f>
        <v>0</v>
      </c>
      <c r="BF969" s="181">
        <f>IF(N969="snížená",J969,0)</f>
        <v>0</v>
      </c>
      <c r="BG969" s="181">
        <f>IF(N969="zákl. přenesená",J969,0)</f>
        <v>0</v>
      </c>
      <c r="BH969" s="181">
        <f>IF(N969="sníž. přenesená",J969,0)</f>
        <v>0</v>
      </c>
      <c r="BI969" s="181">
        <f>IF(N969="nulová",J969,0)</f>
        <v>0</v>
      </c>
      <c r="BJ969" s="18" t="s">
        <v>21</v>
      </c>
      <c r="BK969" s="181">
        <f>ROUND(I969*H969,2)</f>
        <v>0</v>
      </c>
      <c r="BL969" s="18" t="s">
        <v>220</v>
      </c>
      <c r="BM969" s="180" t="s">
        <v>1180</v>
      </c>
    </row>
    <row r="970" spans="1:65" s="2" customFormat="1" ht="11.25">
      <c r="A970" s="33"/>
      <c r="B970" s="34"/>
      <c r="C970" s="33"/>
      <c r="D970" s="182" t="s">
        <v>186</v>
      </c>
      <c r="E970" s="33"/>
      <c r="F970" s="183" t="s">
        <v>1179</v>
      </c>
      <c r="G970" s="33"/>
      <c r="H970" s="33"/>
      <c r="I970" s="102"/>
      <c r="J970" s="33"/>
      <c r="K970" s="33"/>
      <c r="L970" s="34"/>
      <c r="M970" s="184"/>
      <c r="N970" s="185"/>
      <c r="O970" s="59"/>
      <c r="P970" s="59"/>
      <c r="Q970" s="59"/>
      <c r="R970" s="59"/>
      <c r="S970" s="59"/>
      <c r="T970" s="60"/>
      <c r="U970" s="33"/>
      <c r="V970" s="33"/>
      <c r="W970" s="33"/>
      <c r="X970" s="33"/>
      <c r="Y970" s="33"/>
      <c r="Z970" s="33"/>
      <c r="AA970" s="33"/>
      <c r="AB970" s="33"/>
      <c r="AC970" s="33"/>
      <c r="AD970" s="33"/>
      <c r="AE970" s="33"/>
      <c r="AT970" s="18" t="s">
        <v>186</v>
      </c>
      <c r="AU970" s="18" t="s">
        <v>91</v>
      </c>
    </row>
    <row r="971" spans="1:65" s="2" customFormat="1" ht="24" customHeight="1">
      <c r="A971" s="33"/>
      <c r="B971" s="167"/>
      <c r="C971" s="202" t="s">
        <v>696</v>
      </c>
      <c r="D971" s="202" t="s">
        <v>190</v>
      </c>
      <c r="E971" s="203" t="s">
        <v>1181</v>
      </c>
      <c r="F971" s="204" t="s">
        <v>1182</v>
      </c>
      <c r="G971" s="205" t="s">
        <v>199</v>
      </c>
      <c r="H971" s="206">
        <v>1732.5</v>
      </c>
      <c r="I971" s="207"/>
      <c r="J971" s="208">
        <f>ROUND(I971*H971,2)</f>
        <v>0</v>
      </c>
      <c r="K971" s="209"/>
      <c r="L971" s="210"/>
      <c r="M971" s="211" t="s">
        <v>1</v>
      </c>
      <c r="N971" s="212" t="s">
        <v>45</v>
      </c>
      <c r="O971" s="59"/>
      <c r="P971" s="178">
        <f>O971*H971</f>
        <v>0</v>
      </c>
      <c r="Q971" s="178">
        <v>0</v>
      </c>
      <c r="R971" s="178">
        <f>Q971*H971</f>
        <v>0</v>
      </c>
      <c r="S971" s="178">
        <v>0</v>
      </c>
      <c r="T971" s="179">
        <f>S971*H971</f>
        <v>0</v>
      </c>
      <c r="U971" s="33"/>
      <c r="V971" s="33"/>
      <c r="W971" s="33"/>
      <c r="X971" s="33"/>
      <c r="Y971" s="33"/>
      <c r="Z971" s="33"/>
      <c r="AA971" s="33"/>
      <c r="AB971" s="33"/>
      <c r="AC971" s="33"/>
      <c r="AD971" s="33"/>
      <c r="AE971" s="33"/>
      <c r="AR971" s="180" t="s">
        <v>257</v>
      </c>
      <c r="AT971" s="180" t="s">
        <v>190</v>
      </c>
      <c r="AU971" s="180" t="s">
        <v>91</v>
      </c>
      <c r="AY971" s="18" t="s">
        <v>180</v>
      </c>
      <c r="BE971" s="181">
        <f>IF(N971="základní",J971,0)</f>
        <v>0</v>
      </c>
      <c r="BF971" s="181">
        <f>IF(N971="snížená",J971,0)</f>
        <v>0</v>
      </c>
      <c r="BG971" s="181">
        <f>IF(N971="zákl. přenesená",J971,0)</f>
        <v>0</v>
      </c>
      <c r="BH971" s="181">
        <f>IF(N971="sníž. přenesená",J971,0)</f>
        <v>0</v>
      </c>
      <c r="BI971" s="181">
        <f>IF(N971="nulová",J971,0)</f>
        <v>0</v>
      </c>
      <c r="BJ971" s="18" t="s">
        <v>21</v>
      </c>
      <c r="BK971" s="181">
        <f>ROUND(I971*H971,2)</f>
        <v>0</v>
      </c>
      <c r="BL971" s="18" t="s">
        <v>220</v>
      </c>
      <c r="BM971" s="180" t="s">
        <v>1183</v>
      </c>
    </row>
    <row r="972" spans="1:65" s="2" customFormat="1" ht="11.25">
      <c r="A972" s="33"/>
      <c r="B972" s="34"/>
      <c r="C972" s="33"/>
      <c r="D972" s="182" t="s">
        <v>186</v>
      </c>
      <c r="E972" s="33"/>
      <c r="F972" s="183" t="s">
        <v>1182</v>
      </c>
      <c r="G972" s="33"/>
      <c r="H972" s="33"/>
      <c r="I972" s="102"/>
      <c r="J972" s="33"/>
      <c r="K972" s="33"/>
      <c r="L972" s="34"/>
      <c r="M972" s="184"/>
      <c r="N972" s="185"/>
      <c r="O972" s="59"/>
      <c r="P972" s="59"/>
      <c r="Q972" s="59"/>
      <c r="R972" s="59"/>
      <c r="S972" s="59"/>
      <c r="T972" s="60"/>
      <c r="U972" s="33"/>
      <c r="V972" s="33"/>
      <c r="W972" s="33"/>
      <c r="X972" s="33"/>
      <c r="Y972" s="33"/>
      <c r="Z972" s="33"/>
      <c r="AA972" s="33"/>
      <c r="AB972" s="33"/>
      <c r="AC972" s="33"/>
      <c r="AD972" s="33"/>
      <c r="AE972" s="33"/>
      <c r="AT972" s="18" t="s">
        <v>186</v>
      </c>
      <c r="AU972" s="18" t="s">
        <v>91</v>
      </c>
    </row>
    <row r="973" spans="1:65" s="2" customFormat="1" ht="24" customHeight="1">
      <c r="A973" s="33"/>
      <c r="B973" s="167"/>
      <c r="C973" s="168" t="s">
        <v>1184</v>
      </c>
      <c r="D973" s="168" t="s">
        <v>182</v>
      </c>
      <c r="E973" s="169" t="s">
        <v>1185</v>
      </c>
      <c r="F973" s="170" t="s">
        <v>1186</v>
      </c>
      <c r="G973" s="171" t="s">
        <v>199</v>
      </c>
      <c r="H973" s="172">
        <v>5386.8</v>
      </c>
      <c r="I973" s="173"/>
      <c r="J973" s="174">
        <f>ROUND(I973*H973,2)</f>
        <v>0</v>
      </c>
      <c r="K973" s="175"/>
      <c r="L973" s="34"/>
      <c r="M973" s="176" t="s">
        <v>1</v>
      </c>
      <c r="N973" s="177" t="s">
        <v>45</v>
      </c>
      <c r="O973" s="59"/>
      <c r="P973" s="178">
        <f>O973*H973</f>
        <v>0</v>
      </c>
      <c r="Q973" s="178">
        <v>0</v>
      </c>
      <c r="R973" s="178">
        <f>Q973*H973</f>
        <v>0</v>
      </c>
      <c r="S973" s="178">
        <v>0</v>
      </c>
      <c r="T973" s="179">
        <f>S973*H973</f>
        <v>0</v>
      </c>
      <c r="U973" s="33"/>
      <c r="V973" s="33"/>
      <c r="W973" s="33"/>
      <c r="X973" s="33"/>
      <c r="Y973" s="33"/>
      <c r="Z973" s="33"/>
      <c r="AA973" s="33"/>
      <c r="AB973" s="33"/>
      <c r="AC973" s="33"/>
      <c r="AD973" s="33"/>
      <c r="AE973" s="33"/>
      <c r="AR973" s="180" t="s">
        <v>220</v>
      </c>
      <c r="AT973" s="180" t="s">
        <v>182</v>
      </c>
      <c r="AU973" s="180" t="s">
        <v>91</v>
      </c>
      <c r="AY973" s="18" t="s">
        <v>180</v>
      </c>
      <c r="BE973" s="181">
        <f>IF(N973="základní",J973,0)</f>
        <v>0</v>
      </c>
      <c r="BF973" s="181">
        <f>IF(N973="snížená",J973,0)</f>
        <v>0</v>
      </c>
      <c r="BG973" s="181">
        <f>IF(N973="zákl. přenesená",J973,0)</f>
        <v>0</v>
      </c>
      <c r="BH973" s="181">
        <f>IF(N973="sníž. přenesená",J973,0)</f>
        <v>0</v>
      </c>
      <c r="BI973" s="181">
        <f>IF(N973="nulová",J973,0)</f>
        <v>0</v>
      </c>
      <c r="BJ973" s="18" t="s">
        <v>21</v>
      </c>
      <c r="BK973" s="181">
        <f>ROUND(I973*H973,2)</f>
        <v>0</v>
      </c>
      <c r="BL973" s="18" t="s">
        <v>220</v>
      </c>
      <c r="BM973" s="180" t="s">
        <v>1187</v>
      </c>
    </row>
    <row r="974" spans="1:65" s="2" customFormat="1" ht="11.25">
      <c r="A974" s="33"/>
      <c r="B974" s="34"/>
      <c r="C974" s="33"/>
      <c r="D974" s="182" t="s">
        <v>186</v>
      </c>
      <c r="E974" s="33"/>
      <c r="F974" s="183" t="s">
        <v>1186</v>
      </c>
      <c r="G974" s="33"/>
      <c r="H974" s="33"/>
      <c r="I974" s="102"/>
      <c r="J974" s="33"/>
      <c r="K974" s="33"/>
      <c r="L974" s="34"/>
      <c r="M974" s="184"/>
      <c r="N974" s="185"/>
      <c r="O974" s="59"/>
      <c r="P974" s="59"/>
      <c r="Q974" s="59"/>
      <c r="R974" s="59"/>
      <c r="S974" s="59"/>
      <c r="T974" s="60"/>
      <c r="U974" s="33"/>
      <c r="V974" s="33"/>
      <c r="W974" s="33"/>
      <c r="X974" s="33"/>
      <c r="Y974" s="33"/>
      <c r="Z974" s="33"/>
      <c r="AA974" s="33"/>
      <c r="AB974" s="33"/>
      <c r="AC974" s="33"/>
      <c r="AD974" s="33"/>
      <c r="AE974" s="33"/>
      <c r="AT974" s="18" t="s">
        <v>186</v>
      </c>
      <c r="AU974" s="18" t="s">
        <v>91</v>
      </c>
    </row>
    <row r="975" spans="1:65" s="15" customFormat="1" ht="11.25">
      <c r="B975" s="213"/>
      <c r="D975" s="182" t="s">
        <v>187</v>
      </c>
      <c r="E975" s="214" t="s">
        <v>1</v>
      </c>
      <c r="F975" s="215" t="s">
        <v>1188</v>
      </c>
      <c r="H975" s="214" t="s">
        <v>1</v>
      </c>
      <c r="I975" s="216"/>
      <c r="L975" s="213"/>
      <c r="M975" s="217"/>
      <c r="N975" s="218"/>
      <c r="O975" s="218"/>
      <c r="P975" s="218"/>
      <c r="Q975" s="218"/>
      <c r="R975" s="218"/>
      <c r="S975" s="218"/>
      <c r="T975" s="219"/>
      <c r="AT975" s="214" t="s">
        <v>187</v>
      </c>
      <c r="AU975" s="214" t="s">
        <v>91</v>
      </c>
      <c r="AV975" s="15" t="s">
        <v>21</v>
      </c>
      <c r="AW975" s="15" t="s">
        <v>36</v>
      </c>
      <c r="AX975" s="15" t="s">
        <v>80</v>
      </c>
      <c r="AY975" s="214" t="s">
        <v>180</v>
      </c>
    </row>
    <row r="976" spans="1:65" s="13" customFormat="1" ht="11.25">
      <c r="B976" s="186"/>
      <c r="D976" s="182" t="s">
        <v>187</v>
      </c>
      <c r="E976" s="187" t="s">
        <v>1</v>
      </c>
      <c r="F976" s="188" t="s">
        <v>1189</v>
      </c>
      <c r="H976" s="189">
        <v>1143.9000000000001</v>
      </c>
      <c r="I976" s="190"/>
      <c r="L976" s="186"/>
      <c r="M976" s="191"/>
      <c r="N976" s="192"/>
      <c r="O976" s="192"/>
      <c r="P976" s="192"/>
      <c r="Q976" s="192"/>
      <c r="R976" s="192"/>
      <c r="S976" s="192"/>
      <c r="T976" s="193"/>
      <c r="AT976" s="187" t="s">
        <v>187</v>
      </c>
      <c r="AU976" s="187" t="s">
        <v>91</v>
      </c>
      <c r="AV976" s="13" t="s">
        <v>91</v>
      </c>
      <c r="AW976" s="13" t="s">
        <v>36</v>
      </c>
      <c r="AX976" s="13" t="s">
        <v>80</v>
      </c>
      <c r="AY976" s="187" t="s">
        <v>180</v>
      </c>
    </row>
    <row r="977" spans="1:65" s="13" customFormat="1" ht="11.25">
      <c r="B977" s="186"/>
      <c r="D977" s="182" t="s">
        <v>187</v>
      </c>
      <c r="E977" s="187" t="s">
        <v>1</v>
      </c>
      <c r="F977" s="188" t="s">
        <v>1190</v>
      </c>
      <c r="H977" s="189">
        <v>398</v>
      </c>
      <c r="I977" s="190"/>
      <c r="L977" s="186"/>
      <c r="M977" s="191"/>
      <c r="N977" s="192"/>
      <c r="O977" s="192"/>
      <c r="P977" s="192"/>
      <c r="Q977" s="192"/>
      <c r="R977" s="192"/>
      <c r="S977" s="192"/>
      <c r="T977" s="193"/>
      <c r="AT977" s="187" t="s">
        <v>187</v>
      </c>
      <c r="AU977" s="187" t="s">
        <v>91</v>
      </c>
      <c r="AV977" s="13" t="s">
        <v>91</v>
      </c>
      <c r="AW977" s="13" t="s">
        <v>36</v>
      </c>
      <c r="AX977" s="13" t="s">
        <v>80</v>
      </c>
      <c r="AY977" s="187" t="s">
        <v>180</v>
      </c>
    </row>
    <row r="978" spans="1:65" s="13" customFormat="1" ht="11.25">
      <c r="B978" s="186"/>
      <c r="D978" s="182" t="s">
        <v>187</v>
      </c>
      <c r="E978" s="187" t="s">
        <v>1</v>
      </c>
      <c r="F978" s="188" t="s">
        <v>1191</v>
      </c>
      <c r="H978" s="189">
        <v>900</v>
      </c>
      <c r="I978" s="190"/>
      <c r="L978" s="186"/>
      <c r="M978" s="191"/>
      <c r="N978" s="192"/>
      <c r="O978" s="192"/>
      <c r="P978" s="192"/>
      <c r="Q978" s="192"/>
      <c r="R978" s="192"/>
      <c r="S978" s="192"/>
      <c r="T978" s="193"/>
      <c r="AT978" s="187" t="s">
        <v>187</v>
      </c>
      <c r="AU978" s="187" t="s">
        <v>91</v>
      </c>
      <c r="AV978" s="13" t="s">
        <v>91</v>
      </c>
      <c r="AW978" s="13" t="s">
        <v>36</v>
      </c>
      <c r="AX978" s="13" t="s">
        <v>80</v>
      </c>
      <c r="AY978" s="187" t="s">
        <v>180</v>
      </c>
    </row>
    <row r="979" spans="1:65" s="13" customFormat="1" ht="11.25">
      <c r="B979" s="186"/>
      <c r="D979" s="182" t="s">
        <v>187</v>
      </c>
      <c r="E979" s="187" t="s">
        <v>1</v>
      </c>
      <c r="F979" s="188" t="s">
        <v>581</v>
      </c>
      <c r="H979" s="189">
        <v>24.9</v>
      </c>
      <c r="I979" s="190"/>
      <c r="L979" s="186"/>
      <c r="M979" s="191"/>
      <c r="N979" s="192"/>
      <c r="O979" s="192"/>
      <c r="P979" s="192"/>
      <c r="Q979" s="192"/>
      <c r="R979" s="192"/>
      <c r="S979" s="192"/>
      <c r="T979" s="193"/>
      <c r="AT979" s="187" t="s">
        <v>187</v>
      </c>
      <c r="AU979" s="187" t="s">
        <v>91</v>
      </c>
      <c r="AV979" s="13" t="s">
        <v>91</v>
      </c>
      <c r="AW979" s="13" t="s">
        <v>36</v>
      </c>
      <c r="AX979" s="13" t="s">
        <v>80</v>
      </c>
      <c r="AY979" s="187" t="s">
        <v>180</v>
      </c>
    </row>
    <row r="980" spans="1:65" s="15" customFormat="1" ht="11.25">
      <c r="B980" s="213"/>
      <c r="D980" s="182" t="s">
        <v>187</v>
      </c>
      <c r="E980" s="214" t="s">
        <v>1</v>
      </c>
      <c r="F980" s="215" t="s">
        <v>1171</v>
      </c>
      <c r="H980" s="214" t="s">
        <v>1</v>
      </c>
      <c r="I980" s="216"/>
      <c r="L980" s="213"/>
      <c r="M980" s="217"/>
      <c r="N980" s="218"/>
      <c r="O980" s="218"/>
      <c r="P980" s="218"/>
      <c r="Q980" s="218"/>
      <c r="R980" s="218"/>
      <c r="S980" s="218"/>
      <c r="T980" s="219"/>
      <c r="AT980" s="214" t="s">
        <v>187</v>
      </c>
      <c r="AU980" s="214" t="s">
        <v>91</v>
      </c>
      <c r="AV980" s="15" t="s">
        <v>21</v>
      </c>
      <c r="AW980" s="15" t="s">
        <v>36</v>
      </c>
      <c r="AX980" s="15" t="s">
        <v>80</v>
      </c>
      <c r="AY980" s="214" t="s">
        <v>180</v>
      </c>
    </row>
    <row r="981" spans="1:65" s="13" customFormat="1" ht="11.25">
      <c r="B981" s="186"/>
      <c r="D981" s="182" t="s">
        <v>187</v>
      </c>
      <c r="E981" s="187" t="s">
        <v>1</v>
      </c>
      <c r="F981" s="188" t="s">
        <v>1063</v>
      </c>
      <c r="H981" s="189">
        <v>420</v>
      </c>
      <c r="I981" s="190"/>
      <c r="L981" s="186"/>
      <c r="M981" s="191"/>
      <c r="N981" s="192"/>
      <c r="O981" s="192"/>
      <c r="P981" s="192"/>
      <c r="Q981" s="192"/>
      <c r="R981" s="192"/>
      <c r="S981" s="192"/>
      <c r="T981" s="193"/>
      <c r="AT981" s="187" t="s">
        <v>187</v>
      </c>
      <c r="AU981" s="187" t="s">
        <v>91</v>
      </c>
      <c r="AV981" s="13" t="s">
        <v>91</v>
      </c>
      <c r="AW981" s="13" t="s">
        <v>36</v>
      </c>
      <c r="AX981" s="13" t="s">
        <v>80</v>
      </c>
      <c r="AY981" s="187" t="s">
        <v>180</v>
      </c>
    </row>
    <row r="982" spans="1:65" s="15" customFormat="1" ht="11.25">
      <c r="B982" s="213"/>
      <c r="D982" s="182" t="s">
        <v>187</v>
      </c>
      <c r="E982" s="214" t="s">
        <v>1</v>
      </c>
      <c r="F982" s="215" t="s">
        <v>1172</v>
      </c>
      <c r="H982" s="214" t="s">
        <v>1</v>
      </c>
      <c r="I982" s="216"/>
      <c r="L982" s="213"/>
      <c r="M982" s="217"/>
      <c r="N982" s="218"/>
      <c r="O982" s="218"/>
      <c r="P982" s="218"/>
      <c r="Q982" s="218"/>
      <c r="R982" s="218"/>
      <c r="S982" s="218"/>
      <c r="T982" s="219"/>
      <c r="AT982" s="214" t="s">
        <v>187</v>
      </c>
      <c r="AU982" s="214" t="s">
        <v>91</v>
      </c>
      <c r="AV982" s="15" t="s">
        <v>21</v>
      </c>
      <c r="AW982" s="15" t="s">
        <v>36</v>
      </c>
      <c r="AX982" s="15" t="s">
        <v>80</v>
      </c>
      <c r="AY982" s="214" t="s">
        <v>180</v>
      </c>
    </row>
    <row r="983" spans="1:65" s="13" customFormat="1" ht="11.25">
      <c r="B983" s="186"/>
      <c r="D983" s="182" t="s">
        <v>187</v>
      </c>
      <c r="E983" s="187" t="s">
        <v>1</v>
      </c>
      <c r="F983" s="188" t="s">
        <v>1173</v>
      </c>
      <c r="H983" s="189">
        <v>2500</v>
      </c>
      <c r="I983" s="190"/>
      <c r="L983" s="186"/>
      <c r="M983" s="191"/>
      <c r="N983" s="192"/>
      <c r="O983" s="192"/>
      <c r="P983" s="192"/>
      <c r="Q983" s="192"/>
      <c r="R983" s="192"/>
      <c r="S983" s="192"/>
      <c r="T983" s="193"/>
      <c r="AT983" s="187" t="s">
        <v>187</v>
      </c>
      <c r="AU983" s="187" t="s">
        <v>91</v>
      </c>
      <c r="AV983" s="13" t="s">
        <v>91</v>
      </c>
      <c r="AW983" s="13" t="s">
        <v>36</v>
      </c>
      <c r="AX983" s="13" t="s">
        <v>80</v>
      </c>
      <c r="AY983" s="187" t="s">
        <v>180</v>
      </c>
    </row>
    <row r="984" spans="1:65" s="14" customFormat="1" ht="11.25">
      <c r="B984" s="194"/>
      <c r="D984" s="182" t="s">
        <v>187</v>
      </c>
      <c r="E984" s="195" t="s">
        <v>1</v>
      </c>
      <c r="F984" s="196" t="s">
        <v>189</v>
      </c>
      <c r="H984" s="197">
        <v>5386.8</v>
      </c>
      <c r="I984" s="198"/>
      <c r="L984" s="194"/>
      <c r="M984" s="199"/>
      <c r="N984" s="200"/>
      <c r="O984" s="200"/>
      <c r="P984" s="200"/>
      <c r="Q984" s="200"/>
      <c r="R984" s="200"/>
      <c r="S984" s="200"/>
      <c r="T984" s="201"/>
      <c r="AT984" s="195" t="s">
        <v>187</v>
      </c>
      <c r="AU984" s="195" t="s">
        <v>91</v>
      </c>
      <c r="AV984" s="14" t="s">
        <v>128</v>
      </c>
      <c r="AW984" s="14" t="s">
        <v>36</v>
      </c>
      <c r="AX984" s="14" t="s">
        <v>21</v>
      </c>
      <c r="AY984" s="195" t="s">
        <v>180</v>
      </c>
    </row>
    <row r="985" spans="1:65" s="2" customFormat="1" ht="24" customHeight="1">
      <c r="A985" s="33"/>
      <c r="B985" s="167"/>
      <c r="C985" s="202" t="s">
        <v>699</v>
      </c>
      <c r="D985" s="202" t="s">
        <v>190</v>
      </c>
      <c r="E985" s="203" t="s">
        <v>1181</v>
      </c>
      <c r="F985" s="204" t="s">
        <v>1182</v>
      </c>
      <c r="G985" s="205" t="s">
        <v>199</v>
      </c>
      <c r="H985" s="206">
        <v>5656.14</v>
      </c>
      <c r="I985" s="207"/>
      <c r="J985" s="208">
        <f>ROUND(I985*H985,2)</f>
        <v>0</v>
      </c>
      <c r="K985" s="209"/>
      <c r="L985" s="210"/>
      <c r="M985" s="211" t="s">
        <v>1</v>
      </c>
      <c r="N985" s="212" t="s">
        <v>45</v>
      </c>
      <c r="O985" s="59"/>
      <c r="P985" s="178">
        <f>O985*H985</f>
        <v>0</v>
      </c>
      <c r="Q985" s="178">
        <v>0</v>
      </c>
      <c r="R985" s="178">
        <f>Q985*H985</f>
        <v>0</v>
      </c>
      <c r="S985" s="178">
        <v>0</v>
      </c>
      <c r="T985" s="179">
        <f>S985*H985</f>
        <v>0</v>
      </c>
      <c r="U985" s="33"/>
      <c r="V985" s="33"/>
      <c r="W985" s="33"/>
      <c r="X985" s="33"/>
      <c r="Y985" s="33"/>
      <c r="Z985" s="33"/>
      <c r="AA985" s="33"/>
      <c r="AB985" s="33"/>
      <c r="AC985" s="33"/>
      <c r="AD985" s="33"/>
      <c r="AE985" s="33"/>
      <c r="AR985" s="180" t="s">
        <v>257</v>
      </c>
      <c r="AT985" s="180" t="s">
        <v>190</v>
      </c>
      <c r="AU985" s="180" t="s">
        <v>91</v>
      </c>
      <c r="AY985" s="18" t="s">
        <v>180</v>
      </c>
      <c r="BE985" s="181">
        <f>IF(N985="základní",J985,0)</f>
        <v>0</v>
      </c>
      <c r="BF985" s="181">
        <f>IF(N985="snížená",J985,0)</f>
        <v>0</v>
      </c>
      <c r="BG985" s="181">
        <f>IF(N985="zákl. přenesená",J985,0)</f>
        <v>0</v>
      </c>
      <c r="BH985" s="181">
        <f>IF(N985="sníž. přenesená",J985,0)</f>
        <v>0</v>
      </c>
      <c r="BI985" s="181">
        <f>IF(N985="nulová",J985,0)</f>
        <v>0</v>
      </c>
      <c r="BJ985" s="18" t="s">
        <v>21</v>
      </c>
      <c r="BK985" s="181">
        <f>ROUND(I985*H985,2)</f>
        <v>0</v>
      </c>
      <c r="BL985" s="18" t="s">
        <v>220</v>
      </c>
      <c r="BM985" s="180" t="s">
        <v>1192</v>
      </c>
    </row>
    <row r="986" spans="1:65" s="2" customFormat="1" ht="11.25">
      <c r="A986" s="33"/>
      <c r="B986" s="34"/>
      <c r="C986" s="33"/>
      <c r="D986" s="182" t="s">
        <v>186</v>
      </c>
      <c r="E986" s="33"/>
      <c r="F986" s="183" t="s">
        <v>1182</v>
      </c>
      <c r="G986" s="33"/>
      <c r="H986" s="33"/>
      <c r="I986" s="102"/>
      <c r="J986" s="33"/>
      <c r="K986" s="33"/>
      <c r="L986" s="34"/>
      <c r="M986" s="184"/>
      <c r="N986" s="185"/>
      <c r="O986" s="59"/>
      <c r="P986" s="59"/>
      <c r="Q986" s="59"/>
      <c r="R986" s="59"/>
      <c r="S986" s="59"/>
      <c r="T986" s="60"/>
      <c r="U986" s="33"/>
      <c r="V986" s="33"/>
      <c r="W986" s="33"/>
      <c r="X986" s="33"/>
      <c r="Y986" s="33"/>
      <c r="Z986" s="33"/>
      <c r="AA986" s="33"/>
      <c r="AB986" s="33"/>
      <c r="AC986" s="33"/>
      <c r="AD986" s="33"/>
      <c r="AE986" s="33"/>
      <c r="AT986" s="18" t="s">
        <v>186</v>
      </c>
      <c r="AU986" s="18" t="s">
        <v>91</v>
      </c>
    </row>
    <row r="987" spans="1:65" s="2" customFormat="1" ht="24" customHeight="1">
      <c r="A987" s="33"/>
      <c r="B987" s="167"/>
      <c r="C987" s="168" t="s">
        <v>1193</v>
      </c>
      <c r="D987" s="168" t="s">
        <v>182</v>
      </c>
      <c r="E987" s="169" t="s">
        <v>1194</v>
      </c>
      <c r="F987" s="170" t="s">
        <v>1195</v>
      </c>
      <c r="G987" s="171" t="s">
        <v>199</v>
      </c>
      <c r="H987" s="172">
        <v>5386.8</v>
      </c>
      <c r="I987" s="173"/>
      <c r="J987" s="174">
        <f>ROUND(I987*H987,2)</f>
        <v>0</v>
      </c>
      <c r="K987" s="175"/>
      <c r="L987" s="34"/>
      <c r="M987" s="176" t="s">
        <v>1</v>
      </c>
      <c r="N987" s="177" t="s">
        <v>45</v>
      </c>
      <c r="O987" s="59"/>
      <c r="P987" s="178">
        <f>O987*H987</f>
        <v>0</v>
      </c>
      <c r="Q987" s="178">
        <v>0</v>
      </c>
      <c r="R987" s="178">
        <f>Q987*H987</f>
        <v>0</v>
      </c>
      <c r="S987" s="178">
        <v>0</v>
      </c>
      <c r="T987" s="179">
        <f>S987*H987</f>
        <v>0</v>
      </c>
      <c r="U987" s="33"/>
      <c r="V987" s="33"/>
      <c r="W987" s="33"/>
      <c r="X987" s="33"/>
      <c r="Y987" s="33"/>
      <c r="Z987" s="33"/>
      <c r="AA987" s="33"/>
      <c r="AB987" s="33"/>
      <c r="AC987" s="33"/>
      <c r="AD987" s="33"/>
      <c r="AE987" s="33"/>
      <c r="AR987" s="180" t="s">
        <v>220</v>
      </c>
      <c r="AT987" s="180" t="s">
        <v>182</v>
      </c>
      <c r="AU987" s="180" t="s">
        <v>91</v>
      </c>
      <c r="AY987" s="18" t="s">
        <v>180</v>
      </c>
      <c r="BE987" s="181">
        <f>IF(N987="základní",J987,0)</f>
        <v>0</v>
      </c>
      <c r="BF987" s="181">
        <f>IF(N987="snížená",J987,0)</f>
        <v>0</v>
      </c>
      <c r="BG987" s="181">
        <f>IF(N987="zákl. přenesená",J987,0)</f>
        <v>0</v>
      </c>
      <c r="BH987" s="181">
        <f>IF(N987="sníž. přenesená",J987,0)</f>
        <v>0</v>
      </c>
      <c r="BI987" s="181">
        <f>IF(N987="nulová",J987,0)</f>
        <v>0</v>
      </c>
      <c r="BJ987" s="18" t="s">
        <v>21</v>
      </c>
      <c r="BK987" s="181">
        <f>ROUND(I987*H987,2)</f>
        <v>0</v>
      </c>
      <c r="BL987" s="18" t="s">
        <v>220</v>
      </c>
      <c r="BM987" s="180" t="s">
        <v>1196</v>
      </c>
    </row>
    <row r="988" spans="1:65" s="2" customFormat="1" ht="19.5">
      <c r="A988" s="33"/>
      <c r="B988" s="34"/>
      <c r="C988" s="33"/>
      <c r="D988" s="182" t="s">
        <v>186</v>
      </c>
      <c r="E988" s="33"/>
      <c r="F988" s="183" t="s">
        <v>1195</v>
      </c>
      <c r="G988" s="33"/>
      <c r="H988" s="33"/>
      <c r="I988" s="102"/>
      <c r="J988" s="33"/>
      <c r="K988" s="33"/>
      <c r="L988" s="34"/>
      <c r="M988" s="184"/>
      <c r="N988" s="185"/>
      <c r="O988" s="59"/>
      <c r="P988" s="59"/>
      <c r="Q988" s="59"/>
      <c r="R988" s="59"/>
      <c r="S988" s="59"/>
      <c r="T988" s="60"/>
      <c r="U988" s="33"/>
      <c r="V988" s="33"/>
      <c r="W988" s="33"/>
      <c r="X988" s="33"/>
      <c r="Y988" s="33"/>
      <c r="Z988" s="33"/>
      <c r="AA988" s="33"/>
      <c r="AB988" s="33"/>
      <c r="AC988" s="33"/>
      <c r="AD988" s="33"/>
      <c r="AE988" s="33"/>
      <c r="AT988" s="18" t="s">
        <v>186</v>
      </c>
      <c r="AU988" s="18" t="s">
        <v>91</v>
      </c>
    </row>
    <row r="989" spans="1:65" s="15" customFormat="1" ht="11.25">
      <c r="B989" s="213"/>
      <c r="D989" s="182" t="s">
        <v>187</v>
      </c>
      <c r="E989" s="214" t="s">
        <v>1</v>
      </c>
      <c r="F989" s="215" t="s">
        <v>1188</v>
      </c>
      <c r="H989" s="214" t="s">
        <v>1</v>
      </c>
      <c r="I989" s="216"/>
      <c r="L989" s="213"/>
      <c r="M989" s="217"/>
      <c r="N989" s="218"/>
      <c r="O989" s="218"/>
      <c r="P989" s="218"/>
      <c r="Q989" s="218"/>
      <c r="R989" s="218"/>
      <c r="S989" s="218"/>
      <c r="T989" s="219"/>
      <c r="AT989" s="214" t="s">
        <v>187</v>
      </c>
      <c r="AU989" s="214" t="s">
        <v>91</v>
      </c>
      <c r="AV989" s="15" t="s">
        <v>21</v>
      </c>
      <c r="AW989" s="15" t="s">
        <v>36</v>
      </c>
      <c r="AX989" s="15" t="s">
        <v>80</v>
      </c>
      <c r="AY989" s="214" t="s">
        <v>180</v>
      </c>
    </row>
    <row r="990" spans="1:65" s="13" customFormat="1" ht="11.25">
      <c r="B990" s="186"/>
      <c r="D990" s="182" t="s">
        <v>187</v>
      </c>
      <c r="E990" s="187" t="s">
        <v>1</v>
      </c>
      <c r="F990" s="188" t="s">
        <v>1189</v>
      </c>
      <c r="H990" s="189">
        <v>1143.9000000000001</v>
      </c>
      <c r="I990" s="190"/>
      <c r="L990" s="186"/>
      <c r="M990" s="191"/>
      <c r="N990" s="192"/>
      <c r="O990" s="192"/>
      <c r="P990" s="192"/>
      <c r="Q990" s="192"/>
      <c r="R990" s="192"/>
      <c r="S990" s="192"/>
      <c r="T990" s="193"/>
      <c r="AT990" s="187" t="s">
        <v>187</v>
      </c>
      <c r="AU990" s="187" t="s">
        <v>91</v>
      </c>
      <c r="AV990" s="13" t="s">
        <v>91</v>
      </c>
      <c r="AW990" s="13" t="s">
        <v>36</v>
      </c>
      <c r="AX990" s="13" t="s">
        <v>80</v>
      </c>
      <c r="AY990" s="187" t="s">
        <v>180</v>
      </c>
    </row>
    <row r="991" spans="1:65" s="13" customFormat="1" ht="11.25">
      <c r="B991" s="186"/>
      <c r="D991" s="182" t="s">
        <v>187</v>
      </c>
      <c r="E991" s="187" t="s">
        <v>1</v>
      </c>
      <c r="F991" s="188" t="s">
        <v>1190</v>
      </c>
      <c r="H991" s="189">
        <v>398</v>
      </c>
      <c r="I991" s="190"/>
      <c r="L991" s="186"/>
      <c r="M991" s="191"/>
      <c r="N991" s="192"/>
      <c r="O991" s="192"/>
      <c r="P991" s="192"/>
      <c r="Q991" s="192"/>
      <c r="R991" s="192"/>
      <c r="S991" s="192"/>
      <c r="T991" s="193"/>
      <c r="AT991" s="187" t="s">
        <v>187</v>
      </c>
      <c r="AU991" s="187" t="s">
        <v>91</v>
      </c>
      <c r="AV991" s="13" t="s">
        <v>91</v>
      </c>
      <c r="AW991" s="13" t="s">
        <v>36</v>
      </c>
      <c r="AX991" s="13" t="s">
        <v>80</v>
      </c>
      <c r="AY991" s="187" t="s">
        <v>180</v>
      </c>
    </row>
    <row r="992" spans="1:65" s="13" customFormat="1" ht="11.25">
      <c r="B992" s="186"/>
      <c r="D992" s="182" t="s">
        <v>187</v>
      </c>
      <c r="E992" s="187" t="s">
        <v>1</v>
      </c>
      <c r="F992" s="188" t="s">
        <v>1191</v>
      </c>
      <c r="H992" s="189">
        <v>900</v>
      </c>
      <c r="I992" s="190"/>
      <c r="L992" s="186"/>
      <c r="M992" s="191"/>
      <c r="N992" s="192"/>
      <c r="O992" s="192"/>
      <c r="P992" s="192"/>
      <c r="Q992" s="192"/>
      <c r="R992" s="192"/>
      <c r="S992" s="192"/>
      <c r="T992" s="193"/>
      <c r="AT992" s="187" t="s">
        <v>187</v>
      </c>
      <c r="AU992" s="187" t="s">
        <v>91</v>
      </c>
      <c r="AV992" s="13" t="s">
        <v>91</v>
      </c>
      <c r="AW992" s="13" t="s">
        <v>36</v>
      </c>
      <c r="AX992" s="13" t="s">
        <v>80</v>
      </c>
      <c r="AY992" s="187" t="s">
        <v>180</v>
      </c>
    </row>
    <row r="993" spans="1:65" s="13" customFormat="1" ht="11.25">
      <c r="B993" s="186"/>
      <c r="D993" s="182" t="s">
        <v>187</v>
      </c>
      <c r="E993" s="187" t="s">
        <v>1</v>
      </c>
      <c r="F993" s="188" t="s">
        <v>581</v>
      </c>
      <c r="H993" s="189">
        <v>24.9</v>
      </c>
      <c r="I993" s="190"/>
      <c r="L993" s="186"/>
      <c r="M993" s="191"/>
      <c r="N993" s="192"/>
      <c r="O993" s="192"/>
      <c r="P993" s="192"/>
      <c r="Q993" s="192"/>
      <c r="R993" s="192"/>
      <c r="S993" s="192"/>
      <c r="T993" s="193"/>
      <c r="AT993" s="187" t="s">
        <v>187</v>
      </c>
      <c r="AU993" s="187" t="s">
        <v>91</v>
      </c>
      <c r="AV993" s="13" t="s">
        <v>91</v>
      </c>
      <c r="AW993" s="13" t="s">
        <v>36</v>
      </c>
      <c r="AX993" s="13" t="s">
        <v>80</v>
      </c>
      <c r="AY993" s="187" t="s">
        <v>180</v>
      </c>
    </row>
    <row r="994" spans="1:65" s="15" customFormat="1" ht="11.25">
      <c r="B994" s="213"/>
      <c r="D994" s="182" t="s">
        <v>187</v>
      </c>
      <c r="E994" s="214" t="s">
        <v>1</v>
      </c>
      <c r="F994" s="215" t="s">
        <v>1171</v>
      </c>
      <c r="H994" s="214" t="s">
        <v>1</v>
      </c>
      <c r="I994" s="216"/>
      <c r="L994" s="213"/>
      <c r="M994" s="217"/>
      <c r="N994" s="218"/>
      <c r="O994" s="218"/>
      <c r="P994" s="218"/>
      <c r="Q994" s="218"/>
      <c r="R994" s="218"/>
      <c r="S994" s="218"/>
      <c r="T994" s="219"/>
      <c r="AT994" s="214" t="s">
        <v>187</v>
      </c>
      <c r="AU994" s="214" t="s">
        <v>91</v>
      </c>
      <c r="AV994" s="15" t="s">
        <v>21</v>
      </c>
      <c r="AW994" s="15" t="s">
        <v>36</v>
      </c>
      <c r="AX994" s="15" t="s">
        <v>80</v>
      </c>
      <c r="AY994" s="214" t="s">
        <v>180</v>
      </c>
    </row>
    <row r="995" spans="1:65" s="13" customFormat="1" ht="11.25">
      <c r="B995" s="186"/>
      <c r="D995" s="182" t="s">
        <v>187</v>
      </c>
      <c r="E995" s="187" t="s">
        <v>1</v>
      </c>
      <c r="F995" s="188" t="s">
        <v>1063</v>
      </c>
      <c r="H995" s="189">
        <v>420</v>
      </c>
      <c r="I995" s="190"/>
      <c r="L995" s="186"/>
      <c r="M995" s="191"/>
      <c r="N995" s="192"/>
      <c r="O995" s="192"/>
      <c r="P995" s="192"/>
      <c r="Q995" s="192"/>
      <c r="R995" s="192"/>
      <c r="S995" s="192"/>
      <c r="T995" s="193"/>
      <c r="AT995" s="187" t="s">
        <v>187</v>
      </c>
      <c r="AU995" s="187" t="s">
        <v>91</v>
      </c>
      <c r="AV995" s="13" t="s">
        <v>91</v>
      </c>
      <c r="AW995" s="13" t="s">
        <v>36</v>
      </c>
      <c r="AX995" s="13" t="s">
        <v>80</v>
      </c>
      <c r="AY995" s="187" t="s">
        <v>180</v>
      </c>
    </row>
    <row r="996" spans="1:65" s="15" customFormat="1" ht="11.25">
      <c r="B996" s="213"/>
      <c r="D996" s="182" t="s">
        <v>187</v>
      </c>
      <c r="E996" s="214" t="s">
        <v>1</v>
      </c>
      <c r="F996" s="215" t="s">
        <v>1172</v>
      </c>
      <c r="H996" s="214" t="s">
        <v>1</v>
      </c>
      <c r="I996" s="216"/>
      <c r="L996" s="213"/>
      <c r="M996" s="217"/>
      <c r="N996" s="218"/>
      <c r="O996" s="218"/>
      <c r="P996" s="218"/>
      <c r="Q996" s="218"/>
      <c r="R996" s="218"/>
      <c r="S996" s="218"/>
      <c r="T996" s="219"/>
      <c r="AT996" s="214" t="s">
        <v>187</v>
      </c>
      <c r="AU996" s="214" t="s">
        <v>91</v>
      </c>
      <c r="AV996" s="15" t="s">
        <v>21</v>
      </c>
      <c r="AW996" s="15" t="s">
        <v>36</v>
      </c>
      <c r="AX996" s="15" t="s">
        <v>80</v>
      </c>
      <c r="AY996" s="214" t="s">
        <v>180</v>
      </c>
    </row>
    <row r="997" spans="1:65" s="13" customFormat="1" ht="11.25">
      <c r="B997" s="186"/>
      <c r="D997" s="182" t="s">
        <v>187</v>
      </c>
      <c r="E997" s="187" t="s">
        <v>1</v>
      </c>
      <c r="F997" s="188" t="s">
        <v>1173</v>
      </c>
      <c r="H997" s="189">
        <v>2500</v>
      </c>
      <c r="I997" s="190"/>
      <c r="L997" s="186"/>
      <c r="M997" s="191"/>
      <c r="N997" s="192"/>
      <c r="O997" s="192"/>
      <c r="P997" s="192"/>
      <c r="Q997" s="192"/>
      <c r="R997" s="192"/>
      <c r="S997" s="192"/>
      <c r="T997" s="193"/>
      <c r="AT997" s="187" t="s">
        <v>187</v>
      </c>
      <c r="AU997" s="187" t="s">
        <v>91</v>
      </c>
      <c r="AV997" s="13" t="s">
        <v>91</v>
      </c>
      <c r="AW997" s="13" t="s">
        <v>36</v>
      </c>
      <c r="AX997" s="13" t="s">
        <v>80</v>
      </c>
      <c r="AY997" s="187" t="s">
        <v>180</v>
      </c>
    </row>
    <row r="998" spans="1:65" s="14" customFormat="1" ht="11.25">
      <c r="B998" s="194"/>
      <c r="D998" s="182" t="s">
        <v>187</v>
      </c>
      <c r="E998" s="195" t="s">
        <v>1</v>
      </c>
      <c r="F998" s="196" t="s">
        <v>189</v>
      </c>
      <c r="H998" s="197">
        <v>5386.8</v>
      </c>
      <c r="I998" s="198"/>
      <c r="L998" s="194"/>
      <c r="M998" s="199"/>
      <c r="N998" s="200"/>
      <c r="O998" s="200"/>
      <c r="P998" s="200"/>
      <c r="Q998" s="200"/>
      <c r="R998" s="200"/>
      <c r="S998" s="200"/>
      <c r="T998" s="201"/>
      <c r="AT998" s="195" t="s">
        <v>187</v>
      </c>
      <c r="AU998" s="195" t="s">
        <v>91</v>
      </c>
      <c r="AV998" s="14" t="s">
        <v>128</v>
      </c>
      <c r="AW998" s="14" t="s">
        <v>36</v>
      </c>
      <c r="AX998" s="14" t="s">
        <v>21</v>
      </c>
      <c r="AY998" s="195" t="s">
        <v>180</v>
      </c>
    </row>
    <row r="999" spans="1:65" s="2" customFormat="1" ht="24" customHeight="1">
      <c r="A999" s="33"/>
      <c r="B999" s="167"/>
      <c r="C999" s="168" t="s">
        <v>705</v>
      </c>
      <c r="D999" s="168" t="s">
        <v>182</v>
      </c>
      <c r="E999" s="169" t="s">
        <v>1197</v>
      </c>
      <c r="F999" s="170" t="s">
        <v>1198</v>
      </c>
      <c r="G999" s="171" t="s">
        <v>199</v>
      </c>
      <c r="H999" s="172">
        <v>540</v>
      </c>
      <c r="I999" s="173"/>
      <c r="J999" s="174">
        <f>ROUND(I999*H999,2)</f>
        <v>0</v>
      </c>
      <c r="K999" s="175"/>
      <c r="L999" s="34"/>
      <c r="M999" s="176" t="s">
        <v>1</v>
      </c>
      <c r="N999" s="177" t="s">
        <v>45</v>
      </c>
      <c r="O999" s="59"/>
      <c r="P999" s="178">
        <f>O999*H999</f>
        <v>0</v>
      </c>
      <c r="Q999" s="178">
        <v>0</v>
      </c>
      <c r="R999" s="178">
        <f>Q999*H999</f>
        <v>0</v>
      </c>
      <c r="S999" s="178">
        <v>0</v>
      </c>
      <c r="T999" s="179">
        <f>S999*H999</f>
        <v>0</v>
      </c>
      <c r="U999" s="33"/>
      <c r="V999" s="33"/>
      <c r="W999" s="33"/>
      <c r="X999" s="33"/>
      <c r="Y999" s="33"/>
      <c r="Z999" s="33"/>
      <c r="AA999" s="33"/>
      <c r="AB999" s="33"/>
      <c r="AC999" s="33"/>
      <c r="AD999" s="33"/>
      <c r="AE999" s="33"/>
      <c r="AR999" s="180" t="s">
        <v>220</v>
      </c>
      <c r="AT999" s="180" t="s">
        <v>182</v>
      </c>
      <c r="AU999" s="180" t="s">
        <v>91</v>
      </c>
      <c r="AY999" s="18" t="s">
        <v>180</v>
      </c>
      <c r="BE999" s="181">
        <f>IF(N999="základní",J999,0)</f>
        <v>0</v>
      </c>
      <c r="BF999" s="181">
        <f>IF(N999="snížená",J999,0)</f>
        <v>0</v>
      </c>
      <c r="BG999" s="181">
        <f>IF(N999="zákl. přenesená",J999,0)</f>
        <v>0</v>
      </c>
      <c r="BH999" s="181">
        <f>IF(N999="sníž. přenesená",J999,0)</f>
        <v>0</v>
      </c>
      <c r="BI999" s="181">
        <f>IF(N999="nulová",J999,0)</f>
        <v>0</v>
      </c>
      <c r="BJ999" s="18" t="s">
        <v>21</v>
      </c>
      <c r="BK999" s="181">
        <f>ROUND(I999*H999,2)</f>
        <v>0</v>
      </c>
      <c r="BL999" s="18" t="s">
        <v>220</v>
      </c>
      <c r="BM999" s="180" t="s">
        <v>1199</v>
      </c>
    </row>
    <row r="1000" spans="1:65" s="2" customFormat="1" ht="19.5">
      <c r="A1000" s="33"/>
      <c r="B1000" s="34"/>
      <c r="C1000" s="33"/>
      <c r="D1000" s="182" t="s">
        <v>186</v>
      </c>
      <c r="E1000" s="33"/>
      <c r="F1000" s="183" t="s">
        <v>1198</v>
      </c>
      <c r="G1000" s="33"/>
      <c r="H1000" s="33"/>
      <c r="I1000" s="102"/>
      <c r="J1000" s="33"/>
      <c r="K1000" s="33"/>
      <c r="L1000" s="34"/>
      <c r="M1000" s="184"/>
      <c r="N1000" s="185"/>
      <c r="O1000" s="59"/>
      <c r="P1000" s="59"/>
      <c r="Q1000" s="59"/>
      <c r="R1000" s="59"/>
      <c r="S1000" s="59"/>
      <c r="T1000" s="60"/>
      <c r="U1000" s="33"/>
      <c r="V1000" s="33"/>
      <c r="W1000" s="33"/>
      <c r="X1000" s="33"/>
      <c r="Y1000" s="33"/>
      <c r="Z1000" s="33"/>
      <c r="AA1000" s="33"/>
      <c r="AB1000" s="33"/>
      <c r="AC1000" s="33"/>
      <c r="AD1000" s="33"/>
      <c r="AE1000" s="33"/>
      <c r="AT1000" s="18" t="s">
        <v>186</v>
      </c>
      <c r="AU1000" s="18" t="s">
        <v>91</v>
      </c>
    </row>
    <row r="1001" spans="1:65" s="13" customFormat="1" ht="11.25">
      <c r="B1001" s="186"/>
      <c r="D1001" s="182" t="s">
        <v>187</v>
      </c>
      <c r="E1001" s="187" t="s">
        <v>1</v>
      </c>
      <c r="F1001" s="188" t="s">
        <v>1200</v>
      </c>
      <c r="H1001" s="189">
        <v>540</v>
      </c>
      <c r="I1001" s="190"/>
      <c r="L1001" s="186"/>
      <c r="M1001" s="191"/>
      <c r="N1001" s="192"/>
      <c r="O1001" s="192"/>
      <c r="P1001" s="192"/>
      <c r="Q1001" s="192"/>
      <c r="R1001" s="192"/>
      <c r="S1001" s="192"/>
      <c r="T1001" s="193"/>
      <c r="AT1001" s="187" t="s">
        <v>187</v>
      </c>
      <c r="AU1001" s="187" t="s">
        <v>91</v>
      </c>
      <c r="AV1001" s="13" t="s">
        <v>91</v>
      </c>
      <c r="AW1001" s="13" t="s">
        <v>36</v>
      </c>
      <c r="AX1001" s="13" t="s">
        <v>80</v>
      </c>
      <c r="AY1001" s="187" t="s">
        <v>180</v>
      </c>
    </row>
    <row r="1002" spans="1:65" s="14" customFormat="1" ht="11.25">
      <c r="B1002" s="194"/>
      <c r="D1002" s="182" t="s">
        <v>187</v>
      </c>
      <c r="E1002" s="195" t="s">
        <v>1</v>
      </c>
      <c r="F1002" s="196" t="s">
        <v>189</v>
      </c>
      <c r="H1002" s="197">
        <v>540</v>
      </c>
      <c r="I1002" s="198"/>
      <c r="L1002" s="194"/>
      <c r="M1002" s="199"/>
      <c r="N1002" s="200"/>
      <c r="O1002" s="200"/>
      <c r="P1002" s="200"/>
      <c r="Q1002" s="200"/>
      <c r="R1002" s="200"/>
      <c r="S1002" s="200"/>
      <c r="T1002" s="201"/>
      <c r="AT1002" s="195" t="s">
        <v>187</v>
      </c>
      <c r="AU1002" s="195" t="s">
        <v>91</v>
      </c>
      <c r="AV1002" s="14" t="s">
        <v>128</v>
      </c>
      <c r="AW1002" s="14" t="s">
        <v>36</v>
      </c>
      <c r="AX1002" s="14" t="s">
        <v>21</v>
      </c>
      <c r="AY1002" s="195" t="s">
        <v>180</v>
      </c>
    </row>
    <row r="1003" spans="1:65" s="2" customFormat="1" ht="24" customHeight="1">
      <c r="A1003" s="33"/>
      <c r="B1003" s="167"/>
      <c r="C1003" s="168" t="s">
        <v>1201</v>
      </c>
      <c r="D1003" s="168" t="s">
        <v>182</v>
      </c>
      <c r="E1003" s="169" t="s">
        <v>1202</v>
      </c>
      <c r="F1003" s="170" t="s">
        <v>1203</v>
      </c>
      <c r="G1003" s="171" t="s">
        <v>199</v>
      </c>
      <c r="H1003" s="172">
        <v>100</v>
      </c>
      <c r="I1003" s="173"/>
      <c r="J1003" s="174">
        <f>ROUND(I1003*H1003,2)</f>
        <v>0</v>
      </c>
      <c r="K1003" s="175"/>
      <c r="L1003" s="34"/>
      <c r="M1003" s="176" t="s">
        <v>1</v>
      </c>
      <c r="N1003" s="177" t="s">
        <v>45</v>
      </c>
      <c r="O1003" s="59"/>
      <c r="P1003" s="178">
        <f>O1003*H1003</f>
        <v>0</v>
      </c>
      <c r="Q1003" s="178">
        <v>0</v>
      </c>
      <c r="R1003" s="178">
        <f>Q1003*H1003</f>
        <v>0</v>
      </c>
      <c r="S1003" s="178">
        <v>0</v>
      </c>
      <c r="T1003" s="179">
        <f>S1003*H1003</f>
        <v>0</v>
      </c>
      <c r="U1003" s="33"/>
      <c r="V1003" s="33"/>
      <c r="W1003" s="33"/>
      <c r="X1003" s="33"/>
      <c r="Y1003" s="33"/>
      <c r="Z1003" s="33"/>
      <c r="AA1003" s="33"/>
      <c r="AB1003" s="33"/>
      <c r="AC1003" s="33"/>
      <c r="AD1003" s="33"/>
      <c r="AE1003" s="33"/>
      <c r="AR1003" s="180" t="s">
        <v>220</v>
      </c>
      <c r="AT1003" s="180" t="s">
        <v>182</v>
      </c>
      <c r="AU1003" s="180" t="s">
        <v>91</v>
      </c>
      <c r="AY1003" s="18" t="s">
        <v>180</v>
      </c>
      <c r="BE1003" s="181">
        <f>IF(N1003="základní",J1003,0)</f>
        <v>0</v>
      </c>
      <c r="BF1003" s="181">
        <f>IF(N1003="snížená",J1003,0)</f>
        <v>0</v>
      </c>
      <c r="BG1003" s="181">
        <f>IF(N1003="zákl. přenesená",J1003,0)</f>
        <v>0</v>
      </c>
      <c r="BH1003" s="181">
        <f>IF(N1003="sníž. přenesená",J1003,0)</f>
        <v>0</v>
      </c>
      <c r="BI1003" s="181">
        <f>IF(N1003="nulová",J1003,0)</f>
        <v>0</v>
      </c>
      <c r="BJ1003" s="18" t="s">
        <v>21</v>
      </c>
      <c r="BK1003" s="181">
        <f>ROUND(I1003*H1003,2)</f>
        <v>0</v>
      </c>
      <c r="BL1003" s="18" t="s">
        <v>220</v>
      </c>
      <c r="BM1003" s="180" t="s">
        <v>1204</v>
      </c>
    </row>
    <row r="1004" spans="1:65" s="2" customFormat="1" ht="19.5">
      <c r="A1004" s="33"/>
      <c r="B1004" s="34"/>
      <c r="C1004" s="33"/>
      <c r="D1004" s="182" t="s">
        <v>186</v>
      </c>
      <c r="E1004" s="33"/>
      <c r="F1004" s="183" t="s">
        <v>1203</v>
      </c>
      <c r="G1004" s="33"/>
      <c r="H1004" s="33"/>
      <c r="I1004" s="102"/>
      <c r="J1004" s="33"/>
      <c r="K1004" s="33"/>
      <c r="L1004" s="34"/>
      <c r="M1004" s="184"/>
      <c r="N1004" s="185"/>
      <c r="O1004" s="59"/>
      <c r="P1004" s="59"/>
      <c r="Q1004" s="59"/>
      <c r="R1004" s="59"/>
      <c r="S1004" s="59"/>
      <c r="T1004" s="60"/>
      <c r="U1004" s="33"/>
      <c r="V1004" s="33"/>
      <c r="W1004" s="33"/>
      <c r="X1004" s="33"/>
      <c r="Y1004" s="33"/>
      <c r="Z1004" s="33"/>
      <c r="AA1004" s="33"/>
      <c r="AB1004" s="33"/>
      <c r="AC1004" s="33"/>
      <c r="AD1004" s="33"/>
      <c r="AE1004" s="33"/>
      <c r="AT1004" s="18" t="s">
        <v>186</v>
      </c>
      <c r="AU1004" s="18" t="s">
        <v>91</v>
      </c>
    </row>
    <row r="1005" spans="1:65" s="13" customFormat="1" ht="11.25">
      <c r="B1005" s="186"/>
      <c r="D1005" s="182" t="s">
        <v>187</v>
      </c>
      <c r="E1005" s="187" t="s">
        <v>1</v>
      </c>
      <c r="F1005" s="188" t="s">
        <v>27</v>
      </c>
      <c r="H1005" s="189">
        <v>100</v>
      </c>
      <c r="I1005" s="190"/>
      <c r="L1005" s="186"/>
      <c r="M1005" s="191"/>
      <c r="N1005" s="192"/>
      <c r="O1005" s="192"/>
      <c r="P1005" s="192"/>
      <c r="Q1005" s="192"/>
      <c r="R1005" s="192"/>
      <c r="S1005" s="192"/>
      <c r="T1005" s="193"/>
      <c r="AT1005" s="187" t="s">
        <v>187</v>
      </c>
      <c r="AU1005" s="187" t="s">
        <v>91</v>
      </c>
      <c r="AV1005" s="13" t="s">
        <v>91</v>
      </c>
      <c r="AW1005" s="13" t="s">
        <v>36</v>
      </c>
      <c r="AX1005" s="13" t="s">
        <v>80</v>
      </c>
      <c r="AY1005" s="187" t="s">
        <v>180</v>
      </c>
    </row>
    <row r="1006" spans="1:65" s="14" customFormat="1" ht="11.25">
      <c r="B1006" s="194"/>
      <c r="D1006" s="182" t="s">
        <v>187</v>
      </c>
      <c r="E1006" s="195" t="s">
        <v>1</v>
      </c>
      <c r="F1006" s="196" t="s">
        <v>189</v>
      </c>
      <c r="H1006" s="197">
        <v>100</v>
      </c>
      <c r="I1006" s="198"/>
      <c r="L1006" s="194"/>
      <c r="M1006" s="199"/>
      <c r="N1006" s="200"/>
      <c r="O1006" s="200"/>
      <c r="P1006" s="200"/>
      <c r="Q1006" s="200"/>
      <c r="R1006" s="200"/>
      <c r="S1006" s="200"/>
      <c r="T1006" s="201"/>
      <c r="AT1006" s="195" t="s">
        <v>187</v>
      </c>
      <c r="AU1006" s="195" t="s">
        <v>91</v>
      </c>
      <c r="AV1006" s="14" t="s">
        <v>128</v>
      </c>
      <c r="AW1006" s="14" t="s">
        <v>36</v>
      </c>
      <c r="AX1006" s="14" t="s">
        <v>21</v>
      </c>
      <c r="AY1006" s="195" t="s">
        <v>180</v>
      </c>
    </row>
    <row r="1007" spans="1:65" s="2" customFormat="1" ht="24" customHeight="1">
      <c r="A1007" s="33"/>
      <c r="B1007" s="167"/>
      <c r="C1007" s="168" t="s">
        <v>708</v>
      </c>
      <c r="D1007" s="168" t="s">
        <v>182</v>
      </c>
      <c r="E1007" s="169" t="s">
        <v>1205</v>
      </c>
      <c r="F1007" s="170" t="s">
        <v>1206</v>
      </c>
      <c r="G1007" s="171" t="s">
        <v>199</v>
      </c>
      <c r="H1007" s="172">
        <v>1650</v>
      </c>
      <c r="I1007" s="173"/>
      <c r="J1007" s="174">
        <f>ROUND(I1007*H1007,2)</f>
        <v>0</v>
      </c>
      <c r="K1007" s="175"/>
      <c r="L1007" s="34"/>
      <c r="M1007" s="176" t="s">
        <v>1</v>
      </c>
      <c r="N1007" s="177" t="s">
        <v>45</v>
      </c>
      <c r="O1007" s="59"/>
      <c r="P1007" s="178">
        <f>O1007*H1007</f>
        <v>0</v>
      </c>
      <c r="Q1007" s="178">
        <v>0</v>
      </c>
      <c r="R1007" s="178">
        <f>Q1007*H1007</f>
        <v>0</v>
      </c>
      <c r="S1007" s="178">
        <v>0</v>
      </c>
      <c r="T1007" s="179">
        <f>S1007*H1007</f>
        <v>0</v>
      </c>
      <c r="U1007" s="33"/>
      <c r="V1007" s="33"/>
      <c r="W1007" s="33"/>
      <c r="X1007" s="33"/>
      <c r="Y1007" s="33"/>
      <c r="Z1007" s="33"/>
      <c r="AA1007" s="33"/>
      <c r="AB1007" s="33"/>
      <c r="AC1007" s="33"/>
      <c r="AD1007" s="33"/>
      <c r="AE1007" s="33"/>
      <c r="AR1007" s="180" t="s">
        <v>220</v>
      </c>
      <c r="AT1007" s="180" t="s">
        <v>182</v>
      </c>
      <c r="AU1007" s="180" t="s">
        <v>91</v>
      </c>
      <c r="AY1007" s="18" t="s">
        <v>180</v>
      </c>
      <c r="BE1007" s="181">
        <f>IF(N1007="základní",J1007,0)</f>
        <v>0</v>
      </c>
      <c r="BF1007" s="181">
        <f>IF(N1007="snížená",J1007,0)</f>
        <v>0</v>
      </c>
      <c r="BG1007" s="181">
        <f>IF(N1007="zákl. přenesená",J1007,0)</f>
        <v>0</v>
      </c>
      <c r="BH1007" s="181">
        <f>IF(N1007="sníž. přenesená",J1007,0)</f>
        <v>0</v>
      </c>
      <c r="BI1007" s="181">
        <f>IF(N1007="nulová",J1007,0)</f>
        <v>0</v>
      </c>
      <c r="BJ1007" s="18" t="s">
        <v>21</v>
      </c>
      <c r="BK1007" s="181">
        <f>ROUND(I1007*H1007,2)</f>
        <v>0</v>
      </c>
      <c r="BL1007" s="18" t="s">
        <v>220</v>
      </c>
      <c r="BM1007" s="180" t="s">
        <v>1207</v>
      </c>
    </row>
    <row r="1008" spans="1:65" s="2" customFormat="1" ht="11.25">
      <c r="A1008" s="33"/>
      <c r="B1008" s="34"/>
      <c r="C1008" s="33"/>
      <c r="D1008" s="182" t="s">
        <v>186</v>
      </c>
      <c r="E1008" s="33"/>
      <c r="F1008" s="183" t="s">
        <v>1206</v>
      </c>
      <c r="G1008" s="33"/>
      <c r="H1008" s="33"/>
      <c r="I1008" s="102"/>
      <c r="J1008" s="33"/>
      <c r="K1008" s="33"/>
      <c r="L1008" s="34"/>
      <c r="M1008" s="184"/>
      <c r="N1008" s="185"/>
      <c r="O1008" s="59"/>
      <c r="P1008" s="59"/>
      <c r="Q1008" s="59"/>
      <c r="R1008" s="59"/>
      <c r="S1008" s="59"/>
      <c r="T1008" s="60"/>
      <c r="U1008" s="33"/>
      <c r="V1008" s="33"/>
      <c r="W1008" s="33"/>
      <c r="X1008" s="33"/>
      <c r="Y1008" s="33"/>
      <c r="Z1008" s="33"/>
      <c r="AA1008" s="33"/>
      <c r="AB1008" s="33"/>
      <c r="AC1008" s="33"/>
      <c r="AD1008" s="33"/>
      <c r="AE1008" s="33"/>
      <c r="AT1008" s="18" t="s">
        <v>186</v>
      </c>
      <c r="AU1008" s="18" t="s">
        <v>91</v>
      </c>
    </row>
    <row r="1009" spans="1:65" s="2" customFormat="1" ht="24" customHeight="1">
      <c r="A1009" s="33"/>
      <c r="B1009" s="167"/>
      <c r="C1009" s="168" t="s">
        <v>1208</v>
      </c>
      <c r="D1009" s="168" t="s">
        <v>182</v>
      </c>
      <c r="E1009" s="169" t="s">
        <v>1209</v>
      </c>
      <c r="F1009" s="170" t="s">
        <v>1210</v>
      </c>
      <c r="G1009" s="171" t="s">
        <v>199</v>
      </c>
      <c r="H1009" s="172">
        <v>150</v>
      </c>
      <c r="I1009" s="173"/>
      <c r="J1009" s="174">
        <f>ROUND(I1009*H1009,2)</f>
        <v>0</v>
      </c>
      <c r="K1009" s="175"/>
      <c r="L1009" s="34"/>
      <c r="M1009" s="176" t="s">
        <v>1</v>
      </c>
      <c r="N1009" s="177" t="s">
        <v>45</v>
      </c>
      <c r="O1009" s="59"/>
      <c r="P1009" s="178">
        <f>O1009*H1009</f>
        <v>0</v>
      </c>
      <c r="Q1009" s="178">
        <v>0</v>
      </c>
      <c r="R1009" s="178">
        <f>Q1009*H1009</f>
        <v>0</v>
      </c>
      <c r="S1009" s="178">
        <v>0</v>
      </c>
      <c r="T1009" s="179">
        <f>S1009*H1009</f>
        <v>0</v>
      </c>
      <c r="U1009" s="33"/>
      <c r="V1009" s="33"/>
      <c r="W1009" s="33"/>
      <c r="X1009" s="33"/>
      <c r="Y1009" s="33"/>
      <c r="Z1009" s="33"/>
      <c r="AA1009" s="33"/>
      <c r="AB1009" s="33"/>
      <c r="AC1009" s="33"/>
      <c r="AD1009" s="33"/>
      <c r="AE1009" s="33"/>
      <c r="AR1009" s="180" t="s">
        <v>220</v>
      </c>
      <c r="AT1009" s="180" t="s">
        <v>182</v>
      </c>
      <c r="AU1009" s="180" t="s">
        <v>91</v>
      </c>
      <c r="AY1009" s="18" t="s">
        <v>180</v>
      </c>
      <c r="BE1009" s="181">
        <f>IF(N1009="základní",J1009,0)</f>
        <v>0</v>
      </c>
      <c r="BF1009" s="181">
        <f>IF(N1009="snížená",J1009,0)</f>
        <v>0</v>
      </c>
      <c r="BG1009" s="181">
        <f>IF(N1009="zákl. přenesená",J1009,0)</f>
        <v>0</v>
      </c>
      <c r="BH1009" s="181">
        <f>IF(N1009="sníž. přenesená",J1009,0)</f>
        <v>0</v>
      </c>
      <c r="BI1009" s="181">
        <f>IF(N1009="nulová",J1009,0)</f>
        <v>0</v>
      </c>
      <c r="BJ1009" s="18" t="s">
        <v>21</v>
      </c>
      <c r="BK1009" s="181">
        <f>ROUND(I1009*H1009,2)</f>
        <v>0</v>
      </c>
      <c r="BL1009" s="18" t="s">
        <v>220</v>
      </c>
      <c r="BM1009" s="180" t="s">
        <v>1211</v>
      </c>
    </row>
    <row r="1010" spans="1:65" s="2" customFormat="1" ht="11.25">
      <c r="A1010" s="33"/>
      <c r="B1010" s="34"/>
      <c r="C1010" s="33"/>
      <c r="D1010" s="182" t="s">
        <v>186</v>
      </c>
      <c r="E1010" s="33"/>
      <c r="F1010" s="183" t="s">
        <v>1210</v>
      </c>
      <c r="G1010" s="33"/>
      <c r="H1010" s="33"/>
      <c r="I1010" s="102"/>
      <c r="J1010" s="33"/>
      <c r="K1010" s="33"/>
      <c r="L1010" s="34"/>
      <c r="M1010" s="184"/>
      <c r="N1010" s="185"/>
      <c r="O1010" s="59"/>
      <c r="P1010" s="59"/>
      <c r="Q1010" s="59"/>
      <c r="R1010" s="59"/>
      <c r="S1010" s="59"/>
      <c r="T1010" s="60"/>
      <c r="U1010" s="33"/>
      <c r="V1010" s="33"/>
      <c r="W1010" s="33"/>
      <c r="X1010" s="33"/>
      <c r="Y1010" s="33"/>
      <c r="Z1010" s="33"/>
      <c r="AA1010" s="33"/>
      <c r="AB1010" s="33"/>
      <c r="AC1010" s="33"/>
      <c r="AD1010" s="33"/>
      <c r="AE1010" s="33"/>
      <c r="AT1010" s="18" t="s">
        <v>186</v>
      </c>
      <c r="AU1010" s="18" t="s">
        <v>91</v>
      </c>
    </row>
    <row r="1011" spans="1:65" s="2" customFormat="1" ht="36" customHeight="1">
      <c r="A1011" s="33"/>
      <c r="B1011" s="167"/>
      <c r="C1011" s="168" t="s">
        <v>712</v>
      </c>
      <c r="D1011" s="168" t="s">
        <v>182</v>
      </c>
      <c r="E1011" s="169" t="s">
        <v>1212</v>
      </c>
      <c r="F1011" s="170" t="s">
        <v>1213</v>
      </c>
      <c r="G1011" s="171" t="s">
        <v>199</v>
      </c>
      <c r="H1011" s="172">
        <v>5386.8</v>
      </c>
      <c r="I1011" s="173"/>
      <c r="J1011" s="174">
        <f>ROUND(I1011*H1011,2)</f>
        <v>0</v>
      </c>
      <c r="K1011" s="175"/>
      <c r="L1011" s="34"/>
      <c r="M1011" s="176" t="s">
        <v>1</v>
      </c>
      <c r="N1011" s="177" t="s">
        <v>45</v>
      </c>
      <c r="O1011" s="59"/>
      <c r="P1011" s="178">
        <f>O1011*H1011</f>
        <v>0</v>
      </c>
      <c r="Q1011" s="178">
        <v>0</v>
      </c>
      <c r="R1011" s="178">
        <f>Q1011*H1011</f>
        <v>0</v>
      </c>
      <c r="S1011" s="178">
        <v>0</v>
      </c>
      <c r="T1011" s="179">
        <f>S1011*H1011</f>
        <v>0</v>
      </c>
      <c r="U1011" s="33"/>
      <c r="V1011" s="33"/>
      <c r="W1011" s="33"/>
      <c r="X1011" s="33"/>
      <c r="Y1011" s="33"/>
      <c r="Z1011" s="33"/>
      <c r="AA1011" s="33"/>
      <c r="AB1011" s="33"/>
      <c r="AC1011" s="33"/>
      <c r="AD1011" s="33"/>
      <c r="AE1011" s="33"/>
      <c r="AR1011" s="180" t="s">
        <v>220</v>
      </c>
      <c r="AT1011" s="180" t="s">
        <v>182</v>
      </c>
      <c r="AU1011" s="180" t="s">
        <v>91</v>
      </c>
      <c r="AY1011" s="18" t="s">
        <v>180</v>
      </c>
      <c r="BE1011" s="181">
        <f>IF(N1011="základní",J1011,0)</f>
        <v>0</v>
      </c>
      <c r="BF1011" s="181">
        <f>IF(N1011="snížená",J1011,0)</f>
        <v>0</v>
      </c>
      <c r="BG1011" s="181">
        <f>IF(N1011="zákl. přenesená",J1011,0)</f>
        <v>0</v>
      </c>
      <c r="BH1011" s="181">
        <f>IF(N1011="sníž. přenesená",J1011,0)</f>
        <v>0</v>
      </c>
      <c r="BI1011" s="181">
        <f>IF(N1011="nulová",J1011,0)</f>
        <v>0</v>
      </c>
      <c r="BJ1011" s="18" t="s">
        <v>21</v>
      </c>
      <c r="BK1011" s="181">
        <f>ROUND(I1011*H1011,2)</f>
        <v>0</v>
      </c>
      <c r="BL1011" s="18" t="s">
        <v>220</v>
      </c>
      <c r="BM1011" s="180" t="s">
        <v>1214</v>
      </c>
    </row>
    <row r="1012" spans="1:65" s="2" customFormat="1" ht="29.25">
      <c r="A1012" s="33"/>
      <c r="B1012" s="34"/>
      <c r="C1012" s="33"/>
      <c r="D1012" s="182" t="s">
        <v>186</v>
      </c>
      <c r="E1012" s="33"/>
      <c r="F1012" s="183" t="s">
        <v>1213</v>
      </c>
      <c r="G1012" s="33"/>
      <c r="H1012" s="33"/>
      <c r="I1012" s="102"/>
      <c r="J1012" s="33"/>
      <c r="K1012" s="33"/>
      <c r="L1012" s="34"/>
      <c r="M1012" s="184"/>
      <c r="N1012" s="185"/>
      <c r="O1012" s="59"/>
      <c r="P1012" s="59"/>
      <c r="Q1012" s="59"/>
      <c r="R1012" s="59"/>
      <c r="S1012" s="59"/>
      <c r="T1012" s="60"/>
      <c r="U1012" s="33"/>
      <c r="V1012" s="33"/>
      <c r="W1012" s="33"/>
      <c r="X1012" s="33"/>
      <c r="Y1012" s="33"/>
      <c r="Z1012" s="33"/>
      <c r="AA1012" s="33"/>
      <c r="AB1012" s="33"/>
      <c r="AC1012" s="33"/>
      <c r="AD1012" s="33"/>
      <c r="AE1012" s="33"/>
      <c r="AT1012" s="18" t="s">
        <v>186</v>
      </c>
      <c r="AU1012" s="18" t="s">
        <v>91</v>
      </c>
    </row>
    <row r="1013" spans="1:65" s="13" customFormat="1" ht="11.25">
      <c r="B1013" s="186"/>
      <c r="D1013" s="182" t="s">
        <v>187</v>
      </c>
      <c r="E1013" s="187" t="s">
        <v>1</v>
      </c>
      <c r="F1013" s="188" t="s">
        <v>1215</v>
      </c>
      <c r="H1013" s="189">
        <v>5386.8</v>
      </c>
      <c r="I1013" s="190"/>
      <c r="L1013" s="186"/>
      <c r="M1013" s="191"/>
      <c r="N1013" s="192"/>
      <c r="O1013" s="192"/>
      <c r="P1013" s="192"/>
      <c r="Q1013" s="192"/>
      <c r="R1013" s="192"/>
      <c r="S1013" s="192"/>
      <c r="T1013" s="193"/>
      <c r="AT1013" s="187" t="s">
        <v>187</v>
      </c>
      <c r="AU1013" s="187" t="s">
        <v>91</v>
      </c>
      <c r="AV1013" s="13" t="s">
        <v>91</v>
      </c>
      <c r="AW1013" s="13" t="s">
        <v>36</v>
      </c>
      <c r="AX1013" s="13" t="s">
        <v>80</v>
      </c>
      <c r="AY1013" s="187" t="s">
        <v>180</v>
      </c>
    </row>
    <row r="1014" spans="1:65" s="14" customFormat="1" ht="11.25">
      <c r="B1014" s="194"/>
      <c r="D1014" s="182" t="s">
        <v>187</v>
      </c>
      <c r="E1014" s="195" t="s">
        <v>1</v>
      </c>
      <c r="F1014" s="196" t="s">
        <v>189</v>
      </c>
      <c r="H1014" s="197">
        <v>5386.8</v>
      </c>
      <c r="I1014" s="198"/>
      <c r="L1014" s="194"/>
      <c r="M1014" s="199"/>
      <c r="N1014" s="200"/>
      <c r="O1014" s="200"/>
      <c r="P1014" s="200"/>
      <c r="Q1014" s="200"/>
      <c r="R1014" s="200"/>
      <c r="S1014" s="200"/>
      <c r="T1014" s="201"/>
      <c r="AT1014" s="195" t="s">
        <v>187</v>
      </c>
      <c r="AU1014" s="195" t="s">
        <v>91</v>
      </c>
      <c r="AV1014" s="14" t="s">
        <v>128</v>
      </c>
      <c r="AW1014" s="14" t="s">
        <v>36</v>
      </c>
      <c r="AX1014" s="14" t="s">
        <v>21</v>
      </c>
      <c r="AY1014" s="195" t="s">
        <v>180</v>
      </c>
    </row>
    <row r="1015" spans="1:65" s="12" customFormat="1" ht="25.9" customHeight="1">
      <c r="B1015" s="154"/>
      <c r="D1015" s="155" t="s">
        <v>79</v>
      </c>
      <c r="E1015" s="156" t="s">
        <v>1216</v>
      </c>
      <c r="F1015" s="156" t="s">
        <v>1216</v>
      </c>
      <c r="I1015" s="157"/>
      <c r="J1015" s="158">
        <f>BK1015</f>
        <v>0</v>
      </c>
      <c r="L1015" s="154"/>
      <c r="M1015" s="159"/>
      <c r="N1015" s="160"/>
      <c r="O1015" s="160"/>
      <c r="P1015" s="161">
        <f>P1016</f>
        <v>0</v>
      </c>
      <c r="Q1015" s="160"/>
      <c r="R1015" s="161">
        <f>R1016</f>
        <v>0</v>
      </c>
      <c r="S1015" s="160"/>
      <c r="T1015" s="162">
        <f>T1016</f>
        <v>0</v>
      </c>
      <c r="AR1015" s="155" t="s">
        <v>21</v>
      </c>
      <c r="AT1015" s="163" t="s">
        <v>79</v>
      </c>
      <c r="AU1015" s="163" t="s">
        <v>80</v>
      </c>
      <c r="AY1015" s="155" t="s">
        <v>180</v>
      </c>
      <c r="BK1015" s="164">
        <f>BK1016</f>
        <v>0</v>
      </c>
    </row>
    <row r="1016" spans="1:65" s="12" customFormat="1" ht="22.9" customHeight="1">
      <c r="B1016" s="154"/>
      <c r="D1016" s="155" t="s">
        <v>79</v>
      </c>
      <c r="E1016" s="165" t="s">
        <v>1217</v>
      </c>
      <c r="F1016" s="165" t="s">
        <v>1217</v>
      </c>
      <c r="I1016" s="157"/>
      <c r="J1016" s="166">
        <f>BK1016</f>
        <v>0</v>
      </c>
      <c r="L1016" s="154"/>
      <c r="M1016" s="159"/>
      <c r="N1016" s="160"/>
      <c r="O1016" s="160"/>
      <c r="P1016" s="161">
        <f>SUM(P1017:P1024)</f>
        <v>0</v>
      </c>
      <c r="Q1016" s="160"/>
      <c r="R1016" s="161">
        <f>SUM(R1017:R1024)</f>
        <v>0</v>
      </c>
      <c r="S1016" s="160"/>
      <c r="T1016" s="162">
        <f>SUM(T1017:T1024)</f>
        <v>0</v>
      </c>
      <c r="AR1016" s="155" t="s">
        <v>21</v>
      </c>
      <c r="AT1016" s="163" t="s">
        <v>79</v>
      </c>
      <c r="AU1016" s="163" t="s">
        <v>21</v>
      </c>
      <c r="AY1016" s="155" t="s">
        <v>180</v>
      </c>
      <c r="BK1016" s="164">
        <f>SUM(BK1017:BK1024)</f>
        <v>0</v>
      </c>
    </row>
    <row r="1017" spans="1:65" s="2" customFormat="1" ht="36" customHeight="1">
      <c r="A1017" s="33"/>
      <c r="B1017" s="167"/>
      <c r="C1017" s="168" t="s">
        <v>1218</v>
      </c>
      <c r="D1017" s="168" t="s">
        <v>182</v>
      </c>
      <c r="E1017" s="169" t="s">
        <v>1219</v>
      </c>
      <c r="F1017" s="170" t="s">
        <v>1220</v>
      </c>
      <c r="G1017" s="171" t="s">
        <v>817</v>
      </c>
      <c r="H1017" s="172">
        <v>1</v>
      </c>
      <c r="I1017" s="173"/>
      <c r="J1017" s="174">
        <f>ROUND(I1017*H1017,2)</f>
        <v>0</v>
      </c>
      <c r="K1017" s="175"/>
      <c r="L1017" s="34"/>
      <c r="M1017" s="176" t="s">
        <v>1</v>
      </c>
      <c r="N1017" s="177" t="s">
        <v>45</v>
      </c>
      <c r="O1017" s="59"/>
      <c r="P1017" s="178">
        <f>O1017*H1017</f>
        <v>0</v>
      </c>
      <c r="Q1017" s="178">
        <v>0</v>
      </c>
      <c r="R1017" s="178">
        <f>Q1017*H1017</f>
        <v>0</v>
      </c>
      <c r="S1017" s="178">
        <v>0</v>
      </c>
      <c r="T1017" s="179">
        <f>S1017*H1017</f>
        <v>0</v>
      </c>
      <c r="U1017" s="33"/>
      <c r="V1017" s="33"/>
      <c r="W1017" s="33"/>
      <c r="X1017" s="33"/>
      <c r="Y1017" s="33"/>
      <c r="Z1017" s="33"/>
      <c r="AA1017" s="33"/>
      <c r="AB1017" s="33"/>
      <c r="AC1017" s="33"/>
      <c r="AD1017" s="33"/>
      <c r="AE1017" s="33"/>
      <c r="AR1017" s="180" t="s">
        <v>128</v>
      </c>
      <c r="AT1017" s="180" t="s">
        <v>182</v>
      </c>
      <c r="AU1017" s="180" t="s">
        <v>91</v>
      </c>
      <c r="AY1017" s="18" t="s">
        <v>180</v>
      </c>
      <c r="BE1017" s="181">
        <f>IF(N1017="základní",J1017,0)</f>
        <v>0</v>
      </c>
      <c r="BF1017" s="181">
        <f>IF(N1017="snížená",J1017,0)</f>
        <v>0</v>
      </c>
      <c r="BG1017" s="181">
        <f>IF(N1017="zákl. přenesená",J1017,0)</f>
        <v>0</v>
      </c>
      <c r="BH1017" s="181">
        <f>IF(N1017="sníž. přenesená",J1017,0)</f>
        <v>0</v>
      </c>
      <c r="BI1017" s="181">
        <f>IF(N1017="nulová",J1017,0)</f>
        <v>0</v>
      </c>
      <c r="BJ1017" s="18" t="s">
        <v>21</v>
      </c>
      <c r="BK1017" s="181">
        <f>ROUND(I1017*H1017,2)</f>
        <v>0</v>
      </c>
      <c r="BL1017" s="18" t="s">
        <v>128</v>
      </c>
      <c r="BM1017" s="180" t="s">
        <v>1221</v>
      </c>
    </row>
    <row r="1018" spans="1:65" s="2" customFormat="1" ht="19.5">
      <c r="A1018" s="33"/>
      <c r="B1018" s="34"/>
      <c r="C1018" s="33"/>
      <c r="D1018" s="182" t="s">
        <v>186</v>
      </c>
      <c r="E1018" s="33"/>
      <c r="F1018" s="183" t="s">
        <v>1220</v>
      </c>
      <c r="G1018" s="33"/>
      <c r="H1018" s="33"/>
      <c r="I1018" s="102"/>
      <c r="J1018" s="33"/>
      <c r="K1018" s="33"/>
      <c r="L1018" s="34"/>
      <c r="M1018" s="184"/>
      <c r="N1018" s="185"/>
      <c r="O1018" s="59"/>
      <c r="P1018" s="59"/>
      <c r="Q1018" s="59"/>
      <c r="R1018" s="59"/>
      <c r="S1018" s="59"/>
      <c r="T1018" s="60"/>
      <c r="U1018" s="33"/>
      <c r="V1018" s="33"/>
      <c r="W1018" s="33"/>
      <c r="X1018" s="33"/>
      <c r="Y1018" s="33"/>
      <c r="Z1018" s="33"/>
      <c r="AA1018" s="33"/>
      <c r="AB1018" s="33"/>
      <c r="AC1018" s="33"/>
      <c r="AD1018" s="33"/>
      <c r="AE1018" s="33"/>
      <c r="AT1018" s="18" t="s">
        <v>186</v>
      </c>
      <c r="AU1018" s="18" t="s">
        <v>91</v>
      </c>
    </row>
    <row r="1019" spans="1:65" s="2" customFormat="1" ht="16.5" customHeight="1">
      <c r="A1019" s="33"/>
      <c r="B1019" s="167"/>
      <c r="C1019" s="168" t="s">
        <v>717</v>
      </c>
      <c r="D1019" s="168" t="s">
        <v>182</v>
      </c>
      <c r="E1019" s="169" t="s">
        <v>1222</v>
      </c>
      <c r="F1019" s="170" t="s">
        <v>1223</v>
      </c>
      <c r="G1019" s="171" t="s">
        <v>817</v>
      </c>
      <c r="H1019" s="172">
        <v>5</v>
      </c>
      <c r="I1019" s="173"/>
      <c r="J1019" s="174">
        <f>ROUND(I1019*H1019,2)</f>
        <v>0</v>
      </c>
      <c r="K1019" s="175"/>
      <c r="L1019" s="34"/>
      <c r="M1019" s="176" t="s">
        <v>1</v>
      </c>
      <c r="N1019" s="177" t="s">
        <v>45</v>
      </c>
      <c r="O1019" s="59"/>
      <c r="P1019" s="178">
        <f>O1019*H1019</f>
        <v>0</v>
      </c>
      <c r="Q1019" s="178">
        <v>0</v>
      </c>
      <c r="R1019" s="178">
        <f>Q1019*H1019</f>
        <v>0</v>
      </c>
      <c r="S1019" s="178">
        <v>0</v>
      </c>
      <c r="T1019" s="179">
        <f>S1019*H1019</f>
        <v>0</v>
      </c>
      <c r="U1019" s="33"/>
      <c r="V1019" s="33"/>
      <c r="W1019" s="33"/>
      <c r="X1019" s="33"/>
      <c r="Y1019" s="33"/>
      <c r="Z1019" s="33"/>
      <c r="AA1019" s="33"/>
      <c r="AB1019" s="33"/>
      <c r="AC1019" s="33"/>
      <c r="AD1019" s="33"/>
      <c r="AE1019" s="33"/>
      <c r="AR1019" s="180" t="s">
        <v>128</v>
      </c>
      <c r="AT1019" s="180" t="s">
        <v>182</v>
      </c>
      <c r="AU1019" s="180" t="s">
        <v>91</v>
      </c>
      <c r="AY1019" s="18" t="s">
        <v>180</v>
      </c>
      <c r="BE1019" s="181">
        <f>IF(N1019="základní",J1019,0)</f>
        <v>0</v>
      </c>
      <c r="BF1019" s="181">
        <f>IF(N1019="snížená",J1019,0)</f>
        <v>0</v>
      </c>
      <c r="BG1019" s="181">
        <f>IF(N1019="zákl. přenesená",J1019,0)</f>
        <v>0</v>
      </c>
      <c r="BH1019" s="181">
        <f>IF(N1019="sníž. přenesená",J1019,0)</f>
        <v>0</v>
      </c>
      <c r="BI1019" s="181">
        <f>IF(N1019="nulová",J1019,0)</f>
        <v>0</v>
      </c>
      <c r="BJ1019" s="18" t="s">
        <v>21</v>
      </c>
      <c r="BK1019" s="181">
        <f>ROUND(I1019*H1019,2)</f>
        <v>0</v>
      </c>
      <c r="BL1019" s="18" t="s">
        <v>128</v>
      </c>
      <c r="BM1019" s="180" t="s">
        <v>1224</v>
      </c>
    </row>
    <row r="1020" spans="1:65" s="2" customFormat="1" ht="11.25">
      <c r="A1020" s="33"/>
      <c r="B1020" s="34"/>
      <c r="C1020" s="33"/>
      <c r="D1020" s="182" t="s">
        <v>186</v>
      </c>
      <c r="E1020" s="33"/>
      <c r="F1020" s="183" t="s">
        <v>1223</v>
      </c>
      <c r="G1020" s="33"/>
      <c r="H1020" s="33"/>
      <c r="I1020" s="102"/>
      <c r="J1020" s="33"/>
      <c r="K1020" s="33"/>
      <c r="L1020" s="34"/>
      <c r="M1020" s="184"/>
      <c r="N1020" s="185"/>
      <c r="O1020" s="59"/>
      <c r="P1020" s="59"/>
      <c r="Q1020" s="59"/>
      <c r="R1020" s="59"/>
      <c r="S1020" s="59"/>
      <c r="T1020" s="60"/>
      <c r="U1020" s="33"/>
      <c r="V1020" s="33"/>
      <c r="W1020" s="33"/>
      <c r="X1020" s="33"/>
      <c r="Y1020" s="33"/>
      <c r="Z1020" s="33"/>
      <c r="AA1020" s="33"/>
      <c r="AB1020" s="33"/>
      <c r="AC1020" s="33"/>
      <c r="AD1020" s="33"/>
      <c r="AE1020" s="33"/>
      <c r="AT1020" s="18" t="s">
        <v>186</v>
      </c>
      <c r="AU1020" s="18" t="s">
        <v>91</v>
      </c>
    </row>
    <row r="1021" spans="1:65" s="2" customFormat="1" ht="16.5" customHeight="1">
      <c r="A1021" s="33"/>
      <c r="B1021" s="167"/>
      <c r="C1021" s="168" t="s">
        <v>1225</v>
      </c>
      <c r="D1021" s="168" t="s">
        <v>182</v>
      </c>
      <c r="E1021" s="169" t="s">
        <v>1226</v>
      </c>
      <c r="F1021" s="170" t="s">
        <v>1227</v>
      </c>
      <c r="G1021" s="171" t="s">
        <v>817</v>
      </c>
      <c r="H1021" s="172">
        <v>1</v>
      </c>
      <c r="I1021" s="173"/>
      <c r="J1021" s="174">
        <f>ROUND(I1021*H1021,2)</f>
        <v>0</v>
      </c>
      <c r="K1021" s="175"/>
      <c r="L1021" s="34"/>
      <c r="M1021" s="176" t="s">
        <v>1</v>
      </c>
      <c r="N1021" s="177" t="s">
        <v>45</v>
      </c>
      <c r="O1021" s="59"/>
      <c r="P1021" s="178">
        <f>O1021*H1021</f>
        <v>0</v>
      </c>
      <c r="Q1021" s="178">
        <v>0</v>
      </c>
      <c r="R1021" s="178">
        <f>Q1021*H1021</f>
        <v>0</v>
      </c>
      <c r="S1021" s="178">
        <v>0</v>
      </c>
      <c r="T1021" s="179">
        <f>S1021*H1021</f>
        <v>0</v>
      </c>
      <c r="U1021" s="33"/>
      <c r="V1021" s="33"/>
      <c r="W1021" s="33"/>
      <c r="X1021" s="33"/>
      <c r="Y1021" s="33"/>
      <c r="Z1021" s="33"/>
      <c r="AA1021" s="33"/>
      <c r="AB1021" s="33"/>
      <c r="AC1021" s="33"/>
      <c r="AD1021" s="33"/>
      <c r="AE1021" s="33"/>
      <c r="AR1021" s="180" t="s">
        <v>128</v>
      </c>
      <c r="AT1021" s="180" t="s">
        <v>182</v>
      </c>
      <c r="AU1021" s="180" t="s">
        <v>91</v>
      </c>
      <c r="AY1021" s="18" t="s">
        <v>180</v>
      </c>
      <c r="BE1021" s="181">
        <f>IF(N1021="základní",J1021,0)</f>
        <v>0</v>
      </c>
      <c r="BF1021" s="181">
        <f>IF(N1021="snížená",J1021,0)</f>
        <v>0</v>
      </c>
      <c r="BG1021" s="181">
        <f>IF(N1021="zákl. přenesená",J1021,0)</f>
        <v>0</v>
      </c>
      <c r="BH1021" s="181">
        <f>IF(N1021="sníž. přenesená",J1021,0)</f>
        <v>0</v>
      </c>
      <c r="BI1021" s="181">
        <f>IF(N1021="nulová",J1021,0)</f>
        <v>0</v>
      </c>
      <c r="BJ1021" s="18" t="s">
        <v>21</v>
      </c>
      <c r="BK1021" s="181">
        <f>ROUND(I1021*H1021,2)</f>
        <v>0</v>
      </c>
      <c r="BL1021" s="18" t="s">
        <v>128</v>
      </c>
      <c r="BM1021" s="180" t="s">
        <v>1164</v>
      </c>
    </row>
    <row r="1022" spans="1:65" s="2" customFormat="1" ht="11.25">
      <c r="A1022" s="33"/>
      <c r="B1022" s="34"/>
      <c r="C1022" s="33"/>
      <c r="D1022" s="182" t="s">
        <v>186</v>
      </c>
      <c r="E1022" s="33"/>
      <c r="F1022" s="183" t="s">
        <v>1227</v>
      </c>
      <c r="G1022" s="33"/>
      <c r="H1022" s="33"/>
      <c r="I1022" s="102"/>
      <c r="J1022" s="33"/>
      <c r="K1022" s="33"/>
      <c r="L1022" s="34"/>
      <c r="M1022" s="184"/>
      <c r="N1022" s="185"/>
      <c r="O1022" s="59"/>
      <c r="P1022" s="59"/>
      <c r="Q1022" s="59"/>
      <c r="R1022" s="59"/>
      <c r="S1022" s="59"/>
      <c r="T1022" s="60"/>
      <c r="U1022" s="33"/>
      <c r="V1022" s="33"/>
      <c r="W1022" s="33"/>
      <c r="X1022" s="33"/>
      <c r="Y1022" s="33"/>
      <c r="Z1022" s="33"/>
      <c r="AA1022" s="33"/>
      <c r="AB1022" s="33"/>
      <c r="AC1022" s="33"/>
      <c r="AD1022" s="33"/>
      <c r="AE1022" s="33"/>
      <c r="AT1022" s="18" t="s">
        <v>186</v>
      </c>
      <c r="AU1022" s="18" t="s">
        <v>91</v>
      </c>
    </row>
    <row r="1023" spans="1:65" s="2" customFormat="1" ht="16.5" customHeight="1">
      <c r="A1023" s="33"/>
      <c r="B1023" s="167"/>
      <c r="C1023" s="168" t="s">
        <v>721</v>
      </c>
      <c r="D1023" s="168" t="s">
        <v>182</v>
      </c>
      <c r="E1023" s="169" t="s">
        <v>1228</v>
      </c>
      <c r="F1023" s="170" t="s">
        <v>1229</v>
      </c>
      <c r="G1023" s="171" t="s">
        <v>817</v>
      </c>
      <c r="H1023" s="172">
        <v>1</v>
      </c>
      <c r="I1023" s="173"/>
      <c r="J1023" s="174">
        <f>ROUND(I1023*H1023,2)</f>
        <v>0</v>
      </c>
      <c r="K1023" s="175"/>
      <c r="L1023" s="34"/>
      <c r="M1023" s="176" t="s">
        <v>1</v>
      </c>
      <c r="N1023" s="177" t="s">
        <v>45</v>
      </c>
      <c r="O1023" s="59"/>
      <c r="P1023" s="178">
        <f>O1023*H1023</f>
        <v>0</v>
      </c>
      <c r="Q1023" s="178">
        <v>0</v>
      </c>
      <c r="R1023" s="178">
        <f>Q1023*H1023</f>
        <v>0</v>
      </c>
      <c r="S1023" s="178">
        <v>0</v>
      </c>
      <c r="T1023" s="179">
        <f>S1023*H1023</f>
        <v>0</v>
      </c>
      <c r="U1023" s="33"/>
      <c r="V1023" s="33"/>
      <c r="W1023" s="33"/>
      <c r="X1023" s="33"/>
      <c r="Y1023" s="33"/>
      <c r="Z1023" s="33"/>
      <c r="AA1023" s="33"/>
      <c r="AB1023" s="33"/>
      <c r="AC1023" s="33"/>
      <c r="AD1023" s="33"/>
      <c r="AE1023" s="33"/>
      <c r="AR1023" s="180" t="s">
        <v>128</v>
      </c>
      <c r="AT1023" s="180" t="s">
        <v>182</v>
      </c>
      <c r="AU1023" s="180" t="s">
        <v>91</v>
      </c>
      <c r="AY1023" s="18" t="s">
        <v>180</v>
      </c>
      <c r="BE1023" s="181">
        <f>IF(N1023="základní",J1023,0)</f>
        <v>0</v>
      </c>
      <c r="BF1023" s="181">
        <f>IF(N1023="snížená",J1023,0)</f>
        <v>0</v>
      </c>
      <c r="BG1023" s="181">
        <f>IF(N1023="zákl. přenesená",J1023,0)</f>
        <v>0</v>
      </c>
      <c r="BH1023" s="181">
        <f>IF(N1023="sníž. přenesená",J1023,0)</f>
        <v>0</v>
      </c>
      <c r="BI1023" s="181">
        <f>IF(N1023="nulová",J1023,0)</f>
        <v>0</v>
      </c>
      <c r="BJ1023" s="18" t="s">
        <v>21</v>
      </c>
      <c r="BK1023" s="181">
        <f>ROUND(I1023*H1023,2)</f>
        <v>0</v>
      </c>
      <c r="BL1023" s="18" t="s">
        <v>128</v>
      </c>
      <c r="BM1023" s="180" t="s">
        <v>1230</v>
      </c>
    </row>
    <row r="1024" spans="1:65" s="2" customFormat="1" ht="11.25">
      <c r="A1024" s="33"/>
      <c r="B1024" s="34"/>
      <c r="C1024" s="33"/>
      <c r="D1024" s="182" t="s">
        <v>186</v>
      </c>
      <c r="E1024" s="33"/>
      <c r="F1024" s="183" t="s">
        <v>1229</v>
      </c>
      <c r="G1024" s="33"/>
      <c r="H1024" s="33"/>
      <c r="I1024" s="102"/>
      <c r="J1024" s="33"/>
      <c r="K1024" s="33"/>
      <c r="L1024" s="34"/>
      <c r="M1024" s="220"/>
      <c r="N1024" s="221"/>
      <c r="O1024" s="222"/>
      <c r="P1024" s="222"/>
      <c r="Q1024" s="222"/>
      <c r="R1024" s="222"/>
      <c r="S1024" s="222"/>
      <c r="T1024" s="223"/>
      <c r="U1024" s="33"/>
      <c r="V1024" s="33"/>
      <c r="W1024" s="33"/>
      <c r="X1024" s="33"/>
      <c r="Y1024" s="33"/>
      <c r="Z1024" s="33"/>
      <c r="AA1024" s="33"/>
      <c r="AB1024" s="33"/>
      <c r="AC1024" s="33"/>
      <c r="AD1024" s="33"/>
      <c r="AE1024" s="33"/>
      <c r="AT1024" s="18" t="s">
        <v>186</v>
      </c>
      <c r="AU1024" s="18" t="s">
        <v>91</v>
      </c>
    </row>
    <row r="1025" spans="1:31" s="2" customFormat="1" ht="6.95" customHeight="1">
      <c r="A1025" s="33"/>
      <c r="B1025" s="48"/>
      <c r="C1025" s="49"/>
      <c r="D1025" s="49"/>
      <c r="E1025" s="49"/>
      <c r="F1025" s="49"/>
      <c r="G1025" s="49"/>
      <c r="H1025" s="49"/>
      <c r="I1025" s="126"/>
      <c r="J1025" s="49"/>
      <c r="K1025" s="49"/>
      <c r="L1025" s="34"/>
      <c r="M1025" s="33"/>
      <c r="O1025" s="33"/>
      <c r="P1025" s="33"/>
      <c r="Q1025" s="33"/>
      <c r="R1025" s="33"/>
      <c r="S1025" s="33"/>
      <c r="T1025" s="33"/>
      <c r="U1025" s="33"/>
      <c r="V1025" s="33"/>
      <c r="W1025" s="33"/>
      <c r="X1025" s="33"/>
      <c r="Y1025" s="33"/>
      <c r="Z1025" s="33"/>
      <c r="AA1025" s="33"/>
      <c r="AB1025" s="33"/>
      <c r="AC1025" s="33"/>
      <c r="AD1025" s="33"/>
      <c r="AE1025" s="33"/>
    </row>
  </sheetData>
  <autoFilter ref="C142:K1024"/>
  <mergeCells count="12">
    <mergeCell ref="E135:H135"/>
    <mergeCell ref="L2:V2"/>
    <mergeCell ref="E85:H85"/>
    <mergeCell ref="E87:H87"/>
    <mergeCell ref="E89:H89"/>
    <mergeCell ref="E131:H131"/>
    <mergeCell ref="E133:H13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6"/>
  <sheetViews>
    <sheetView showGridLines="0" topLeftCell="A151" workbookViewId="0">
      <selection activeCell="W142" sqref="W142"/>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95</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1231</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1232</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1233</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1233</v>
      </c>
      <c r="F26" s="33"/>
      <c r="G26" s="33"/>
      <c r="H26" s="33"/>
      <c r="I26" s="103" t="s">
        <v>31</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ROUND(J125,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ROUND((SUM(BE125:BE205)),  2)</f>
        <v>0</v>
      </c>
      <c r="G35" s="33"/>
      <c r="H35" s="33"/>
      <c r="I35" s="113">
        <v>0.21</v>
      </c>
      <c r="J35" s="112">
        <f>ROUND(((SUM(BE125:BE205))*I35),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ROUND((SUM(BF125:BF205)),  2)</f>
        <v>0</v>
      </c>
      <c r="G36" s="33"/>
      <c r="H36" s="33"/>
      <c r="I36" s="113">
        <v>0.15</v>
      </c>
      <c r="J36" s="112">
        <f>ROUND(((SUM(BF125:BF205))*I36),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ROUND((SUM(BG125:BG205)),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ROUND((SUM(BH125:BH205)),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ROUND((SUM(BI125:BI205)),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b1 - Slaboproud - dodávka-cenová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Lanškroun</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Petr Kovář</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Petr Kovář</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J125</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1234</v>
      </c>
      <c r="E99" s="134"/>
      <c r="F99" s="134"/>
      <c r="G99" s="134"/>
      <c r="H99" s="134"/>
      <c r="I99" s="135"/>
      <c r="J99" s="136">
        <f>J126</f>
        <v>0</v>
      </c>
      <c r="L99" s="132"/>
    </row>
    <row r="100" spans="1:47" s="9" customFormat="1" ht="24.95" customHeight="1">
      <c r="B100" s="132"/>
      <c r="D100" s="133" t="s">
        <v>1235</v>
      </c>
      <c r="E100" s="134"/>
      <c r="F100" s="134"/>
      <c r="G100" s="134"/>
      <c r="H100" s="134"/>
      <c r="I100" s="135"/>
      <c r="J100" s="136">
        <f>J142</f>
        <v>0</v>
      </c>
      <c r="L100" s="132"/>
    </row>
    <row r="101" spans="1:47" s="9" customFormat="1" ht="24.95" customHeight="1">
      <c r="B101" s="132"/>
      <c r="D101" s="133" t="s">
        <v>1236</v>
      </c>
      <c r="E101" s="134"/>
      <c r="F101" s="134"/>
      <c r="G101" s="134"/>
      <c r="H101" s="134"/>
      <c r="I101" s="135"/>
      <c r="J101" s="136">
        <f>J153</f>
        <v>0</v>
      </c>
      <c r="L101" s="132"/>
    </row>
    <row r="102" spans="1:47" s="9" customFormat="1" ht="24.95" customHeight="1">
      <c r="B102" s="132"/>
      <c r="D102" s="133" t="s">
        <v>1237</v>
      </c>
      <c r="E102" s="134"/>
      <c r="F102" s="134"/>
      <c r="G102" s="134"/>
      <c r="H102" s="134"/>
      <c r="I102" s="135"/>
      <c r="J102" s="136">
        <f>J164</f>
        <v>0</v>
      </c>
      <c r="L102" s="132"/>
    </row>
    <row r="103" spans="1:47" s="9" customFormat="1" ht="24.95" customHeight="1">
      <c r="B103" s="132"/>
      <c r="D103" s="133" t="s">
        <v>1238</v>
      </c>
      <c r="E103" s="134"/>
      <c r="F103" s="134"/>
      <c r="G103" s="134"/>
      <c r="H103" s="134"/>
      <c r="I103" s="135"/>
      <c r="J103" s="136">
        <f>J190</f>
        <v>0</v>
      </c>
      <c r="L103" s="132"/>
    </row>
    <row r="104" spans="1:47" s="2" customFormat="1" ht="21.75" customHeight="1">
      <c r="A104" s="33"/>
      <c r="B104" s="34"/>
      <c r="C104" s="33"/>
      <c r="D104" s="33"/>
      <c r="E104" s="33"/>
      <c r="F104" s="33"/>
      <c r="G104" s="33"/>
      <c r="H104" s="33"/>
      <c r="I104" s="102"/>
      <c r="J104" s="33"/>
      <c r="K104" s="33"/>
      <c r="L104" s="43"/>
      <c r="S104" s="33"/>
      <c r="T104" s="33"/>
      <c r="U104" s="33"/>
      <c r="V104" s="33"/>
      <c r="W104" s="33"/>
      <c r="X104" s="33"/>
      <c r="Y104" s="33"/>
      <c r="Z104" s="33"/>
      <c r="AA104" s="33"/>
      <c r="AB104" s="33"/>
      <c r="AC104" s="33"/>
      <c r="AD104" s="33"/>
      <c r="AE104" s="33"/>
    </row>
    <row r="105" spans="1:47" s="2" customFormat="1" ht="6.95" customHeight="1">
      <c r="A105" s="33"/>
      <c r="B105" s="48"/>
      <c r="C105" s="49"/>
      <c r="D105" s="49"/>
      <c r="E105" s="49"/>
      <c r="F105" s="49"/>
      <c r="G105" s="49"/>
      <c r="H105" s="49"/>
      <c r="I105" s="126"/>
      <c r="J105" s="49"/>
      <c r="K105" s="49"/>
      <c r="L105" s="43"/>
      <c r="S105" s="33"/>
      <c r="T105" s="33"/>
      <c r="U105" s="33"/>
      <c r="V105" s="33"/>
      <c r="W105" s="33"/>
      <c r="X105" s="33"/>
      <c r="Y105" s="33"/>
      <c r="Z105" s="33"/>
      <c r="AA105" s="33"/>
      <c r="AB105" s="33"/>
      <c r="AC105" s="33"/>
      <c r="AD105" s="33"/>
      <c r="AE105" s="33"/>
    </row>
    <row r="109" spans="1:47" s="2" customFormat="1" ht="6.95" customHeight="1">
      <c r="A109" s="33"/>
      <c r="B109" s="50"/>
      <c r="C109" s="51"/>
      <c r="D109" s="51"/>
      <c r="E109" s="51"/>
      <c r="F109" s="51"/>
      <c r="G109" s="51"/>
      <c r="H109" s="51"/>
      <c r="I109" s="127"/>
      <c r="J109" s="51"/>
      <c r="K109" s="51"/>
      <c r="L109" s="43"/>
      <c r="S109" s="33"/>
      <c r="T109" s="33"/>
      <c r="U109" s="33"/>
      <c r="V109" s="33"/>
      <c r="W109" s="33"/>
      <c r="X109" s="33"/>
      <c r="Y109" s="33"/>
      <c r="Z109" s="33"/>
      <c r="AA109" s="33"/>
      <c r="AB109" s="33"/>
      <c r="AC109" s="33"/>
      <c r="AD109" s="33"/>
      <c r="AE109" s="33"/>
    </row>
    <row r="110" spans="1:47" s="2" customFormat="1" ht="24.95" customHeight="1">
      <c r="A110" s="33"/>
      <c r="B110" s="34"/>
      <c r="C110" s="22" t="s">
        <v>165</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6.95" customHeight="1">
      <c r="A111" s="33"/>
      <c r="B111" s="34"/>
      <c r="C111" s="33"/>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16</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78" t="str">
        <f>E7</f>
        <v>Stavební úpravy a přístavba výtahu</v>
      </c>
      <c r="F113" s="279"/>
      <c r="G113" s="279"/>
      <c r="H113" s="279"/>
      <c r="I113" s="102"/>
      <c r="J113" s="33"/>
      <c r="K113" s="33"/>
      <c r="L113" s="43"/>
      <c r="S113" s="33"/>
      <c r="T113" s="33"/>
      <c r="U113" s="33"/>
      <c r="V113" s="33"/>
      <c r="W113" s="33"/>
      <c r="X113" s="33"/>
      <c r="Y113" s="33"/>
      <c r="Z113" s="33"/>
      <c r="AA113" s="33"/>
      <c r="AB113" s="33"/>
      <c r="AC113" s="33"/>
      <c r="AD113" s="33"/>
      <c r="AE113" s="33"/>
    </row>
    <row r="114" spans="1:65" s="1" customFormat="1" ht="12" customHeight="1">
      <c r="B114" s="21"/>
      <c r="C114" s="28" t="s">
        <v>132</v>
      </c>
      <c r="I114" s="99"/>
      <c r="L114" s="21"/>
    </row>
    <row r="115" spans="1:65" s="2" customFormat="1" ht="25.5" customHeight="1">
      <c r="A115" s="33"/>
      <c r="B115" s="34"/>
      <c r="C115" s="33"/>
      <c r="D115" s="33"/>
      <c r="E115" s="278" t="s">
        <v>133</v>
      </c>
      <c r="F115" s="280"/>
      <c r="G115" s="280"/>
      <c r="H115" s="280"/>
      <c r="I115" s="102"/>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134</v>
      </c>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6.5" customHeight="1">
      <c r="A117" s="33"/>
      <c r="B117" s="34"/>
      <c r="C117" s="33"/>
      <c r="D117" s="33"/>
      <c r="E117" s="254" t="str">
        <f>E11</f>
        <v>b1 - Slaboproud - dodávka-cenová úroveň II/2016</v>
      </c>
      <c r="F117" s="280"/>
      <c r="G117" s="280"/>
      <c r="H117" s="280"/>
      <c r="I117" s="102"/>
      <c r="J117" s="33"/>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12" customHeight="1">
      <c r="A119" s="33"/>
      <c r="B119" s="34"/>
      <c r="C119" s="28" t="s">
        <v>22</v>
      </c>
      <c r="D119" s="33"/>
      <c r="E119" s="33"/>
      <c r="F119" s="26" t="str">
        <f>F14</f>
        <v>Lanškroun</v>
      </c>
      <c r="G119" s="33"/>
      <c r="H119" s="33"/>
      <c r="I119" s="103" t="s">
        <v>24</v>
      </c>
      <c r="J119" s="56" t="str">
        <f>IF(J14="","",J14)</f>
        <v>22. 8. 2019</v>
      </c>
      <c r="K119" s="33"/>
      <c r="L119" s="43"/>
      <c r="S119" s="33"/>
      <c r="T119" s="33"/>
      <c r="U119" s="33"/>
      <c r="V119" s="33"/>
      <c r="W119" s="33"/>
      <c r="X119" s="33"/>
      <c r="Y119" s="33"/>
      <c r="Z119" s="33"/>
      <c r="AA119" s="33"/>
      <c r="AB119" s="33"/>
      <c r="AC119" s="33"/>
      <c r="AD119" s="33"/>
      <c r="AE119" s="33"/>
    </row>
    <row r="120" spans="1:65" s="2" customFormat="1" ht="6.95" customHeight="1">
      <c r="A120" s="33"/>
      <c r="B120" s="34"/>
      <c r="C120" s="33"/>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28</v>
      </c>
      <c r="D121" s="33"/>
      <c r="E121" s="33"/>
      <c r="F121" s="26" t="str">
        <f>E17</f>
        <v>Město Lanškroun</v>
      </c>
      <c r="G121" s="33"/>
      <c r="H121" s="33"/>
      <c r="I121" s="103" t="s">
        <v>34</v>
      </c>
      <c r="J121" s="31" t="str">
        <f>E23</f>
        <v>Petr Kovář</v>
      </c>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32</v>
      </c>
      <c r="D122" s="33"/>
      <c r="E122" s="33"/>
      <c r="F122" s="26" t="str">
        <f>IF(E20="","",E20)</f>
        <v>Vyplň údaj</v>
      </c>
      <c r="G122" s="33"/>
      <c r="H122" s="33"/>
      <c r="I122" s="103" t="s">
        <v>37</v>
      </c>
      <c r="J122" s="31" t="str">
        <f>E26</f>
        <v>Petr Kovář</v>
      </c>
      <c r="K122" s="33"/>
      <c r="L122" s="43"/>
      <c r="S122" s="33"/>
      <c r="T122" s="33"/>
      <c r="U122" s="33"/>
      <c r="V122" s="33"/>
      <c r="W122" s="33"/>
      <c r="X122" s="33"/>
      <c r="Y122" s="33"/>
      <c r="Z122" s="33"/>
      <c r="AA122" s="33"/>
      <c r="AB122" s="33"/>
      <c r="AC122" s="33"/>
      <c r="AD122" s="33"/>
      <c r="AE122" s="33"/>
    </row>
    <row r="123" spans="1:65" s="2" customFormat="1" ht="10.35" customHeight="1">
      <c r="A123" s="33"/>
      <c r="B123" s="34"/>
      <c r="C123" s="33"/>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65" s="11" customFormat="1" ht="29.25" customHeight="1">
      <c r="A124" s="142"/>
      <c r="B124" s="143"/>
      <c r="C124" s="144" t="s">
        <v>166</v>
      </c>
      <c r="D124" s="145" t="s">
        <v>65</v>
      </c>
      <c r="E124" s="145" t="s">
        <v>61</v>
      </c>
      <c r="F124" s="145" t="s">
        <v>62</v>
      </c>
      <c r="G124" s="145" t="s">
        <v>167</v>
      </c>
      <c r="H124" s="145" t="s">
        <v>168</v>
      </c>
      <c r="I124" s="146" t="s">
        <v>169</v>
      </c>
      <c r="J124" s="147" t="s">
        <v>139</v>
      </c>
      <c r="K124" s="148" t="s">
        <v>170</v>
      </c>
      <c r="L124" s="149"/>
      <c r="M124" s="63" t="s">
        <v>1</v>
      </c>
      <c r="N124" s="64" t="s">
        <v>44</v>
      </c>
      <c r="O124" s="64" t="s">
        <v>171</v>
      </c>
      <c r="P124" s="64" t="s">
        <v>172</v>
      </c>
      <c r="Q124" s="64" t="s">
        <v>173</v>
      </c>
      <c r="R124" s="64" t="s">
        <v>174</v>
      </c>
      <c r="S124" s="64" t="s">
        <v>175</v>
      </c>
      <c r="T124" s="65" t="s">
        <v>176</v>
      </c>
      <c r="U124" s="142"/>
      <c r="V124" s="142"/>
      <c r="W124" s="142"/>
      <c r="X124" s="142"/>
      <c r="Y124" s="142"/>
      <c r="Z124" s="142"/>
      <c r="AA124" s="142"/>
      <c r="AB124" s="142"/>
      <c r="AC124" s="142"/>
      <c r="AD124" s="142"/>
      <c r="AE124" s="142"/>
    </row>
    <row r="125" spans="1:65" s="2" customFormat="1" ht="22.9" customHeight="1">
      <c r="A125" s="33"/>
      <c r="B125" s="34"/>
      <c r="C125" s="70" t="s">
        <v>177</v>
      </c>
      <c r="D125" s="33"/>
      <c r="E125" s="33"/>
      <c r="F125" s="33"/>
      <c r="G125" s="33"/>
      <c r="H125" s="33"/>
      <c r="I125" s="102"/>
      <c r="J125" s="150">
        <f>BK125</f>
        <v>0</v>
      </c>
      <c r="K125" s="33"/>
      <c r="L125" s="34"/>
      <c r="M125" s="66"/>
      <c r="N125" s="57"/>
      <c r="O125" s="67"/>
      <c r="P125" s="151">
        <f>P126+P142+P153+P164+P190</f>
        <v>0</v>
      </c>
      <c r="Q125" s="67"/>
      <c r="R125" s="151">
        <f>R126+R142+R153+R164+R190</f>
        <v>0</v>
      </c>
      <c r="S125" s="67"/>
      <c r="T125" s="152">
        <f>T126+T142+T153+T164+T190</f>
        <v>0</v>
      </c>
      <c r="U125" s="33"/>
      <c r="V125" s="33"/>
      <c r="W125" s="33"/>
      <c r="X125" s="33"/>
      <c r="Y125" s="33"/>
      <c r="Z125" s="33"/>
      <c r="AA125" s="33"/>
      <c r="AB125" s="33"/>
      <c r="AC125" s="33"/>
      <c r="AD125" s="33"/>
      <c r="AE125" s="33"/>
      <c r="AT125" s="18" t="s">
        <v>79</v>
      </c>
      <c r="AU125" s="18" t="s">
        <v>141</v>
      </c>
      <c r="BK125" s="153">
        <f>BK126+BK142+BK153+BK164+BK190</f>
        <v>0</v>
      </c>
    </row>
    <row r="126" spans="1:65" s="12" customFormat="1" ht="25.9" customHeight="1">
      <c r="B126" s="154"/>
      <c r="D126" s="155" t="s">
        <v>79</v>
      </c>
      <c r="E126" s="156" t="s">
        <v>1239</v>
      </c>
      <c r="F126" s="156" t="s">
        <v>1240</v>
      </c>
      <c r="I126" s="157"/>
      <c r="J126" s="158">
        <f>BK126</f>
        <v>0</v>
      </c>
      <c r="L126" s="154"/>
      <c r="M126" s="159"/>
      <c r="N126" s="160"/>
      <c r="O126" s="160"/>
      <c r="P126" s="161">
        <f>SUM(P127:P141)</f>
        <v>0</v>
      </c>
      <c r="Q126" s="160"/>
      <c r="R126" s="161">
        <f>SUM(R127:R141)</f>
        <v>0</v>
      </c>
      <c r="S126" s="160"/>
      <c r="T126" s="162">
        <f>SUM(T127:T141)</f>
        <v>0</v>
      </c>
      <c r="AR126" s="155" t="s">
        <v>21</v>
      </c>
      <c r="AT126" s="163" t="s">
        <v>79</v>
      </c>
      <c r="AU126" s="163" t="s">
        <v>80</v>
      </c>
      <c r="AY126" s="155" t="s">
        <v>180</v>
      </c>
      <c r="BK126" s="164">
        <f>SUM(BK127:BK141)</f>
        <v>0</v>
      </c>
    </row>
    <row r="127" spans="1:65" s="2" customFormat="1" ht="36" customHeight="1">
      <c r="A127" s="33"/>
      <c r="B127" s="167"/>
      <c r="C127" s="168" t="s">
        <v>21</v>
      </c>
      <c r="D127" s="168" t="s">
        <v>182</v>
      </c>
      <c r="E127" s="169" t="s">
        <v>1241</v>
      </c>
      <c r="F127" s="170" t="s">
        <v>1242</v>
      </c>
      <c r="G127" s="171" t="s">
        <v>1243</v>
      </c>
      <c r="H127" s="172">
        <v>2</v>
      </c>
      <c r="I127" s="173"/>
      <c r="J127" s="174">
        <f>ROUND(I127*H127,2)</f>
        <v>0</v>
      </c>
      <c r="K127" s="175"/>
      <c r="L127" s="34"/>
      <c r="M127" s="176" t="s">
        <v>1</v>
      </c>
      <c r="N127" s="177" t="s">
        <v>45</v>
      </c>
      <c r="O127" s="59"/>
      <c r="P127" s="178">
        <f>O127*H127</f>
        <v>0</v>
      </c>
      <c r="Q127" s="178">
        <v>0</v>
      </c>
      <c r="R127" s="178">
        <f>Q127*H127</f>
        <v>0</v>
      </c>
      <c r="S127" s="178">
        <v>0</v>
      </c>
      <c r="T127" s="179">
        <f>S127*H127</f>
        <v>0</v>
      </c>
      <c r="U127" s="33"/>
      <c r="V127" s="33"/>
      <c r="W127" s="33"/>
      <c r="X127" s="33"/>
      <c r="Y127" s="33"/>
      <c r="Z127" s="33"/>
      <c r="AA127" s="33"/>
      <c r="AB127" s="33"/>
      <c r="AC127" s="33"/>
      <c r="AD127" s="33"/>
      <c r="AE127" s="33"/>
      <c r="AR127" s="180" t="s">
        <v>128</v>
      </c>
      <c r="AT127" s="180" t="s">
        <v>182</v>
      </c>
      <c r="AU127" s="180" t="s">
        <v>21</v>
      </c>
      <c r="AY127" s="18" t="s">
        <v>180</v>
      </c>
      <c r="BE127" s="181">
        <f>IF(N127="základní",J127,0)</f>
        <v>0</v>
      </c>
      <c r="BF127" s="181">
        <f>IF(N127="snížená",J127,0)</f>
        <v>0</v>
      </c>
      <c r="BG127" s="181">
        <f>IF(N127="zákl. přenesená",J127,0)</f>
        <v>0</v>
      </c>
      <c r="BH127" s="181">
        <f>IF(N127="sníž. přenesená",J127,0)</f>
        <v>0</v>
      </c>
      <c r="BI127" s="181">
        <f>IF(N127="nulová",J127,0)</f>
        <v>0</v>
      </c>
      <c r="BJ127" s="18" t="s">
        <v>21</v>
      </c>
      <c r="BK127" s="181">
        <f>ROUND(I127*H127,2)</f>
        <v>0</v>
      </c>
      <c r="BL127" s="18" t="s">
        <v>128</v>
      </c>
      <c r="BM127" s="180" t="s">
        <v>128</v>
      </c>
    </row>
    <row r="128" spans="1:65" s="2" customFormat="1" ht="29.25">
      <c r="A128" s="33"/>
      <c r="B128" s="34"/>
      <c r="C128" s="33"/>
      <c r="D128" s="182" t="s">
        <v>186</v>
      </c>
      <c r="E128" s="33"/>
      <c r="F128" s="183" t="s">
        <v>1242</v>
      </c>
      <c r="G128" s="33"/>
      <c r="H128" s="33"/>
      <c r="I128" s="102"/>
      <c r="J128" s="33"/>
      <c r="K128" s="33"/>
      <c r="L128" s="34"/>
      <c r="M128" s="184"/>
      <c r="N128" s="185"/>
      <c r="O128" s="59"/>
      <c r="P128" s="59"/>
      <c r="Q128" s="59"/>
      <c r="R128" s="59"/>
      <c r="S128" s="59"/>
      <c r="T128" s="60"/>
      <c r="U128" s="33"/>
      <c r="V128" s="33"/>
      <c r="W128" s="33"/>
      <c r="X128" s="33"/>
      <c r="Y128" s="33"/>
      <c r="Z128" s="33"/>
      <c r="AA128" s="33"/>
      <c r="AB128" s="33"/>
      <c r="AC128" s="33"/>
      <c r="AD128" s="33"/>
      <c r="AE128" s="33"/>
      <c r="AT128" s="18" t="s">
        <v>186</v>
      </c>
      <c r="AU128" s="18" t="s">
        <v>21</v>
      </c>
    </row>
    <row r="129" spans="1:65" s="15" customFormat="1" ht="11.25">
      <c r="B129" s="213"/>
      <c r="D129" s="182" t="s">
        <v>187</v>
      </c>
      <c r="E129" s="214" t="s">
        <v>1</v>
      </c>
      <c r="F129" s="215" t="s">
        <v>1244</v>
      </c>
      <c r="H129" s="214" t="s">
        <v>1</v>
      </c>
      <c r="I129" s="216"/>
      <c r="L129" s="213"/>
      <c r="M129" s="217"/>
      <c r="N129" s="218"/>
      <c r="O129" s="218"/>
      <c r="P129" s="218"/>
      <c r="Q129" s="218"/>
      <c r="R129" s="218"/>
      <c r="S129" s="218"/>
      <c r="T129" s="219"/>
      <c r="AT129" s="214" t="s">
        <v>187</v>
      </c>
      <c r="AU129" s="214" t="s">
        <v>21</v>
      </c>
      <c r="AV129" s="15" t="s">
        <v>21</v>
      </c>
      <c r="AW129" s="15" t="s">
        <v>36</v>
      </c>
      <c r="AX129" s="15" t="s">
        <v>80</v>
      </c>
      <c r="AY129" s="214" t="s">
        <v>180</v>
      </c>
    </row>
    <row r="130" spans="1:65" s="13" customFormat="1" ht="11.25">
      <c r="B130" s="186"/>
      <c r="D130" s="182" t="s">
        <v>187</v>
      </c>
      <c r="E130" s="187" t="s">
        <v>1</v>
      </c>
      <c r="F130" s="188" t="s">
        <v>91</v>
      </c>
      <c r="H130" s="189">
        <v>2</v>
      </c>
      <c r="I130" s="190"/>
      <c r="L130" s="186"/>
      <c r="M130" s="191"/>
      <c r="N130" s="192"/>
      <c r="O130" s="192"/>
      <c r="P130" s="192"/>
      <c r="Q130" s="192"/>
      <c r="R130" s="192"/>
      <c r="S130" s="192"/>
      <c r="T130" s="193"/>
      <c r="AT130" s="187" t="s">
        <v>187</v>
      </c>
      <c r="AU130" s="187" t="s">
        <v>21</v>
      </c>
      <c r="AV130" s="13" t="s">
        <v>91</v>
      </c>
      <c r="AW130" s="13" t="s">
        <v>36</v>
      </c>
      <c r="AX130" s="13" t="s">
        <v>80</v>
      </c>
      <c r="AY130" s="187" t="s">
        <v>180</v>
      </c>
    </row>
    <row r="131" spans="1:65" s="14" customFormat="1" ht="11.25">
      <c r="B131" s="194"/>
      <c r="D131" s="182" t="s">
        <v>187</v>
      </c>
      <c r="E131" s="195" t="s">
        <v>1</v>
      </c>
      <c r="F131" s="196" t="s">
        <v>189</v>
      </c>
      <c r="H131" s="197">
        <v>2</v>
      </c>
      <c r="I131" s="198"/>
      <c r="L131" s="194"/>
      <c r="M131" s="199"/>
      <c r="N131" s="200"/>
      <c r="O131" s="200"/>
      <c r="P131" s="200"/>
      <c r="Q131" s="200"/>
      <c r="R131" s="200"/>
      <c r="S131" s="200"/>
      <c r="T131" s="201"/>
      <c r="AT131" s="195" t="s">
        <v>187</v>
      </c>
      <c r="AU131" s="195" t="s">
        <v>21</v>
      </c>
      <c r="AV131" s="14" t="s">
        <v>128</v>
      </c>
      <c r="AW131" s="14" t="s">
        <v>36</v>
      </c>
      <c r="AX131" s="14" t="s">
        <v>21</v>
      </c>
      <c r="AY131" s="195" t="s">
        <v>180</v>
      </c>
    </row>
    <row r="132" spans="1:65" s="2" customFormat="1" ht="24" customHeight="1">
      <c r="A132" s="33"/>
      <c r="B132" s="167"/>
      <c r="C132" s="168" t="s">
        <v>91</v>
      </c>
      <c r="D132" s="168" t="s">
        <v>182</v>
      </c>
      <c r="E132" s="169" t="s">
        <v>1245</v>
      </c>
      <c r="F132" s="170" t="s">
        <v>1246</v>
      </c>
      <c r="G132" s="171" t="s">
        <v>1243</v>
      </c>
      <c r="H132" s="172">
        <v>17</v>
      </c>
      <c r="I132" s="173"/>
      <c r="J132" s="174">
        <f>ROUND(I132*H132,2)</f>
        <v>0</v>
      </c>
      <c r="K132" s="175"/>
      <c r="L132" s="34"/>
      <c r="M132" s="176" t="s">
        <v>1</v>
      </c>
      <c r="N132" s="177" t="s">
        <v>45</v>
      </c>
      <c r="O132" s="59"/>
      <c r="P132" s="178">
        <f>O132*H132</f>
        <v>0</v>
      </c>
      <c r="Q132" s="178">
        <v>0</v>
      </c>
      <c r="R132" s="178">
        <f>Q132*H132</f>
        <v>0</v>
      </c>
      <c r="S132" s="178">
        <v>0</v>
      </c>
      <c r="T132" s="179">
        <f>S132*H132</f>
        <v>0</v>
      </c>
      <c r="U132" s="33"/>
      <c r="V132" s="33"/>
      <c r="W132" s="33"/>
      <c r="X132" s="33"/>
      <c r="Y132" s="33"/>
      <c r="Z132" s="33"/>
      <c r="AA132" s="33"/>
      <c r="AB132" s="33"/>
      <c r="AC132" s="33"/>
      <c r="AD132" s="33"/>
      <c r="AE132" s="33"/>
      <c r="AR132" s="180" t="s">
        <v>128</v>
      </c>
      <c r="AT132" s="180" t="s">
        <v>182</v>
      </c>
      <c r="AU132" s="180" t="s">
        <v>21</v>
      </c>
      <c r="AY132" s="18" t="s">
        <v>180</v>
      </c>
      <c r="BE132" s="181">
        <f>IF(N132="základní",J132,0)</f>
        <v>0</v>
      </c>
      <c r="BF132" s="181">
        <f>IF(N132="snížená",J132,0)</f>
        <v>0</v>
      </c>
      <c r="BG132" s="181">
        <f>IF(N132="zákl. přenesená",J132,0)</f>
        <v>0</v>
      </c>
      <c r="BH132" s="181">
        <f>IF(N132="sníž. přenesená",J132,0)</f>
        <v>0</v>
      </c>
      <c r="BI132" s="181">
        <f>IF(N132="nulová",J132,0)</f>
        <v>0</v>
      </c>
      <c r="BJ132" s="18" t="s">
        <v>21</v>
      </c>
      <c r="BK132" s="181">
        <f>ROUND(I132*H132,2)</f>
        <v>0</v>
      </c>
      <c r="BL132" s="18" t="s">
        <v>128</v>
      </c>
      <c r="BM132" s="180" t="s">
        <v>193</v>
      </c>
    </row>
    <row r="133" spans="1:65" s="2" customFormat="1" ht="19.5">
      <c r="A133" s="33"/>
      <c r="B133" s="34"/>
      <c r="C133" s="33"/>
      <c r="D133" s="182" t="s">
        <v>186</v>
      </c>
      <c r="E133" s="33"/>
      <c r="F133" s="183" t="s">
        <v>1246</v>
      </c>
      <c r="G133" s="33"/>
      <c r="H133" s="33"/>
      <c r="I133" s="102"/>
      <c r="J133" s="33"/>
      <c r="K133" s="33"/>
      <c r="L133" s="34"/>
      <c r="M133" s="184"/>
      <c r="N133" s="185"/>
      <c r="O133" s="59"/>
      <c r="P133" s="59"/>
      <c r="Q133" s="59"/>
      <c r="R133" s="59"/>
      <c r="S133" s="59"/>
      <c r="T133" s="60"/>
      <c r="U133" s="33"/>
      <c r="V133" s="33"/>
      <c r="W133" s="33"/>
      <c r="X133" s="33"/>
      <c r="Y133" s="33"/>
      <c r="Z133" s="33"/>
      <c r="AA133" s="33"/>
      <c r="AB133" s="33"/>
      <c r="AC133" s="33"/>
      <c r="AD133" s="33"/>
      <c r="AE133" s="33"/>
      <c r="AT133" s="18" t="s">
        <v>186</v>
      </c>
      <c r="AU133" s="18" t="s">
        <v>21</v>
      </c>
    </row>
    <row r="134" spans="1:65" s="15" customFormat="1" ht="11.25">
      <c r="B134" s="213"/>
      <c r="D134" s="182" t="s">
        <v>187</v>
      </c>
      <c r="E134" s="214" t="s">
        <v>1</v>
      </c>
      <c r="F134" s="215" t="s">
        <v>1247</v>
      </c>
      <c r="H134" s="214" t="s">
        <v>1</v>
      </c>
      <c r="I134" s="216"/>
      <c r="L134" s="213"/>
      <c r="M134" s="217"/>
      <c r="N134" s="218"/>
      <c r="O134" s="218"/>
      <c r="P134" s="218"/>
      <c r="Q134" s="218"/>
      <c r="R134" s="218"/>
      <c r="S134" s="218"/>
      <c r="T134" s="219"/>
      <c r="AT134" s="214" t="s">
        <v>187</v>
      </c>
      <c r="AU134" s="214" t="s">
        <v>21</v>
      </c>
      <c r="AV134" s="15" t="s">
        <v>21</v>
      </c>
      <c r="AW134" s="15" t="s">
        <v>36</v>
      </c>
      <c r="AX134" s="15" t="s">
        <v>80</v>
      </c>
      <c r="AY134" s="214" t="s">
        <v>180</v>
      </c>
    </row>
    <row r="135" spans="1:65" s="13" customFormat="1" ht="11.25">
      <c r="B135" s="186"/>
      <c r="D135" s="182" t="s">
        <v>187</v>
      </c>
      <c r="E135" s="187" t="s">
        <v>1</v>
      </c>
      <c r="F135" s="188" t="s">
        <v>1248</v>
      </c>
      <c r="H135" s="189">
        <v>17</v>
      </c>
      <c r="I135" s="190"/>
      <c r="L135" s="186"/>
      <c r="M135" s="191"/>
      <c r="N135" s="192"/>
      <c r="O135" s="192"/>
      <c r="P135" s="192"/>
      <c r="Q135" s="192"/>
      <c r="R135" s="192"/>
      <c r="S135" s="192"/>
      <c r="T135" s="193"/>
      <c r="AT135" s="187" t="s">
        <v>187</v>
      </c>
      <c r="AU135" s="187" t="s">
        <v>21</v>
      </c>
      <c r="AV135" s="13" t="s">
        <v>91</v>
      </c>
      <c r="AW135" s="13" t="s">
        <v>36</v>
      </c>
      <c r="AX135" s="13" t="s">
        <v>80</v>
      </c>
      <c r="AY135" s="187" t="s">
        <v>180</v>
      </c>
    </row>
    <row r="136" spans="1:65" s="14" customFormat="1" ht="11.25">
      <c r="B136" s="194"/>
      <c r="D136" s="182" t="s">
        <v>187</v>
      </c>
      <c r="E136" s="195" t="s">
        <v>1</v>
      </c>
      <c r="F136" s="196" t="s">
        <v>189</v>
      </c>
      <c r="H136" s="197">
        <v>17</v>
      </c>
      <c r="I136" s="198"/>
      <c r="L136" s="194"/>
      <c r="M136" s="199"/>
      <c r="N136" s="200"/>
      <c r="O136" s="200"/>
      <c r="P136" s="200"/>
      <c r="Q136" s="200"/>
      <c r="R136" s="200"/>
      <c r="S136" s="200"/>
      <c r="T136" s="201"/>
      <c r="AT136" s="195" t="s">
        <v>187</v>
      </c>
      <c r="AU136" s="195" t="s">
        <v>21</v>
      </c>
      <c r="AV136" s="14" t="s">
        <v>128</v>
      </c>
      <c r="AW136" s="14" t="s">
        <v>36</v>
      </c>
      <c r="AX136" s="14" t="s">
        <v>21</v>
      </c>
      <c r="AY136" s="195" t="s">
        <v>180</v>
      </c>
    </row>
    <row r="137" spans="1:65" s="2" customFormat="1" ht="24" customHeight="1">
      <c r="A137" s="33"/>
      <c r="B137" s="167"/>
      <c r="C137" s="168" t="s">
        <v>118</v>
      </c>
      <c r="D137" s="168" t="s">
        <v>182</v>
      </c>
      <c r="E137" s="169" t="s">
        <v>1249</v>
      </c>
      <c r="F137" s="170" t="s">
        <v>1250</v>
      </c>
      <c r="G137" s="171" t="s">
        <v>1243</v>
      </c>
      <c r="H137" s="172">
        <v>3</v>
      </c>
      <c r="I137" s="173"/>
      <c r="J137" s="174">
        <f>ROUND(I137*H137,2)</f>
        <v>0</v>
      </c>
      <c r="K137" s="175"/>
      <c r="L137" s="34"/>
      <c r="M137" s="176" t="s">
        <v>1</v>
      </c>
      <c r="N137" s="177" t="s">
        <v>45</v>
      </c>
      <c r="O137" s="59"/>
      <c r="P137" s="178">
        <f>O137*H137</f>
        <v>0</v>
      </c>
      <c r="Q137" s="178">
        <v>0</v>
      </c>
      <c r="R137" s="178">
        <f>Q137*H137</f>
        <v>0</v>
      </c>
      <c r="S137" s="178">
        <v>0</v>
      </c>
      <c r="T137" s="179">
        <f>S137*H137</f>
        <v>0</v>
      </c>
      <c r="U137" s="33"/>
      <c r="V137" s="33"/>
      <c r="W137" s="33"/>
      <c r="X137" s="33"/>
      <c r="Y137" s="33"/>
      <c r="Z137" s="33"/>
      <c r="AA137" s="33"/>
      <c r="AB137" s="33"/>
      <c r="AC137" s="33"/>
      <c r="AD137" s="33"/>
      <c r="AE137" s="33"/>
      <c r="AR137" s="180" t="s">
        <v>128</v>
      </c>
      <c r="AT137" s="180" t="s">
        <v>182</v>
      </c>
      <c r="AU137" s="180" t="s">
        <v>21</v>
      </c>
      <c r="AY137" s="18" t="s">
        <v>180</v>
      </c>
      <c r="BE137" s="181">
        <f>IF(N137="základní",J137,0)</f>
        <v>0</v>
      </c>
      <c r="BF137" s="181">
        <f>IF(N137="snížená",J137,0)</f>
        <v>0</v>
      </c>
      <c r="BG137" s="181">
        <f>IF(N137="zákl. přenesená",J137,0)</f>
        <v>0</v>
      </c>
      <c r="BH137" s="181">
        <f>IF(N137="sníž. přenesená",J137,0)</f>
        <v>0</v>
      </c>
      <c r="BI137" s="181">
        <f>IF(N137="nulová",J137,0)</f>
        <v>0</v>
      </c>
      <c r="BJ137" s="18" t="s">
        <v>21</v>
      </c>
      <c r="BK137" s="181">
        <f>ROUND(I137*H137,2)</f>
        <v>0</v>
      </c>
      <c r="BL137" s="18" t="s">
        <v>128</v>
      </c>
      <c r="BM137" s="180" t="s">
        <v>26</v>
      </c>
    </row>
    <row r="138" spans="1:65" s="2" customFormat="1" ht="19.5">
      <c r="A138" s="33"/>
      <c r="B138" s="34"/>
      <c r="C138" s="33"/>
      <c r="D138" s="182" t="s">
        <v>186</v>
      </c>
      <c r="E138" s="33"/>
      <c r="F138" s="183" t="s">
        <v>1250</v>
      </c>
      <c r="G138" s="33"/>
      <c r="H138" s="33"/>
      <c r="I138" s="102"/>
      <c r="J138" s="33"/>
      <c r="K138" s="33"/>
      <c r="L138" s="34"/>
      <c r="M138" s="184"/>
      <c r="N138" s="185"/>
      <c r="O138" s="59"/>
      <c r="P138" s="59"/>
      <c r="Q138" s="59"/>
      <c r="R138" s="59"/>
      <c r="S138" s="59"/>
      <c r="T138" s="60"/>
      <c r="U138" s="33"/>
      <c r="V138" s="33"/>
      <c r="W138" s="33"/>
      <c r="X138" s="33"/>
      <c r="Y138" s="33"/>
      <c r="Z138" s="33"/>
      <c r="AA138" s="33"/>
      <c r="AB138" s="33"/>
      <c r="AC138" s="33"/>
      <c r="AD138" s="33"/>
      <c r="AE138" s="33"/>
      <c r="AT138" s="18" t="s">
        <v>186</v>
      </c>
      <c r="AU138" s="18" t="s">
        <v>21</v>
      </c>
    </row>
    <row r="139" spans="1:65" s="15" customFormat="1" ht="11.25">
      <c r="B139" s="213"/>
      <c r="D139" s="182" t="s">
        <v>187</v>
      </c>
      <c r="E139" s="214" t="s">
        <v>1</v>
      </c>
      <c r="F139" s="215" t="s">
        <v>1251</v>
      </c>
      <c r="H139" s="214" t="s">
        <v>1</v>
      </c>
      <c r="I139" s="216"/>
      <c r="L139" s="213"/>
      <c r="M139" s="217"/>
      <c r="N139" s="218"/>
      <c r="O139" s="218"/>
      <c r="P139" s="218"/>
      <c r="Q139" s="218"/>
      <c r="R139" s="218"/>
      <c r="S139" s="218"/>
      <c r="T139" s="219"/>
      <c r="AT139" s="214" t="s">
        <v>187</v>
      </c>
      <c r="AU139" s="214" t="s">
        <v>21</v>
      </c>
      <c r="AV139" s="15" t="s">
        <v>21</v>
      </c>
      <c r="AW139" s="15" t="s">
        <v>36</v>
      </c>
      <c r="AX139" s="15" t="s">
        <v>80</v>
      </c>
      <c r="AY139" s="214" t="s">
        <v>180</v>
      </c>
    </row>
    <row r="140" spans="1:65" s="13" customFormat="1" ht="11.25">
      <c r="B140" s="186"/>
      <c r="D140" s="182" t="s">
        <v>187</v>
      </c>
      <c r="E140" s="187" t="s">
        <v>1</v>
      </c>
      <c r="F140" s="188" t="s">
        <v>118</v>
      </c>
      <c r="H140" s="189">
        <v>3</v>
      </c>
      <c r="I140" s="190"/>
      <c r="L140" s="186"/>
      <c r="M140" s="191"/>
      <c r="N140" s="192"/>
      <c r="O140" s="192"/>
      <c r="P140" s="192"/>
      <c r="Q140" s="192"/>
      <c r="R140" s="192"/>
      <c r="S140" s="192"/>
      <c r="T140" s="193"/>
      <c r="AT140" s="187" t="s">
        <v>187</v>
      </c>
      <c r="AU140" s="187" t="s">
        <v>21</v>
      </c>
      <c r="AV140" s="13" t="s">
        <v>91</v>
      </c>
      <c r="AW140" s="13" t="s">
        <v>36</v>
      </c>
      <c r="AX140" s="13" t="s">
        <v>80</v>
      </c>
      <c r="AY140" s="187" t="s">
        <v>180</v>
      </c>
    </row>
    <row r="141" spans="1:65" s="14" customFormat="1" ht="11.25">
      <c r="B141" s="194"/>
      <c r="D141" s="182" t="s">
        <v>187</v>
      </c>
      <c r="E141" s="195" t="s">
        <v>1</v>
      </c>
      <c r="F141" s="196" t="s">
        <v>189</v>
      </c>
      <c r="H141" s="197">
        <v>3</v>
      </c>
      <c r="I141" s="198"/>
      <c r="L141" s="194"/>
      <c r="M141" s="199"/>
      <c r="N141" s="200"/>
      <c r="O141" s="200"/>
      <c r="P141" s="200"/>
      <c r="Q141" s="200"/>
      <c r="R141" s="200"/>
      <c r="S141" s="200"/>
      <c r="T141" s="201"/>
      <c r="AT141" s="195" t="s">
        <v>187</v>
      </c>
      <c r="AU141" s="195" t="s">
        <v>21</v>
      </c>
      <c r="AV141" s="14" t="s">
        <v>128</v>
      </c>
      <c r="AW141" s="14" t="s">
        <v>36</v>
      </c>
      <c r="AX141" s="14" t="s">
        <v>21</v>
      </c>
      <c r="AY141" s="195" t="s">
        <v>180</v>
      </c>
    </row>
    <row r="142" spans="1:65" s="12" customFormat="1" ht="25.9" customHeight="1">
      <c r="B142" s="154"/>
      <c r="D142" s="155" t="s">
        <v>79</v>
      </c>
      <c r="E142" s="156" t="s">
        <v>1252</v>
      </c>
      <c r="F142" s="156" t="s">
        <v>1253</v>
      </c>
      <c r="I142" s="157"/>
      <c r="J142" s="158">
        <f>BK142</f>
        <v>0</v>
      </c>
      <c r="L142" s="154"/>
      <c r="M142" s="159"/>
      <c r="N142" s="160"/>
      <c r="O142" s="160"/>
      <c r="P142" s="161">
        <f>SUM(P143:P152)</f>
        <v>0</v>
      </c>
      <c r="Q142" s="160"/>
      <c r="R142" s="161">
        <f>SUM(R143:R152)</f>
        <v>0</v>
      </c>
      <c r="S142" s="160"/>
      <c r="T142" s="162">
        <f>SUM(T143:T152)</f>
        <v>0</v>
      </c>
      <c r="AR142" s="155" t="s">
        <v>21</v>
      </c>
      <c r="AT142" s="163" t="s">
        <v>79</v>
      </c>
      <c r="AU142" s="163" t="s">
        <v>80</v>
      </c>
      <c r="AY142" s="155" t="s">
        <v>180</v>
      </c>
      <c r="BK142" s="164">
        <f>SUM(BK143:BK152)</f>
        <v>0</v>
      </c>
    </row>
    <row r="143" spans="1:65" s="2" customFormat="1" ht="24" customHeight="1">
      <c r="A143" s="33"/>
      <c r="B143" s="167"/>
      <c r="C143" s="168" t="s">
        <v>128</v>
      </c>
      <c r="D143" s="168" t="s">
        <v>182</v>
      </c>
      <c r="E143" s="169" t="s">
        <v>1254</v>
      </c>
      <c r="F143" s="170" t="s">
        <v>1255</v>
      </c>
      <c r="G143" s="171" t="s">
        <v>1243</v>
      </c>
      <c r="H143" s="172">
        <v>1</v>
      </c>
      <c r="I143" s="173"/>
      <c r="J143" s="174">
        <f>ROUND(I143*H143,2)</f>
        <v>0</v>
      </c>
      <c r="K143" s="175"/>
      <c r="L143" s="34"/>
      <c r="M143" s="176" t="s">
        <v>1</v>
      </c>
      <c r="N143" s="177" t="s">
        <v>45</v>
      </c>
      <c r="O143" s="59"/>
      <c r="P143" s="178">
        <f>O143*H143</f>
        <v>0</v>
      </c>
      <c r="Q143" s="178">
        <v>0</v>
      </c>
      <c r="R143" s="178">
        <f>Q143*H143</f>
        <v>0</v>
      </c>
      <c r="S143" s="178">
        <v>0</v>
      </c>
      <c r="T143" s="179">
        <f>S143*H143</f>
        <v>0</v>
      </c>
      <c r="U143" s="33"/>
      <c r="V143" s="33"/>
      <c r="W143" s="33"/>
      <c r="X143" s="33"/>
      <c r="Y143" s="33"/>
      <c r="Z143" s="33"/>
      <c r="AA143" s="33"/>
      <c r="AB143" s="33"/>
      <c r="AC143" s="33"/>
      <c r="AD143" s="33"/>
      <c r="AE143" s="33"/>
      <c r="AR143" s="180" t="s">
        <v>128</v>
      </c>
      <c r="AT143" s="180" t="s">
        <v>182</v>
      </c>
      <c r="AU143" s="180" t="s">
        <v>21</v>
      </c>
      <c r="AY143" s="18" t="s">
        <v>180</v>
      </c>
      <c r="BE143" s="181">
        <f>IF(N143="základní",J143,0)</f>
        <v>0</v>
      </c>
      <c r="BF143" s="181">
        <f>IF(N143="snížená",J143,0)</f>
        <v>0</v>
      </c>
      <c r="BG143" s="181">
        <f>IF(N143="zákl. přenesená",J143,0)</f>
        <v>0</v>
      </c>
      <c r="BH143" s="181">
        <f>IF(N143="sníž. přenesená",J143,0)</f>
        <v>0</v>
      </c>
      <c r="BI143" s="181">
        <f>IF(N143="nulová",J143,0)</f>
        <v>0</v>
      </c>
      <c r="BJ143" s="18" t="s">
        <v>21</v>
      </c>
      <c r="BK143" s="181">
        <f>ROUND(I143*H143,2)</f>
        <v>0</v>
      </c>
      <c r="BL143" s="18" t="s">
        <v>128</v>
      </c>
      <c r="BM143" s="180" t="s">
        <v>246</v>
      </c>
    </row>
    <row r="144" spans="1:65" s="2" customFormat="1" ht="19.5">
      <c r="A144" s="33"/>
      <c r="B144" s="34"/>
      <c r="C144" s="33"/>
      <c r="D144" s="182" t="s">
        <v>186</v>
      </c>
      <c r="E144" s="33"/>
      <c r="F144" s="183" t="s">
        <v>1255</v>
      </c>
      <c r="G144" s="33"/>
      <c r="H144" s="33"/>
      <c r="I144" s="102"/>
      <c r="J144" s="33"/>
      <c r="K144" s="33"/>
      <c r="L144" s="34"/>
      <c r="M144" s="184"/>
      <c r="N144" s="185"/>
      <c r="O144" s="59"/>
      <c r="P144" s="59"/>
      <c r="Q144" s="59"/>
      <c r="R144" s="59"/>
      <c r="S144" s="59"/>
      <c r="T144" s="60"/>
      <c r="U144" s="33"/>
      <c r="V144" s="33"/>
      <c r="W144" s="33"/>
      <c r="X144" s="33"/>
      <c r="Y144" s="33"/>
      <c r="Z144" s="33"/>
      <c r="AA144" s="33"/>
      <c r="AB144" s="33"/>
      <c r="AC144" s="33"/>
      <c r="AD144" s="33"/>
      <c r="AE144" s="33"/>
      <c r="AT144" s="18" t="s">
        <v>186</v>
      </c>
      <c r="AU144" s="18" t="s">
        <v>21</v>
      </c>
    </row>
    <row r="145" spans="1:65" s="15" customFormat="1" ht="11.25">
      <c r="B145" s="213"/>
      <c r="D145" s="182" t="s">
        <v>187</v>
      </c>
      <c r="E145" s="214" t="s">
        <v>1</v>
      </c>
      <c r="F145" s="215" t="s">
        <v>1251</v>
      </c>
      <c r="H145" s="214" t="s">
        <v>1</v>
      </c>
      <c r="I145" s="216"/>
      <c r="L145" s="213"/>
      <c r="M145" s="217"/>
      <c r="N145" s="218"/>
      <c r="O145" s="218"/>
      <c r="P145" s="218"/>
      <c r="Q145" s="218"/>
      <c r="R145" s="218"/>
      <c r="S145" s="218"/>
      <c r="T145" s="219"/>
      <c r="AT145" s="214" t="s">
        <v>187</v>
      </c>
      <c r="AU145" s="214" t="s">
        <v>21</v>
      </c>
      <c r="AV145" s="15" t="s">
        <v>21</v>
      </c>
      <c r="AW145" s="15" t="s">
        <v>36</v>
      </c>
      <c r="AX145" s="15" t="s">
        <v>80</v>
      </c>
      <c r="AY145" s="214" t="s">
        <v>180</v>
      </c>
    </row>
    <row r="146" spans="1:65" s="13" customFormat="1" ht="11.25">
      <c r="B146" s="186"/>
      <c r="D146" s="182" t="s">
        <v>187</v>
      </c>
      <c r="E146" s="187" t="s">
        <v>1</v>
      </c>
      <c r="F146" s="188" t="s">
        <v>21</v>
      </c>
      <c r="H146" s="189">
        <v>1</v>
      </c>
      <c r="I146" s="190"/>
      <c r="L146" s="186"/>
      <c r="M146" s="191"/>
      <c r="N146" s="192"/>
      <c r="O146" s="192"/>
      <c r="P146" s="192"/>
      <c r="Q146" s="192"/>
      <c r="R146" s="192"/>
      <c r="S146" s="192"/>
      <c r="T146" s="193"/>
      <c r="AT146" s="187" t="s">
        <v>187</v>
      </c>
      <c r="AU146" s="187" t="s">
        <v>21</v>
      </c>
      <c r="AV146" s="13" t="s">
        <v>91</v>
      </c>
      <c r="AW146" s="13" t="s">
        <v>36</v>
      </c>
      <c r="AX146" s="13" t="s">
        <v>80</v>
      </c>
      <c r="AY146" s="187" t="s">
        <v>180</v>
      </c>
    </row>
    <row r="147" spans="1:65" s="14" customFormat="1" ht="11.25">
      <c r="B147" s="194"/>
      <c r="D147" s="182" t="s">
        <v>187</v>
      </c>
      <c r="E147" s="195" t="s">
        <v>1</v>
      </c>
      <c r="F147" s="196" t="s">
        <v>189</v>
      </c>
      <c r="H147" s="197">
        <v>1</v>
      </c>
      <c r="I147" s="198"/>
      <c r="L147" s="194"/>
      <c r="M147" s="199"/>
      <c r="N147" s="200"/>
      <c r="O147" s="200"/>
      <c r="P147" s="200"/>
      <c r="Q147" s="200"/>
      <c r="R147" s="200"/>
      <c r="S147" s="200"/>
      <c r="T147" s="201"/>
      <c r="AT147" s="195" t="s">
        <v>187</v>
      </c>
      <c r="AU147" s="195" t="s">
        <v>21</v>
      </c>
      <c r="AV147" s="14" t="s">
        <v>128</v>
      </c>
      <c r="AW147" s="14" t="s">
        <v>36</v>
      </c>
      <c r="AX147" s="14" t="s">
        <v>21</v>
      </c>
      <c r="AY147" s="195" t="s">
        <v>180</v>
      </c>
    </row>
    <row r="148" spans="1:65" s="2" customFormat="1" ht="16.5" customHeight="1">
      <c r="A148" s="33"/>
      <c r="B148" s="167"/>
      <c r="C148" s="168" t="s">
        <v>203</v>
      </c>
      <c r="D148" s="168" t="s">
        <v>182</v>
      </c>
      <c r="E148" s="169" t="s">
        <v>1256</v>
      </c>
      <c r="F148" s="170" t="s">
        <v>1257</v>
      </c>
      <c r="G148" s="171" t="s">
        <v>1243</v>
      </c>
      <c r="H148" s="172">
        <v>8</v>
      </c>
      <c r="I148" s="173"/>
      <c r="J148" s="174">
        <f>ROUND(I148*H148,2)</f>
        <v>0</v>
      </c>
      <c r="K148" s="175"/>
      <c r="L148" s="34"/>
      <c r="M148" s="176" t="s">
        <v>1</v>
      </c>
      <c r="N148" s="177" t="s">
        <v>45</v>
      </c>
      <c r="O148" s="59"/>
      <c r="P148" s="178">
        <f>O148*H148</f>
        <v>0</v>
      </c>
      <c r="Q148" s="178">
        <v>0</v>
      </c>
      <c r="R148" s="178">
        <f>Q148*H148</f>
        <v>0</v>
      </c>
      <c r="S148" s="178">
        <v>0</v>
      </c>
      <c r="T148" s="179">
        <f>S148*H148</f>
        <v>0</v>
      </c>
      <c r="U148" s="33"/>
      <c r="V148" s="33"/>
      <c r="W148" s="33"/>
      <c r="X148" s="33"/>
      <c r="Y148" s="33"/>
      <c r="Z148" s="33"/>
      <c r="AA148" s="33"/>
      <c r="AB148" s="33"/>
      <c r="AC148" s="33"/>
      <c r="AD148" s="33"/>
      <c r="AE148" s="33"/>
      <c r="AR148" s="180" t="s">
        <v>128</v>
      </c>
      <c r="AT148" s="180" t="s">
        <v>182</v>
      </c>
      <c r="AU148" s="180" t="s">
        <v>21</v>
      </c>
      <c r="AY148" s="18" t="s">
        <v>180</v>
      </c>
      <c r="BE148" s="181">
        <f>IF(N148="základní",J148,0)</f>
        <v>0</v>
      </c>
      <c r="BF148" s="181">
        <f>IF(N148="snížená",J148,0)</f>
        <v>0</v>
      </c>
      <c r="BG148" s="181">
        <f>IF(N148="zákl. přenesená",J148,0)</f>
        <v>0</v>
      </c>
      <c r="BH148" s="181">
        <f>IF(N148="sníž. přenesená",J148,0)</f>
        <v>0</v>
      </c>
      <c r="BI148" s="181">
        <f>IF(N148="nulová",J148,0)</f>
        <v>0</v>
      </c>
      <c r="BJ148" s="18" t="s">
        <v>21</v>
      </c>
      <c r="BK148" s="181">
        <f>ROUND(I148*H148,2)</f>
        <v>0</v>
      </c>
      <c r="BL148" s="18" t="s">
        <v>128</v>
      </c>
      <c r="BM148" s="180" t="s">
        <v>250</v>
      </c>
    </row>
    <row r="149" spans="1:65" s="2" customFormat="1" ht="11.25">
      <c r="A149" s="33"/>
      <c r="B149" s="34"/>
      <c r="C149" s="33"/>
      <c r="D149" s="182" t="s">
        <v>186</v>
      </c>
      <c r="E149" s="33"/>
      <c r="F149" s="183" t="s">
        <v>1257</v>
      </c>
      <c r="G149" s="33"/>
      <c r="H149" s="33"/>
      <c r="I149" s="102"/>
      <c r="J149" s="33"/>
      <c r="K149" s="33"/>
      <c r="L149" s="34"/>
      <c r="M149" s="184"/>
      <c r="N149" s="185"/>
      <c r="O149" s="59"/>
      <c r="P149" s="59"/>
      <c r="Q149" s="59"/>
      <c r="R149" s="59"/>
      <c r="S149" s="59"/>
      <c r="T149" s="60"/>
      <c r="U149" s="33"/>
      <c r="V149" s="33"/>
      <c r="W149" s="33"/>
      <c r="X149" s="33"/>
      <c r="Y149" s="33"/>
      <c r="Z149" s="33"/>
      <c r="AA149" s="33"/>
      <c r="AB149" s="33"/>
      <c r="AC149" s="33"/>
      <c r="AD149" s="33"/>
      <c r="AE149" s="33"/>
      <c r="AT149" s="18" t="s">
        <v>186</v>
      </c>
      <c r="AU149" s="18" t="s">
        <v>21</v>
      </c>
    </row>
    <row r="150" spans="1:65" s="15" customFormat="1" ht="11.25">
      <c r="B150" s="213"/>
      <c r="D150" s="182" t="s">
        <v>187</v>
      </c>
      <c r="E150" s="214" t="s">
        <v>1</v>
      </c>
      <c r="F150" s="215" t="s">
        <v>1258</v>
      </c>
      <c r="H150" s="214" t="s">
        <v>1</v>
      </c>
      <c r="I150" s="216"/>
      <c r="L150" s="213"/>
      <c r="M150" s="217"/>
      <c r="N150" s="218"/>
      <c r="O150" s="218"/>
      <c r="P150" s="218"/>
      <c r="Q150" s="218"/>
      <c r="R150" s="218"/>
      <c r="S150" s="218"/>
      <c r="T150" s="219"/>
      <c r="AT150" s="214" t="s">
        <v>187</v>
      </c>
      <c r="AU150" s="214" t="s">
        <v>21</v>
      </c>
      <c r="AV150" s="15" t="s">
        <v>21</v>
      </c>
      <c r="AW150" s="15" t="s">
        <v>36</v>
      </c>
      <c r="AX150" s="15" t="s">
        <v>80</v>
      </c>
      <c r="AY150" s="214" t="s">
        <v>180</v>
      </c>
    </row>
    <row r="151" spans="1:65" s="13" customFormat="1" ht="11.25">
      <c r="B151" s="186"/>
      <c r="D151" s="182" t="s">
        <v>187</v>
      </c>
      <c r="E151" s="187" t="s">
        <v>1</v>
      </c>
      <c r="F151" s="188" t="s">
        <v>1259</v>
      </c>
      <c r="H151" s="189">
        <v>8</v>
      </c>
      <c r="I151" s="190"/>
      <c r="L151" s="186"/>
      <c r="M151" s="191"/>
      <c r="N151" s="192"/>
      <c r="O151" s="192"/>
      <c r="P151" s="192"/>
      <c r="Q151" s="192"/>
      <c r="R151" s="192"/>
      <c r="S151" s="192"/>
      <c r="T151" s="193"/>
      <c r="AT151" s="187" t="s">
        <v>187</v>
      </c>
      <c r="AU151" s="187" t="s">
        <v>21</v>
      </c>
      <c r="AV151" s="13" t="s">
        <v>91</v>
      </c>
      <c r="AW151" s="13" t="s">
        <v>36</v>
      </c>
      <c r="AX151" s="13" t="s">
        <v>80</v>
      </c>
      <c r="AY151" s="187" t="s">
        <v>180</v>
      </c>
    </row>
    <row r="152" spans="1:65" s="14" customFormat="1" ht="11.25">
      <c r="B152" s="194"/>
      <c r="D152" s="182" t="s">
        <v>187</v>
      </c>
      <c r="E152" s="195" t="s">
        <v>1</v>
      </c>
      <c r="F152" s="196" t="s">
        <v>189</v>
      </c>
      <c r="H152" s="197">
        <v>8</v>
      </c>
      <c r="I152" s="198"/>
      <c r="L152" s="194"/>
      <c r="M152" s="199"/>
      <c r="N152" s="200"/>
      <c r="O152" s="200"/>
      <c r="P152" s="200"/>
      <c r="Q152" s="200"/>
      <c r="R152" s="200"/>
      <c r="S152" s="200"/>
      <c r="T152" s="201"/>
      <c r="AT152" s="195" t="s">
        <v>187</v>
      </c>
      <c r="AU152" s="195" t="s">
        <v>21</v>
      </c>
      <c r="AV152" s="14" t="s">
        <v>128</v>
      </c>
      <c r="AW152" s="14" t="s">
        <v>36</v>
      </c>
      <c r="AX152" s="14" t="s">
        <v>21</v>
      </c>
      <c r="AY152" s="195" t="s">
        <v>180</v>
      </c>
    </row>
    <row r="153" spans="1:65" s="12" customFormat="1" ht="25.9" customHeight="1">
      <c r="B153" s="154"/>
      <c r="D153" s="155" t="s">
        <v>79</v>
      </c>
      <c r="E153" s="156" t="s">
        <v>1260</v>
      </c>
      <c r="F153" s="156" t="s">
        <v>1261</v>
      </c>
      <c r="I153" s="157"/>
      <c r="J153" s="158">
        <f>BK153</f>
        <v>0</v>
      </c>
      <c r="L153" s="154"/>
      <c r="M153" s="159"/>
      <c r="N153" s="160"/>
      <c r="O153" s="160"/>
      <c r="P153" s="161">
        <f>SUM(P154:P163)</f>
        <v>0</v>
      </c>
      <c r="Q153" s="160"/>
      <c r="R153" s="161">
        <f>SUM(R154:R163)</f>
        <v>0</v>
      </c>
      <c r="S153" s="160"/>
      <c r="T153" s="162">
        <f>SUM(T154:T163)</f>
        <v>0</v>
      </c>
      <c r="AR153" s="155" t="s">
        <v>21</v>
      </c>
      <c r="AT153" s="163" t="s">
        <v>79</v>
      </c>
      <c r="AU153" s="163" t="s">
        <v>80</v>
      </c>
      <c r="AY153" s="155" t="s">
        <v>180</v>
      </c>
      <c r="BK153" s="164">
        <f>SUM(BK154:BK163)</f>
        <v>0</v>
      </c>
    </row>
    <row r="154" spans="1:65" s="2" customFormat="1" ht="48" customHeight="1">
      <c r="A154" s="33"/>
      <c r="B154" s="167"/>
      <c r="C154" s="168" t="s">
        <v>195</v>
      </c>
      <c r="D154" s="168" t="s">
        <v>182</v>
      </c>
      <c r="E154" s="169" t="s">
        <v>1262</v>
      </c>
      <c r="F154" s="170" t="s">
        <v>2720</v>
      </c>
      <c r="G154" s="171" t="s">
        <v>1243</v>
      </c>
      <c r="H154" s="172">
        <v>1</v>
      </c>
      <c r="I154" s="173"/>
      <c r="J154" s="174">
        <f>ROUND(I154*H154,2)</f>
        <v>0</v>
      </c>
      <c r="K154" s="175"/>
      <c r="L154" s="34"/>
      <c r="M154" s="176" t="s">
        <v>1</v>
      </c>
      <c r="N154" s="177" t="s">
        <v>45</v>
      </c>
      <c r="O154" s="59"/>
      <c r="P154" s="178">
        <f>O154*H154</f>
        <v>0</v>
      </c>
      <c r="Q154" s="178">
        <v>0</v>
      </c>
      <c r="R154" s="178">
        <f>Q154*H154</f>
        <v>0</v>
      </c>
      <c r="S154" s="178">
        <v>0</v>
      </c>
      <c r="T154" s="179">
        <f>S154*H154</f>
        <v>0</v>
      </c>
      <c r="U154" s="33"/>
      <c r="V154" s="33"/>
      <c r="W154" s="33"/>
      <c r="X154" s="33"/>
      <c r="Y154" s="33"/>
      <c r="Z154" s="33"/>
      <c r="AA154" s="33"/>
      <c r="AB154" s="33"/>
      <c r="AC154" s="33"/>
      <c r="AD154" s="33"/>
      <c r="AE154" s="33"/>
      <c r="AR154" s="180" t="s">
        <v>128</v>
      </c>
      <c r="AT154" s="180" t="s">
        <v>182</v>
      </c>
      <c r="AU154" s="180" t="s">
        <v>21</v>
      </c>
      <c r="AY154" s="18" t="s">
        <v>180</v>
      </c>
      <c r="BE154" s="181">
        <f>IF(N154="základní",J154,0)</f>
        <v>0</v>
      </c>
      <c r="BF154" s="181">
        <f>IF(N154="snížená",J154,0)</f>
        <v>0</v>
      </c>
      <c r="BG154" s="181">
        <f>IF(N154="zákl. přenesená",J154,0)</f>
        <v>0</v>
      </c>
      <c r="BH154" s="181">
        <f>IF(N154="sníž. přenesená",J154,0)</f>
        <v>0</v>
      </c>
      <c r="BI154" s="181">
        <f>IF(N154="nulová",J154,0)</f>
        <v>0</v>
      </c>
      <c r="BJ154" s="18" t="s">
        <v>21</v>
      </c>
      <c r="BK154" s="181">
        <f>ROUND(I154*H154,2)</f>
        <v>0</v>
      </c>
      <c r="BL154" s="18" t="s">
        <v>128</v>
      </c>
      <c r="BM154" s="180" t="s">
        <v>274</v>
      </c>
    </row>
    <row r="155" spans="1:65" s="2" customFormat="1" ht="29.25">
      <c r="A155" s="33"/>
      <c r="B155" s="34"/>
      <c r="C155" s="33"/>
      <c r="D155" s="182" t="s">
        <v>186</v>
      </c>
      <c r="E155" s="33"/>
      <c r="F155" s="183" t="s">
        <v>2720</v>
      </c>
      <c r="G155" s="33"/>
      <c r="H155" s="33"/>
      <c r="I155" s="102"/>
      <c r="J155" s="33"/>
      <c r="K155" s="33"/>
      <c r="L155" s="34"/>
      <c r="M155" s="184"/>
      <c r="N155" s="185"/>
      <c r="O155" s="59"/>
      <c r="P155" s="59"/>
      <c r="Q155" s="59"/>
      <c r="R155" s="59"/>
      <c r="S155" s="59"/>
      <c r="T155" s="60"/>
      <c r="U155" s="33"/>
      <c r="V155" s="33"/>
      <c r="W155" s="33"/>
      <c r="X155" s="33"/>
      <c r="Y155" s="33"/>
      <c r="Z155" s="33"/>
      <c r="AA155" s="33"/>
      <c r="AB155" s="33"/>
      <c r="AC155" s="33"/>
      <c r="AD155" s="33"/>
      <c r="AE155" s="33"/>
      <c r="AT155" s="18" t="s">
        <v>186</v>
      </c>
      <c r="AU155" s="18" t="s">
        <v>21</v>
      </c>
    </row>
    <row r="156" spans="1:65" s="15" customFormat="1" ht="11.25">
      <c r="B156" s="213"/>
      <c r="D156" s="182" t="s">
        <v>187</v>
      </c>
      <c r="E156" s="214" t="s">
        <v>1</v>
      </c>
      <c r="F156" s="215" t="s">
        <v>1263</v>
      </c>
      <c r="H156" s="214" t="s">
        <v>1</v>
      </c>
      <c r="I156" s="216"/>
      <c r="L156" s="213"/>
      <c r="M156" s="217"/>
      <c r="N156" s="218"/>
      <c r="O156" s="218"/>
      <c r="P156" s="218"/>
      <c r="Q156" s="218"/>
      <c r="R156" s="218"/>
      <c r="S156" s="218"/>
      <c r="T156" s="219"/>
      <c r="AT156" s="214" t="s">
        <v>187</v>
      </c>
      <c r="AU156" s="214" t="s">
        <v>21</v>
      </c>
      <c r="AV156" s="15" t="s">
        <v>21</v>
      </c>
      <c r="AW156" s="15" t="s">
        <v>36</v>
      </c>
      <c r="AX156" s="15" t="s">
        <v>80</v>
      </c>
      <c r="AY156" s="214" t="s">
        <v>180</v>
      </c>
    </row>
    <row r="157" spans="1:65" s="13" customFormat="1" ht="11.25">
      <c r="B157" s="186"/>
      <c r="D157" s="182" t="s">
        <v>187</v>
      </c>
      <c r="E157" s="187" t="s">
        <v>1</v>
      </c>
      <c r="F157" s="188" t="s">
        <v>21</v>
      </c>
      <c r="H157" s="189">
        <v>1</v>
      </c>
      <c r="I157" s="190"/>
      <c r="L157" s="186"/>
      <c r="M157" s="191"/>
      <c r="N157" s="192"/>
      <c r="O157" s="192"/>
      <c r="P157" s="192"/>
      <c r="Q157" s="192"/>
      <c r="R157" s="192"/>
      <c r="S157" s="192"/>
      <c r="T157" s="193"/>
      <c r="AT157" s="187" t="s">
        <v>187</v>
      </c>
      <c r="AU157" s="187" t="s">
        <v>21</v>
      </c>
      <c r="AV157" s="13" t="s">
        <v>91</v>
      </c>
      <c r="AW157" s="13" t="s">
        <v>36</v>
      </c>
      <c r="AX157" s="13" t="s">
        <v>80</v>
      </c>
      <c r="AY157" s="187" t="s">
        <v>180</v>
      </c>
    </row>
    <row r="158" spans="1:65" s="14" customFormat="1" ht="11.25">
      <c r="B158" s="194"/>
      <c r="D158" s="182" t="s">
        <v>187</v>
      </c>
      <c r="E158" s="195" t="s">
        <v>1</v>
      </c>
      <c r="F158" s="196" t="s">
        <v>189</v>
      </c>
      <c r="H158" s="197">
        <v>1</v>
      </c>
      <c r="I158" s="198"/>
      <c r="L158" s="194"/>
      <c r="M158" s="199"/>
      <c r="N158" s="200"/>
      <c r="O158" s="200"/>
      <c r="P158" s="200"/>
      <c r="Q158" s="200"/>
      <c r="R158" s="200"/>
      <c r="S158" s="200"/>
      <c r="T158" s="201"/>
      <c r="AT158" s="195" t="s">
        <v>187</v>
      </c>
      <c r="AU158" s="195" t="s">
        <v>21</v>
      </c>
      <c r="AV158" s="14" t="s">
        <v>128</v>
      </c>
      <c r="AW158" s="14" t="s">
        <v>36</v>
      </c>
      <c r="AX158" s="14" t="s">
        <v>21</v>
      </c>
      <c r="AY158" s="195" t="s">
        <v>180</v>
      </c>
    </row>
    <row r="159" spans="1:65" s="2" customFormat="1" ht="36" customHeight="1">
      <c r="A159" s="33"/>
      <c r="B159" s="167"/>
      <c r="C159" s="168" t="s">
        <v>210</v>
      </c>
      <c r="D159" s="168" t="s">
        <v>182</v>
      </c>
      <c r="E159" s="169" t="s">
        <v>1264</v>
      </c>
      <c r="F159" s="170" t="s">
        <v>1265</v>
      </c>
      <c r="G159" s="171" t="s">
        <v>1243</v>
      </c>
      <c r="H159" s="172">
        <v>1</v>
      </c>
      <c r="I159" s="173"/>
      <c r="J159" s="174">
        <f>ROUND(I159*H159,2)</f>
        <v>0</v>
      </c>
      <c r="K159" s="175"/>
      <c r="L159" s="34"/>
      <c r="M159" s="176" t="s">
        <v>1</v>
      </c>
      <c r="N159" s="177" t="s">
        <v>45</v>
      </c>
      <c r="O159" s="59"/>
      <c r="P159" s="178">
        <f>O159*H159</f>
        <v>0</v>
      </c>
      <c r="Q159" s="178">
        <v>0</v>
      </c>
      <c r="R159" s="178">
        <f>Q159*H159</f>
        <v>0</v>
      </c>
      <c r="S159" s="178">
        <v>0</v>
      </c>
      <c r="T159" s="179">
        <f>S159*H159</f>
        <v>0</v>
      </c>
      <c r="U159" s="33"/>
      <c r="V159" s="33"/>
      <c r="W159" s="33"/>
      <c r="X159" s="33"/>
      <c r="Y159" s="33"/>
      <c r="Z159" s="33"/>
      <c r="AA159" s="33"/>
      <c r="AB159" s="33"/>
      <c r="AC159" s="33"/>
      <c r="AD159" s="33"/>
      <c r="AE159" s="33"/>
      <c r="AR159" s="180" t="s">
        <v>128</v>
      </c>
      <c r="AT159" s="180" t="s">
        <v>182</v>
      </c>
      <c r="AU159" s="180" t="s">
        <v>21</v>
      </c>
      <c r="AY159" s="18" t="s">
        <v>180</v>
      </c>
      <c r="BE159" s="181">
        <f>IF(N159="základní",J159,0)</f>
        <v>0</v>
      </c>
      <c r="BF159" s="181">
        <f>IF(N159="snížená",J159,0)</f>
        <v>0</v>
      </c>
      <c r="BG159" s="181">
        <f>IF(N159="zákl. přenesená",J159,0)</f>
        <v>0</v>
      </c>
      <c r="BH159" s="181">
        <f>IF(N159="sníž. přenesená",J159,0)</f>
        <v>0</v>
      </c>
      <c r="BI159" s="181">
        <f>IF(N159="nulová",J159,0)</f>
        <v>0</v>
      </c>
      <c r="BJ159" s="18" t="s">
        <v>21</v>
      </c>
      <c r="BK159" s="181">
        <f>ROUND(I159*H159,2)</f>
        <v>0</v>
      </c>
      <c r="BL159" s="18" t="s">
        <v>128</v>
      </c>
      <c r="BM159" s="180" t="s">
        <v>277</v>
      </c>
    </row>
    <row r="160" spans="1:65" s="2" customFormat="1" ht="19.5">
      <c r="A160" s="33"/>
      <c r="B160" s="34"/>
      <c r="C160" s="33"/>
      <c r="D160" s="182" t="s">
        <v>186</v>
      </c>
      <c r="E160" s="33"/>
      <c r="F160" s="183" t="s">
        <v>1265</v>
      </c>
      <c r="G160" s="33"/>
      <c r="H160" s="33"/>
      <c r="I160" s="102"/>
      <c r="J160" s="33"/>
      <c r="K160" s="33"/>
      <c r="L160" s="34"/>
      <c r="M160" s="184"/>
      <c r="N160" s="185"/>
      <c r="O160" s="59"/>
      <c r="P160" s="59"/>
      <c r="Q160" s="59"/>
      <c r="R160" s="59"/>
      <c r="S160" s="59"/>
      <c r="T160" s="60"/>
      <c r="U160" s="33"/>
      <c r="V160" s="33"/>
      <c r="W160" s="33"/>
      <c r="X160" s="33"/>
      <c r="Y160" s="33"/>
      <c r="Z160" s="33"/>
      <c r="AA160" s="33"/>
      <c r="AB160" s="33"/>
      <c r="AC160" s="33"/>
      <c r="AD160" s="33"/>
      <c r="AE160" s="33"/>
      <c r="AT160" s="18" t="s">
        <v>186</v>
      </c>
      <c r="AU160" s="18" t="s">
        <v>21</v>
      </c>
    </row>
    <row r="161" spans="1:65" s="15" customFormat="1" ht="11.25">
      <c r="B161" s="213"/>
      <c r="D161" s="182" t="s">
        <v>187</v>
      </c>
      <c r="E161" s="214" t="s">
        <v>1</v>
      </c>
      <c r="F161" s="215" t="s">
        <v>1263</v>
      </c>
      <c r="H161" s="214" t="s">
        <v>1</v>
      </c>
      <c r="I161" s="216"/>
      <c r="L161" s="213"/>
      <c r="M161" s="217"/>
      <c r="N161" s="218"/>
      <c r="O161" s="218"/>
      <c r="P161" s="218"/>
      <c r="Q161" s="218"/>
      <c r="R161" s="218"/>
      <c r="S161" s="218"/>
      <c r="T161" s="219"/>
      <c r="AT161" s="214" t="s">
        <v>187</v>
      </c>
      <c r="AU161" s="214" t="s">
        <v>21</v>
      </c>
      <c r="AV161" s="15" t="s">
        <v>21</v>
      </c>
      <c r="AW161" s="15" t="s">
        <v>36</v>
      </c>
      <c r="AX161" s="15" t="s">
        <v>80</v>
      </c>
      <c r="AY161" s="214" t="s">
        <v>180</v>
      </c>
    </row>
    <row r="162" spans="1:65" s="13" customFormat="1" ht="11.25">
      <c r="B162" s="186"/>
      <c r="D162" s="182" t="s">
        <v>187</v>
      </c>
      <c r="E162" s="187" t="s">
        <v>1</v>
      </c>
      <c r="F162" s="188" t="s">
        <v>21</v>
      </c>
      <c r="H162" s="189">
        <v>1</v>
      </c>
      <c r="I162" s="190"/>
      <c r="L162" s="186"/>
      <c r="M162" s="191"/>
      <c r="N162" s="192"/>
      <c r="O162" s="192"/>
      <c r="P162" s="192"/>
      <c r="Q162" s="192"/>
      <c r="R162" s="192"/>
      <c r="S162" s="192"/>
      <c r="T162" s="193"/>
      <c r="AT162" s="187" t="s">
        <v>187</v>
      </c>
      <c r="AU162" s="187" t="s">
        <v>21</v>
      </c>
      <c r="AV162" s="13" t="s">
        <v>91</v>
      </c>
      <c r="AW162" s="13" t="s">
        <v>36</v>
      </c>
      <c r="AX162" s="13" t="s">
        <v>80</v>
      </c>
      <c r="AY162" s="187" t="s">
        <v>180</v>
      </c>
    </row>
    <row r="163" spans="1:65" s="14" customFormat="1" ht="11.25">
      <c r="B163" s="194"/>
      <c r="D163" s="182" t="s">
        <v>187</v>
      </c>
      <c r="E163" s="195" t="s">
        <v>1</v>
      </c>
      <c r="F163" s="196" t="s">
        <v>189</v>
      </c>
      <c r="H163" s="197">
        <v>1</v>
      </c>
      <c r="I163" s="198"/>
      <c r="L163" s="194"/>
      <c r="M163" s="199"/>
      <c r="N163" s="200"/>
      <c r="O163" s="200"/>
      <c r="P163" s="200"/>
      <c r="Q163" s="200"/>
      <c r="R163" s="200"/>
      <c r="S163" s="200"/>
      <c r="T163" s="201"/>
      <c r="AT163" s="195" t="s">
        <v>187</v>
      </c>
      <c r="AU163" s="195" t="s">
        <v>21</v>
      </c>
      <c r="AV163" s="14" t="s">
        <v>128</v>
      </c>
      <c r="AW163" s="14" t="s">
        <v>36</v>
      </c>
      <c r="AX163" s="14" t="s">
        <v>21</v>
      </c>
      <c r="AY163" s="195" t="s">
        <v>180</v>
      </c>
    </row>
    <row r="164" spans="1:65" s="12" customFormat="1" ht="25.9" customHeight="1">
      <c r="B164" s="154"/>
      <c r="D164" s="155" t="s">
        <v>79</v>
      </c>
      <c r="E164" s="156" t="s">
        <v>1266</v>
      </c>
      <c r="F164" s="156" t="s">
        <v>1267</v>
      </c>
      <c r="I164" s="157"/>
      <c r="J164" s="158">
        <f>BK164</f>
        <v>0</v>
      </c>
      <c r="L164" s="154"/>
      <c r="M164" s="159"/>
      <c r="N164" s="160"/>
      <c r="O164" s="160"/>
      <c r="P164" s="161">
        <f>SUM(P165:P189)</f>
        <v>0</v>
      </c>
      <c r="Q164" s="160"/>
      <c r="R164" s="161">
        <f>SUM(R165:R189)</f>
        <v>0</v>
      </c>
      <c r="S164" s="160"/>
      <c r="T164" s="162">
        <f>SUM(T165:T189)</f>
        <v>0</v>
      </c>
      <c r="AR164" s="155" t="s">
        <v>21</v>
      </c>
      <c r="AT164" s="163" t="s">
        <v>79</v>
      </c>
      <c r="AU164" s="163" t="s">
        <v>80</v>
      </c>
      <c r="AY164" s="155" t="s">
        <v>180</v>
      </c>
      <c r="BK164" s="164">
        <f>SUM(BK165:BK189)</f>
        <v>0</v>
      </c>
    </row>
    <row r="165" spans="1:65" s="2" customFormat="1" ht="16.5" customHeight="1">
      <c r="A165" s="33"/>
      <c r="B165" s="167"/>
      <c r="C165" s="168" t="s">
        <v>193</v>
      </c>
      <c r="D165" s="168" t="s">
        <v>182</v>
      </c>
      <c r="E165" s="169" t="s">
        <v>1268</v>
      </c>
      <c r="F165" s="170" t="s">
        <v>1269</v>
      </c>
      <c r="G165" s="171" t="s">
        <v>1243</v>
      </c>
      <c r="H165" s="172">
        <v>1</v>
      </c>
      <c r="I165" s="173"/>
      <c r="J165" s="174">
        <f>ROUND(I165*H165,2)</f>
        <v>0</v>
      </c>
      <c r="K165" s="175"/>
      <c r="L165" s="34"/>
      <c r="M165" s="176" t="s">
        <v>1</v>
      </c>
      <c r="N165" s="177" t="s">
        <v>45</v>
      </c>
      <c r="O165" s="59"/>
      <c r="P165" s="178">
        <f>O165*H165</f>
        <v>0</v>
      </c>
      <c r="Q165" s="178">
        <v>0</v>
      </c>
      <c r="R165" s="178">
        <f>Q165*H165</f>
        <v>0</v>
      </c>
      <c r="S165" s="178">
        <v>0</v>
      </c>
      <c r="T165" s="179">
        <f>S165*H165</f>
        <v>0</v>
      </c>
      <c r="U165" s="33"/>
      <c r="V165" s="33"/>
      <c r="W165" s="33"/>
      <c r="X165" s="33"/>
      <c r="Y165" s="33"/>
      <c r="Z165" s="33"/>
      <c r="AA165" s="33"/>
      <c r="AB165" s="33"/>
      <c r="AC165" s="33"/>
      <c r="AD165" s="33"/>
      <c r="AE165" s="33"/>
      <c r="AR165" s="180" t="s">
        <v>128</v>
      </c>
      <c r="AT165" s="180" t="s">
        <v>182</v>
      </c>
      <c r="AU165" s="180" t="s">
        <v>21</v>
      </c>
      <c r="AY165" s="18" t="s">
        <v>180</v>
      </c>
      <c r="BE165" s="181">
        <f>IF(N165="základní",J165,0)</f>
        <v>0</v>
      </c>
      <c r="BF165" s="181">
        <f>IF(N165="snížená",J165,0)</f>
        <v>0</v>
      </c>
      <c r="BG165" s="181">
        <f>IF(N165="zákl. přenesená",J165,0)</f>
        <v>0</v>
      </c>
      <c r="BH165" s="181">
        <f>IF(N165="sníž. přenesená",J165,0)</f>
        <v>0</v>
      </c>
      <c r="BI165" s="181">
        <f>IF(N165="nulová",J165,0)</f>
        <v>0</v>
      </c>
      <c r="BJ165" s="18" t="s">
        <v>21</v>
      </c>
      <c r="BK165" s="181">
        <f>ROUND(I165*H165,2)</f>
        <v>0</v>
      </c>
      <c r="BL165" s="18" t="s">
        <v>128</v>
      </c>
      <c r="BM165" s="180" t="s">
        <v>319</v>
      </c>
    </row>
    <row r="166" spans="1:65" s="2" customFormat="1" ht="11.25">
      <c r="A166" s="33"/>
      <c r="B166" s="34"/>
      <c r="C166" s="33"/>
      <c r="D166" s="182" t="s">
        <v>186</v>
      </c>
      <c r="E166" s="33"/>
      <c r="F166" s="183" t="s">
        <v>1269</v>
      </c>
      <c r="G166" s="33"/>
      <c r="H166" s="33"/>
      <c r="I166" s="102"/>
      <c r="J166" s="33"/>
      <c r="K166" s="33"/>
      <c r="L166" s="34"/>
      <c r="M166" s="184"/>
      <c r="N166" s="185"/>
      <c r="O166" s="59"/>
      <c r="P166" s="59"/>
      <c r="Q166" s="59"/>
      <c r="R166" s="59"/>
      <c r="S166" s="59"/>
      <c r="T166" s="60"/>
      <c r="U166" s="33"/>
      <c r="V166" s="33"/>
      <c r="W166" s="33"/>
      <c r="X166" s="33"/>
      <c r="Y166" s="33"/>
      <c r="Z166" s="33"/>
      <c r="AA166" s="33"/>
      <c r="AB166" s="33"/>
      <c r="AC166" s="33"/>
      <c r="AD166" s="33"/>
      <c r="AE166" s="33"/>
      <c r="AT166" s="18" t="s">
        <v>186</v>
      </c>
      <c r="AU166" s="18" t="s">
        <v>21</v>
      </c>
    </row>
    <row r="167" spans="1:65" s="15" customFormat="1" ht="11.25">
      <c r="B167" s="213"/>
      <c r="D167" s="182" t="s">
        <v>187</v>
      </c>
      <c r="E167" s="214" t="s">
        <v>1</v>
      </c>
      <c r="F167" s="215" t="s">
        <v>1263</v>
      </c>
      <c r="H167" s="214" t="s">
        <v>1</v>
      </c>
      <c r="I167" s="216"/>
      <c r="L167" s="213"/>
      <c r="M167" s="217"/>
      <c r="N167" s="218"/>
      <c r="O167" s="218"/>
      <c r="P167" s="218"/>
      <c r="Q167" s="218"/>
      <c r="R167" s="218"/>
      <c r="S167" s="218"/>
      <c r="T167" s="219"/>
      <c r="AT167" s="214" t="s">
        <v>187</v>
      </c>
      <c r="AU167" s="214" t="s">
        <v>21</v>
      </c>
      <c r="AV167" s="15" t="s">
        <v>21</v>
      </c>
      <c r="AW167" s="15" t="s">
        <v>36</v>
      </c>
      <c r="AX167" s="15" t="s">
        <v>80</v>
      </c>
      <c r="AY167" s="214" t="s">
        <v>180</v>
      </c>
    </row>
    <row r="168" spans="1:65" s="13" customFormat="1" ht="11.25">
      <c r="B168" s="186"/>
      <c r="D168" s="182" t="s">
        <v>187</v>
      </c>
      <c r="E168" s="187" t="s">
        <v>1</v>
      </c>
      <c r="F168" s="188" t="s">
        <v>21</v>
      </c>
      <c r="H168" s="189">
        <v>1</v>
      </c>
      <c r="I168" s="190"/>
      <c r="L168" s="186"/>
      <c r="M168" s="191"/>
      <c r="N168" s="192"/>
      <c r="O168" s="192"/>
      <c r="P168" s="192"/>
      <c r="Q168" s="192"/>
      <c r="R168" s="192"/>
      <c r="S168" s="192"/>
      <c r="T168" s="193"/>
      <c r="AT168" s="187" t="s">
        <v>187</v>
      </c>
      <c r="AU168" s="187" t="s">
        <v>21</v>
      </c>
      <c r="AV168" s="13" t="s">
        <v>91</v>
      </c>
      <c r="AW168" s="13" t="s">
        <v>36</v>
      </c>
      <c r="AX168" s="13" t="s">
        <v>80</v>
      </c>
      <c r="AY168" s="187" t="s">
        <v>180</v>
      </c>
    </row>
    <row r="169" spans="1:65" s="14" customFormat="1" ht="11.25">
      <c r="B169" s="194"/>
      <c r="D169" s="182" t="s">
        <v>187</v>
      </c>
      <c r="E169" s="195" t="s">
        <v>1</v>
      </c>
      <c r="F169" s="196" t="s">
        <v>189</v>
      </c>
      <c r="H169" s="197">
        <v>1</v>
      </c>
      <c r="I169" s="198"/>
      <c r="L169" s="194"/>
      <c r="M169" s="199"/>
      <c r="N169" s="200"/>
      <c r="O169" s="200"/>
      <c r="P169" s="200"/>
      <c r="Q169" s="200"/>
      <c r="R169" s="200"/>
      <c r="S169" s="200"/>
      <c r="T169" s="201"/>
      <c r="AT169" s="195" t="s">
        <v>187</v>
      </c>
      <c r="AU169" s="195" t="s">
        <v>21</v>
      </c>
      <c r="AV169" s="14" t="s">
        <v>128</v>
      </c>
      <c r="AW169" s="14" t="s">
        <v>36</v>
      </c>
      <c r="AX169" s="14" t="s">
        <v>21</v>
      </c>
      <c r="AY169" s="195" t="s">
        <v>180</v>
      </c>
    </row>
    <row r="170" spans="1:65" s="2" customFormat="1" ht="16.5" customHeight="1">
      <c r="A170" s="33"/>
      <c r="B170" s="167"/>
      <c r="C170" s="168" t="s">
        <v>222</v>
      </c>
      <c r="D170" s="168" t="s">
        <v>182</v>
      </c>
      <c r="E170" s="169" t="s">
        <v>1270</v>
      </c>
      <c r="F170" s="170" t="s">
        <v>1271</v>
      </c>
      <c r="G170" s="171" t="s">
        <v>1243</v>
      </c>
      <c r="H170" s="172">
        <v>1</v>
      </c>
      <c r="I170" s="173"/>
      <c r="J170" s="174">
        <f>ROUND(I170*H170,2)</f>
        <v>0</v>
      </c>
      <c r="K170" s="175"/>
      <c r="L170" s="34"/>
      <c r="M170" s="176" t="s">
        <v>1</v>
      </c>
      <c r="N170" s="177" t="s">
        <v>45</v>
      </c>
      <c r="O170" s="59"/>
      <c r="P170" s="178">
        <f>O170*H170</f>
        <v>0</v>
      </c>
      <c r="Q170" s="178">
        <v>0</v>
      </c>
      <c r="R170" s="178">
        <f>Q170*H170</f>
        <v>0</v>
      </c>
      <c r="S170" s="178">
        <v>0</v>
      </c>
      <c r="T170" s="179">
        <f>S170*H170</f>
        <v>0</v>
      </c>
      <c r="U170" s="33"/>
      <c r="V170" s="33"/>
      <c r="W170" s="33"/>
      <c r="X170" s="33"/>
      <c r="Y170" s="33"/>
      <c r="Z170" s="33"/>
      <c r="AA170" s="33"/>
      <c r="AB170" s="33"/>
      <c r="AC170" s="33"/>
      <c r="AD170" s="33"/>
      <c r="AE170" s="33"/>
      <c r="AR170" s="180" t="s">
        <v>128</v>
      </c>
      <c r="AT170" s="180" t="s">
        <v>182</v>
      </c>
      <c r="AU170" s="180" t="s">
        <v>21</v>
      </c>
      <c r="AY170" s="18" t="s">
        <v>180</v>
      </c>
      <c r="BE170" s="181">
        <f>IF(N170="základní",J170,0)</f>
        <v>0</v>
      </c>
      <c r="BF170" s="181">
        <f>IF(N170="snížená",J170,0)</f>
        <v>0</v>
      </c>
      <c r="BG170" s="181">
        <f>IF(N170="zákl. přenesená",J170,0)</f>
        <v>0</v>
      </c>
      <c r="BH170" s="181">
        <f>IF(N170="sníž. přenesená",J170,0)</f>
        <v>0</v>
      </c>
      <c r="BI170" s="181">
        <f>IF(N170="nulová",J170,0)</f>
        <v>0</v>
      </c>
      <c r="BJ170" s="18" t="s">
        <v>21</v>
      </c>
      <c r="BK170" s="181">
        <f>ROUND(I170*H170,2)</f>
        <v>0</v>
      </c>
      <c r="BL170" s="18" t="s">
        <v>128</v>
      </c>
      <c r="BM170" s="180" t="s">
        <v>322</v>
      </c>
    </row>
    <row r="171" spans="1:65" s="2" customFormat="1" ht="11.25">
      <c r="A171" s="33"/>
      <c r="B171" s="34"/>
      <c r="C171" s="33"/>
      <c r="D171" s="182" t="s">
        <v>186</v>
      </c>
      <c r="E171" s="33"/>
      <c r="F171" s="183" t="s">
        <v>1271</v>
      </c>
      <c r="G171" s="33"/>
      <c r="H171" s="33"/>
      <c r="I171" s="102"/>
      <c r="J171" s="33"/>
      <c r="K171" s="33"/>
      <c r="L171" s="34"/>
      <c r="M171" s="184"/>
      <c r="N171" s="185"/>
      <c r="O171" s="59"/>
      <c r="P171" s="59"/>
      <c r="Q171" s="59"/>
      <c r="R171" s="59"/>
      <c r="S171" s="59"/>
      <c r="T171" s="60"/>
      <c r="U171" s="33"/>
      <c r="V171" s="33"/>
      <c r="W171" s="33"/>
      <c r="X171" s="33"/>
      <c r="Y171" s="33"/>
      <c r="Z171" s="33"/>
      <c r="AA171" s="33"/>
      <c r="AB171" s="33"/>
      <c r="AC171" s="33"/>
      <c r="AD171" s="33"/>
      <c r="AE171" s="33"/>
      <c r="AT171" s="18" t="s">
        <v>186</v>
      </c>
      <c r="AU171" s="18" t="s">
        <v>21</v>
      </c>
    </row>
    <row r="172" spans="1:65" s="15" customFormat="1" ht="11.25">
      <c r="B172" s="213"/>
      <c r="D172" s="182" t="s">
        <v>187</v>
      </c>
      <c r="E172" s="214" t="s">
        <v>1</v>
      </c>
      <c r="F172" s="215" t="s">
        <v>1251</v>
      </c>
      <c r="H172" s="214" t="s">
        <v>1</v>
      </c>
      <c r="I172" s="216"/>
      <c r="L172" s="213"/>
      <c r="M172" s="217"/>
      <c r="N172" s="218"/>
      <c r="O172" s="218"/>
      <c r="P172" s="218"/>
      <c r="Q172" s="218"/>
      <c r="R172" s="218"/>
      <c r="S172" s="218"/>
      <c r="T172" s="219"/>
      <c r="AT172" s="214" t="s">
        <v>187</v>
      </c>
      <c r="AU172" s="214" t="s">
        <v>21</v>
      </c>
      <c r="AV172" s="15" t="s">
        <v>21</v>
      </c>
      <c r="AW172" s="15" t="s">
        <v>36</v>
      </c>
      <c r="AX172" s="15" t="s">
        <v>80</v>
      </c>
      <c r="AY172" s="214" t="s">
        <v>180</v>
      </c>
    </row>
    <row r="173" spans="1:65" s="13" customFormat="1" ht="11.25">
      <c r="B173" s="186"/>
      <c r="D173" s="182" t="s">
        <v>187</v>
      </c>
      <c r="E173" s="187" t="s">
        <v>1</v>
      </c>
      <c r="F173" s="188" t="s">
        <v>21</v>
      </c>
      <c r="H173" s="189">
        <v>1</v>
      </c>
      <c r="I173" s="190"/>
      <c r="L173" s="186"/>
      <c r="M173" s="191"/>
      <c r="N173" s="192"/>
      <c r="O173" s="192"/>
      <c r="P173" s="192"/>
      <c r="Q173" s="192"/>
      <c r="R173" s="192"/>
      <c r="S173" s="192"/>
      <c r="T173" s="193"/>
      <c r="AT173" s="187" t="s">
        <v>187</v>
      </c>
      <c r="AU173" s="187" t="s">
        <v>21</v>
      </c>
      <c r="AV173" s="13" t="s">
        <v>91</v>
      </c>
      <c r="AW173" s="13" t="s">
        <v>36</v>
      </c>
      <c r="AX173" s="13" t="s">
        <v>80</v>
      </c>
      <c r="AY173" s="187" t="s">
        <v>180</v>
      </c>
    </row>
    <row r="174" spans="1:65" s="14" customFormat="1" ht="11.25">
      <c r="B174" s="194"/>
      <c r="D174" s="182" t="s">
        <v>187</v>
      </c>
      <c r="E174" s="195" t="s">
        <v>1</v>
      </c>
      <c r="F174" s="196" t="s">
        <v>189</v>
      </c>
      <c r="H174" s="197">
        <v>1</v>
      </c>
      <c r="I174" s="198"/>
      <c r="L174" s="194"/>
      <c r="M174" s="199"/>
      <c r="N174" s="200"/>
      <c r="O174" s="200"/>
      <c r="P174" s="200"/>
      <c r="Q174" s="200"/>
      <c r="R174" s="200"/>
      <c r="S174" s="200"/>
      <c r="T174" s="201"/>
      <c r="AT174" s="195" t="s">
        <v>187</v>
      </c>
      <c r="AU174" s="195" t="s">
        <v>21</v>
      </c>
      <c r="AV174" s="14" t="s">
        <v>128</v>
      </c>
      <c r="AW174" s="14" t="s">
        <v>36</v>
      </c>
      <c r="AX174" s="14" t="s">
        <v>21</v>
      </c>
      <c r="AY174" s="195" t="s">
        <v>180</v>
      </c>
    </row>
    <row r="175" spans="1:65" s="2" customFormat="1" ht="16.5" customHeight="1">
      <c r="A175" s="33"/>
      <c r="B175" s="167"/>
      <c r="C175" s="168" t="s">
        <v>26</v>
      </c>
      <c r="D175" s="168" t="s">
        <v>182</v>
      </c>
      <c r="E175" s="169" t="s">
        <v>1272</v>
      </c>
      <c r="F175" s="170" t="s">
        <v>1273</v>
      </c>
      <c r="G175" s="171" t="s">
        <v>1243</v>
      </c>
      <c r="H175" s="172">
        <v>1</v>
      </c>
      <c r="I175" s="173"/>
      <c r="J175" s="174">
        <f>ROUND(I175*H175,2)</f>
        <v>0</v>
      </c>
      <c r="K175" s="175"/>
      <c r="L175" s="34"/>
      <c r="M175" s="176" t="s">
        <v>1</v>
      </c>
      <c r="N175" s="177" t="s">
        <v>45</v>
      </c>
      <c r="O175" s="59"/>
      <c r="P175" s="178">
        <f>O175*H175</f>
        <v>0</v>
      </c>
      <c r="Q175" s="178">
        <v>0</v>
      </c>
      <c r="R175" s="178">
        <f>Q175*H175</f>
        <v>0</v>
      </c>
      <c r="S175" s="178">
        <v>0</v>
      </c>
      <c r="T175" s="179">
        <f>S175*H175</f>
        <v>0</v>
      </c>
      <c r="U175" s="33"/>
      <c r="V175" s="33"/>
      <c r="W175" s="33"/>
      <c r="X175" s="33"/>
      <c r="Y175" s="33"/>
      <c r="Z175" s="33"/>
      <c r="AA175" s="33"/>
      <c r="AB175" s="33"/>
      <c r="AC175" s="33"/>
      <c r="AD175" s="33"/>
      <c r="AE175" s="33"/>
      <c r="AR175" s="180" t="s">
        <v>128</v>
      </c>
      <c r="AT175" s="180" t="s">
        <v>182</v>
      </c>
      <c r="AU175" s="180" t="s">
        <v>21</v>
      </c>
      <c r="AY175" s="18" t="s">
        <v>180</v>
      </c>
      <c r="BE175" s="181">
        <f>IF(N175="základní",J175,0)</f>
        <v>0</v>
      </c>
      <c r="BF175" s="181">
        <f>IF(N175="snížená",J175,0)</f>
        <v>0</v>
      </c>
      <c r="BG175" s="181">
        <f>IF(N175="zákl. přenesená",J175,0)</f>
        <v>0</v>
      </c>
      <c r="BH175" s="181">
        <f>IF(N175="sníž. přenesená",J175,0)</f>
        <v>0</v>
      </c>
      <c r="BI175" s="181">
        <f>IF(N175="nulová",J175,0)</f>
        <v>0</v>
      </c>
      <c r="BJ175" s="18" t="s">
        <v>21</v>
      </c>
      <c r="BK175" s="181">
        <f>ROUND(I175*H175,2)</f>
        <v>0</v>
      </c>
      <c r="BL175" s="18" t="s">
        <v>128</v>
      </c>
      <c r="BM175" s="180" t="s">
        <v>326</v>
      </c>
    </row>
    <row r="176" spans="1:65" s="2" customFormat="1" ht="11.25">
      <c r="A176" s="33"/>
      <c r="B176" s="34"/>
      <c r="C176" s="33"/>
      <c r="D176" s="182" t="s">
        <v>186</v>
      </c>
      <c r="E176" s="33"/>
      <c r="F176" s="183" t="s">
        <v>1273</v>
      </c>
      <c r="G176" s="33"/>
      <c r="H176" s="33"/>
      <c r="I176" s="102"/>
      <c r="J176" s="33"/>
      <c r="K176" s="33"/>
      <c r="L176" s="34"/>
      <c r="M176" s="184"/>
      <c r="N176" s="185"/>
      <c r="O176" s="59"/>
      <c r="P176" s="59"/>
      <c r="Q176" s="59"/>
      <c r="R176" s="59"/>
      <c r="S176" s="59"/>
      <c r="T176" s="60"/>
      <c r="U176" s="33"/>
      <c r="V176" s="33"/>
      <c r="W176" s="33"/>
      <c r="X176" s="33"/>
      <c r="Y176" s="33"/>
      <c r="Z176" s="33"/>
      <c r="AA176" s="33"/>
      <c r="AB176" s="33"/>
      <c r="AC176" s="33"/>
      <c r="AD176" s="33"/>
      <c r="AE176" s="33"/>
      <c r="AT176" s="18" t="s">
        <v>186</v>
      </c>
      <c r="AU176" s="18" t="s">
        <v>21</v>
      </c>
    </row>
    <row r="177" spans="1:65" s="15" customFormat="1" ht="11.25">
      <c r="B177" s="213"/>
      <c r="D177" s="182" t="s">
        <v>187</v>
      </c>
      <c r="E177" s="214" t="s">
        <v>1</v>
      </c>
      <c r="F177" s="215" t="s">
        <v>1251</v>
      </c>
      <c r="H177" s="214" t="s">
        <v>1</v>
      </c>
      <c r="I177" s="216"/>
      <c r="L177" s="213"/>
      <c r="M177" s="217"/>
      <c r="N177" s="218"/>
      <c r="O177" s="218"/>
      <c r="P177" s="218"/>
      <c r="Q177" s="218"/>
      <c r="R177" s="218"/>
      <c r="S177" s="218"/>
      <c r="T177" s="219"/>
      <c r="AT177" s="214" t="s">
        <v>187</v>
      </c>
      <c r="AU177" s="214" t="s">
        <v>21</v>
      </c>
      <c r="AV177" s="15" t="s">
        <v>21</v>
      </c>
      <c r="AW177" s="15" t="s">
        <v>36</v>
      </c>
      <c r="AX177" s="15" t="s">
        <v>80</v>
      </c>
      <c r="AY177" s="214" t="s">
        <v>180</v>
      </c>
    </row>
    <row r="178" spans="1:65" s="13" customFormat="1" ht="11.25">
      <c r="B178" s="186"/>
      <c r="D178" s="182" t="s">
        <v>187</v>
      </c>
      <c r="E178" s="187" t="s">
        <v>1</v>
      </c>
      <c r="F178" s="188" t="s">
        <v>21</v>
      </c>
      <c r="H178" s="189">
        <v>1</v>
      </c>
      <c r="I178" s="190"/>
      <c r="L178" s="186"/>
      <c r="M178" s="191"/>
      <c r="N178" s="192"/>
      <c r="O178" s="192"/>
      <c r="P178" s="192"/>
      <c r="Q178" s="192"/>
      <c r="R178" s="192"/>
      <c r="S178" s="192"/>
      <c r="T178" s="193"/>
      <c r="AT178" s="187" t="s">
        <v>187</v>
      </c>
      <c r="AU178" s="187" t="s">
        <v>21</v>
      </c>
      <c r="AV178" s="13" t="s">
        <v>91</v>
      </c>
      <c r="AW178" s="13" t="s">
        <v>36</v>
      </c>
      <c r="AX178" s="13" t="s">
        <v>80</v>
      </c>
      <c r="AY178" s="187" t="s">
        <v>180</v>
      </c>
    </row>
    <row r="179" spans="1:65" s="14" customFormat="1" ht="11.25">
      <c r="B179" s="194"/>
      <c r="D179" s="182" t="s">
        <v>187</v>
      </c>
      <c r="E179" s="195" t="s">
        <v>1</v>
      </c>
      <c r="F179" s="196" t="s">
        <v>189</v>
      </c>
      <c r="H179" s="197">
        <v>1</v>
      </c>
      <c r="I179" s="198"/>
      <c r="L179" s="194"/>
      <c r="M179" s="199"/>
      <c r="N179" s="200"/>
      <c r="O179" s="200"/>
      <c r="P179" s="200"/>
      <c r="Q179" s="200"/>
      <c r="R179" s="200"/>
      <c r="S179" s="200"/>
      <c r="T179" s="201"/>
      <c r="AT179" s="195" t="s">
        <v>187</v>
      </c>
      <c r="AU179" s="195" t="s">
        <v>21</v>
      </c>
      <c r="AV179" s="14" t="s">
        <v>128</v>
      </c>
      <c r="AW179" s="14" t="s">
        <v>36</v>
      </c>
      <c r="AX179" s="14" t="s">
        <v>21</v>
      </c>
      <c r="AY179" s="195" t="s">
        <v>180</v>
      </c>
    </row>
    <row r="180" spans="1:65" s="2" customFormat="1" ht="16.5" customHeight="1">
      <c r="A180" s="33"/>
      <c r="B180" s="167"/>
      <c r="C180" s="168" t="s">
        <v>233</v>
      </c>
      <c r="D180" s="168" t="s">
        <v>182</v>
      </c>
      <c r="E180" s="169" t="s">
        <v>1274</v>
      </c>
      <c r="F180" s="170" t="s">
        <v>1275</v>
      </c>
      <c r="G180" s="171" t="s">
        <v>1243</v>
      </c>
      <c r="H180" s="172">
        <v>1</v>
      </c>
      <c r="I180" s="173"/>
      <c r="J180" s="174">
        <f>ROUND(I180*H180,2)</f>
        <v>0</v>
      </c>
      <c r="K180" s="175"/>
      <c r="L180" s="34"/>
      <c r="M180" s="176" t="s">
        <v>1</v>
      </c>
      <c r="N180" s="177" t="s">
        <v>45</v>
      </c>
      <c r="O180" s="59"/>
      <c r="P180" s="178">
        <f>O180*H180</f>
        <v>0</v>
      </c>
      <c r="Q180" s="178">
        <v>0</v>
      </c>
      <c r="R180" s="178">
        <f>Q180*H180</f>
        <v>0</v>
      </c>
      <c r="S180" s="178">
        <v>0</v>
      </c>
      <c r="T180" s="179">
        <f>S180*H180</f>
        <v>0</v>
      </c>
      <c r="U180" s="33"/>
      <c r="V180" s="33"/>
      <c r="W180" s="33"/>
      <c r="X180" s="33"/>
      <c r="Y180" s="33"/>
      <c r="Z180" s="33"/>
      <c r="AA180" s="33"/>
      <c r="AB180" s="33"/>
      <c r="AC180" s="33"/>
      <c r="AD180" s="33"/>
      <c r="AE180" s="33"/>
      <c r="AR180" s="180" t="s">
        <v>128</v>
      </c>
      <c r="AT180" s="180" t="s">
        <v>182</v>
      </c>
      <c r="AU180" s="180" t="s">
        <v>21</v>
      </c>
      <c r="AY180" s="18" t="s">
        <v>180</v>
      </c>
      <c r="BE180" s="181">
        <f>IF(N180="základní",J180,0)</f>
        <v>0</v>
      </c>
      <c r="BF180" s="181">
        <f>IF(N180="snížená",J180,0)</f>
        <v>0</v>
      </c>
      <c r="BG180" s="181">
        <f>IF(N180="zákl. přenesená",J180,0)</f>
        <v>0</v>
      </c>
      <c r="BH180" s="181">
        <f>IF(N180="sníž. přenesená",J180,0)</f>
        <v>0</v>
      </c>
      <c r="BI180" s="181">
        <f>IF(N180="nulová",J180,0)</f>
        <v>0</v>
      </c>
      <c r="BJ180" s="18" t="s">
        <v>21</v>
      </c>
      <c r="BK180" s="181">
        <f>ROUND(I180*H180,2)</f>
        <v>0</v>
      </c>
      <c r="BL180" s="18" t="s">
        <v>128</v>
      </c>
      <c r="BM180" s="180" t="s">
        <v>329</v>
      </c>
    </row>
    <row r="181" spans="1:65" s="2" customFormat="1" ht="11.25">
      <c r="A181" s="33"/>
      <c r="B181" s="34"/>
      <c r="C181" s="33"/>
      <c r="D181" s="182" t="s">
        <v>186</v>
      </c>
      <c r="E181" s="33"/>
      <c r="F181" s="183" t="s">
        <v>1275</v>
      </c>
      <c r="G181" s="33"/>
      <c r="H181" s="33"/>
      <c r="I181" s="102"/>
      <c r="J181" s="33"/>
      <c r="K181" s="33"/>
      <c r="L181" s="34"/>
      <c r="M181" s="184"/>
      <c r="N181" s="185"/>
      <c r="O181" s="59"/>
      <c r="P181" s="59"/>
      <c r="Q181" s="59"/>
      <c r="R181" s="59"/>
      <c r="S181" s="59"/>
      <c r="T181" s="60"/>
      <c r="U181" s="33"/>
      <c r="V181" s="33"/>
      <c r="W181" s="33"/>
      <c r="X181" s="33"/>
      <c r="Y181" s="33"/>
      <c r="Z181" s="33"/>
      <c r="AA181" s="33"/>
      <c r="AB181" s="33"/>
      <c r="AC181" s="33"/>
      <c r="AD181" s="33"/>
      <c r="AE181" s="33"/>
      <c r="AT181" s="18" t="s">
        <v>186</v>
      </c>
      <c r="AU181" s="18" t="s">
        <v>21</v>
      </c>
    </row>
    <row r="182" spans="1:65" s="15" customFormat="1" ht="11.25">
      <c r="B182" s="213"/>
      <c r="D182" s="182" t="s">
        <v>187</v>
      </c>
      <c r="E182" s="214" t="s">
        <v>1</v>
      </c>
      <c r="F182" s="215" t="s">
        <v>1251</v>
      </c>
      <c r="H182" s="214" t="s">
        <v>1</v>
      </c>
      <c r="I182" s="216"/>
      <c r="L182" s="213"/>
      <c r="M182" s="217"/>
      <c r="N182" s="218"/>
      <c r="O182" s="218"/>
      <c r="P182" s="218"/>
      <c r="Q182" s="218"/>
      <c r="R182" s="218"/>
      <c r="S182" s="218"/>
      <c r="T182" s="219"/>
      <c r="AT182" s="214" t="s">
        <v>187</v>
      </c>
      <c r="AU182" s="214" t="s">
        <v>21</v>
      </c>
      <c r="AV182" s="15" t="s">
        <v>21</v>
      </c>
      <c r="AW182" s="15" t="s">
        <v>36</v>
      </c>
      <c r="AX182" s="15" t="s">
        <v>80</v>
      </c>
      <c r="AY182" s="214" t="s">
        <v>180</v>
      </c>
    </row>
    <row r="183" spans="1:65" s="13" customFormat="1" ht="11.25">
      <c r="B183" s="186"/>
      <c r="D183" s="182" t="s">
        <v>187</v>
      </c>
      <c r="E183" s="187" t="s">
        <v>1</v>
      </c>
      <c r="F183" s="188" t="s">
        <v>21</v>
      </c>
      <c r="H183" s="189">
        <v>1</v>
      </c>
      <c r="I183" s="190"/>
      <c r="L183" s="186"/>
      <c r="M183" s="191"/>
      <c r="N183" s="192"/>
      <c r="O183" s="192"/>
      <c r="P183" s="192"/>
      <c r="Q183" s="192"/>
      <c r="R183" s="192"/>
      <c r="S183" s="192"/>
      <c r="T183" s="193"/>
      <c r="AT183" s="187" t="s">
        <v>187</v>
      </c>
      <c r="AU183" s="187" t="s">
        <v>21</v>
      </c>
      <c r="AV183" s="13" t="s">
        <v>91</v>
      </c>
      <c r="AW183" s="13" t="s">
        <v>36</v>
      </c>
      <c r="AX183" s="13" t="s">
        <v>80</v>
      </c>
      <c r="AY183" s="187" t="s">
        <v>180</v>
      </c>
    </row>
    <row r="184" spans="1:65" s="14" customFormat="1" ht="11.25">
      <c r="B184" s="194"/>
      <c r="D184" s="182" t="s">
        <v>187</v>
      </c>
      <c r="E184" s="195" t="s">
        <v>1</v>
      </c>
      <c r="F184" s="196" t="s">
        <v>189</v>
      </c>
      <c r="H184" s="197">
        <v>1</v>
      </c>
      <c r="I184" s="198"/>
      <c r="L184" s="194"/>
      <c r="M184" s="199"/>
      <c r="N184" s="200"/>
      <c r="O184" s="200"/>
      <c r="P184" s="200"/>
      <c r="Q184" s="200"/>
      <c r="R184" s="200"/>
      <c r="S184" s="200"/>
      <c r="T184" s="201"/>
      <c r="AT184" s="195" t="s">
        <v>187</v>
      </c>
      <c r="AU184" s="195" t="s">
        <v>21</v>
      </c>
      <c r="AV184" s="14" t="s">
        <v>128</v>
      </c>
      <c r="AW184" s="14" t="s">
        <v>36</v>
      </c>
      <c r="AX184" s="14" t="s">
        <v>21</v>
      </c>
      <c r="AY184" s="195" t="s">
        <v>180</v>
      </c>
    </row>
    <row r="185" spans="1:65" s="2" customFormat="1" ht="16.5" customHeight="1">
      <c r="A185" s="33"/>
      <c r="B185" s="167"/>
      <c r="C185" s="168" t="s">
        <v>208</v>
      </c>
      <c r="D185" s="168" t="s">
        <v>182</v>
      </c>
      <c r="E185" s="169" t="s">
        <v>1276</v>
      </c>
      <c r="F185" s="170" t="s">
        <v>1277</v>
      </c>
      <c r="G185" s="171" t="s">
        <v>1243</v>
      </c>
      <c r="H185" s="172">
        <v>1</v>
      </c>
      <c r="I185" s="173"/>
      <c r="J185" s="174">
        <f>ROUND(I185*H185,2)</f>
        <v>0</v>
      </c>
      <c r="K185" s="175"/>
      <c r="L185" s="34"/>
      <c r="M185" s="176" t="s">
        <v>1</v>
      </c>
      <c r="N185" s="177" t="s">
        <v>45</v>
      </c>
      <c r="O185" s="59"/>
      <c r="P185" s="178">
        <f>O185*H185</f>
        <v>0</v>
      </c>
      <c r="Q185" s="178">
        <v>0</v>
      </c>
      <c r="R185" s="178">
        <f>Q185*H185</f>
        <v>0</v>
      </c>
      <c r="S185" s="178">
        <v>0</v>
      </c>
      <c r="T185" s="179">
        <f>S185*H185</f>
        <v>0</v>
      </c>
      <c r="U185" s="33"/>
      <c r="V185" s="33"/>
      <c r="W185" s="33"/>
      <c r="X185" s="33"/>
      <c r="Y185" s="33"/>
      <c r="Z185" s="33"/>
      <c r="AA185" s="33"/>
      <c r="AB185" s="33"/>
      <c r="AC185" s="33"/>
      <c r="AD185" s="33"/>
      <c r="AE185" s="33"/>
      <c r="AR185" s="180" t="s">
        <v>128</v>
      </c>
      <c r="AT185" s="180" t="s">
        <v>182</v>
      </c>
      <c r="AU185" s="180" t="s">
        <v>21</v>
      </c>
      <c r="AY185" s="18" t="s">
        <v>180</v>
      </c>
      <c r="BE185" s="181">
        <f>IF(N185="základní",J185,0)</f>
        <v>0</v>
      </c>
      <c r="BF185" s="181">
        <f>IF(N185="snížená",J185,0)</f>
        <v>0</v>
      </c>
      <c r="BG185" s="181">
        <f>IF(N185="zákl. přenesená",J185,0)</f>
        <v>0</v>
      </c>
      <c r="BH185" s="181">
        <f>IF(N185="sníž. přenesená",J185,0)</f>
        <v>0</v>
      </c>
      <c r="BI185" s="181">
        <f>IF(N185="nulová",J185,0)</f>
        <v>0</v>
      </c>
      <c r="BJ185" s="18" t="s">
        <v>21</v>
      </c>
      <c r="BK185" s="181">
        <f>ROUND(I185*H185,2)</f>
        <v>0</v>
      </c>
      <c r="BL185" s="18" t="s">
        <v>128</v>
      </c>
      <c r="BM185" s="180" t="s">
        <v>334</v>
      </c>
    </row>
    <row r="186" spans="1:65" s="2" customFormat="1" ht="11.25">
      <c r="A186" s="33"/>
      <c r="B186" s="34"/>
      <c r="C186" s="33"/>
      <c r="D186" s="182" t="s">
        <v>186</v>
      </c>
      <c r="E186" s="33"/>
      <c r="F186" s="183" t="s">
        <v>1277</v>
      </c>
      <c r="G186" s="33"/>
      <c r="H186" s="33"/>
      <c r="I186" s="102"/>
      <c r="J186" s="33"/>
      <c r="K186" s="33"/>
      <c r="L186" s="34"/>
      <c r="M186" s="184"/>
      <c r="N186" s="185"/>
      <c r="O186" s="59"/>
      <c r="P186" s="59"/>
      <c r="Q186" s="59"/>
      <c r="R186" s="59"/>
      <c r="S186" s="59"/>
      <c r="T186" s="60"/>
      <c r="U186" s="33"/>
      <c r="V186" s="33"/>
      <c r="W186" s="33"/>
      <c r="X186" s="33"/>
      <c r="Y186" s="33"/>
      <c r="Z186" s="33"/>
      <c r="AA186" s="33"/>
      <c r="AB186" s="33"/>
      <c r="AC186" s="33"/>
      <c r="AD186" s="33"/>
      <c r="AE186" s="33"/>
      <c r="AT186" s="18" t="s">
        <v>186</v>
      </c>
      <c r="AU186" s="18" t="s">
        <v>21</v>
      </c>
    </row>
    <row r="187" spans="1:65" s="15" customFormat="1" ht="11.25">
      <c r="B187" s="213"/>
      <c r="D187" s="182" t="s">
        <v>187</v>
      </c>
      <c r="E187" s="214" t="s">
        <v>1</v>
      </c>
      <c r="F187" s="215" t="s">
        <v>1251</v>
      </c>
      <c r="H187" s="214" t="s">
        <v>1</v>
      </c>
      <c r="I187" s="216"/>
      <c r="L187" s="213"/>
      <c r="M187" s="217"/>
      <c r="N187" s="218"/>
      <c r="O187" s="218"/>
      <c r="P187" s="218"/>
      <c r="Q187" s="218"/>
      <c r="R187" s="218"/>
      <c r="S187" s="218"/>
      <c r="T187" s="219"/>
      <c r="AT187" s="214" t="s">
        <v>187</v>
      </c>
      <c r="AU187" s="214" t="s">
        <v>21</v>
      </c>
      <c r="AV187" s="15" t="s">
        <v>21</v>
      </c>
      <c r="AW187" s="15" t="s">
        <v>36</v>
      </c>
      <c r="AX187" s="15" t="s">
        <v>80</v>
      </c>
      <c r="AY187" s="214" t="s">
        <v>180</v>
      </c>
    </row>
    <row r="188" spans="1:65" s="13" customFormat="1" ht="11.25">
      <c r="B188" s="186"/>
      <c r="D188" s="182" t="s">
        <v>187</v>
      </c>
      <c r="E188" s="187" t="s">
        <v>1</v>
      </c>
      <c r="F188" s="188" t="s">
        <v>21</v>
      </c>
      <c r="H188" s="189">
        <v>1</v>
      </c>
      <c r="I188" s="190"/>
      <c r="L188" s="186"/>
      <c r="M188" s="191"/>
      <c r="N188" s="192"/>
      <c r="O188" s="192"/>
      <c r="P188" s="192"/>
      <c r="Q188" s="192"/>
      <c r="R188" s="192"/>
      <c r="S188" s="192"/>
      <c r="T188" s="193"/>
      <c r="AT188" s="187" t="s">
        <v>187</v>
      </c>
      <c r="AU188" s="187" t="s">
        <v>21</v>
      </c>
      <c r="AV188" s="13" t="s">
        <v>91</v>
      </c>
      <c r="AW188" s="13" t="s">
        <v>36</v>
      </c>
      <c r="AX188" s="13" t="s">
        <v>80</v>
      </c>
      <c r="AY188" s="187" t="s">
        <v>180</v>
      </c>
    </row>
    <row r="189" spans="1:65" s="14" customFormat="1" ht="11.25">
      <c r="B189" s="194"/>
      <c r="D189" s="182" t="s">
        <v>187</v>
      </c>
      <c r="E189" s="195" t="s">
        <v>1</v>
      </c>
      <c r="F189" s="196" t="s">
        <v>189</v>
      </c>
      <c r="H189" s="197">
        <v>1</v>
      </c>
      <c r="I189" s="198"/>
      <c r="L189" s="194"/>
      <c r="M189" s="199"/>
      <c r="N189" s="200"/>
      <c r="O189" s="200"/>
      <c r="P189" s="200"/>
      <c r="Q189" s="200"/>
      <c r="R189" s="200"/>
      <c r="S189" s="200"/>
      <c r="T189" s="201"/>
      <c r="AT189" s="195" t="s">
        <v>187</v>
      </c>
      <c r="AU189" s="195" t="s">
        <v>21</v>
      </c>
      <c r="AV189" s="14" t="s">
        <v>128</v>
      </c>
      <c r="AW189" s="14" t="s">
        <v>36</v>
      </c>
      <c r="AX189" s="14" t="s">
        <v>21</v>
      </c>
      <c r="AY189" s="195" t="s">
        <v>180</v>
      </c>
    </row>
    <row r="190" spans="1:65" s="12" customFormat="1" ht="25.9" customHeight="1">
      <c r="B190" s="154"/>
      <c r="D190" s="155" t="s">
        <v>79</v>
      </c>
      <c r="E190" s="156" t="s">
        <v>1278</v>
      </c>
      <c r="F190" s="156" t="s">
        <v>1279</v>
      </c>
      <c r="I190" s="157"/>
      <c r="J190" s="158">
        <f>BK190</f>
        <v>0</v>
      </c>
      <c r="L190" s="154"/>
      <c r="M190" s="159"/>
      <c r="N190" s="160"/>
      <c r="O190" s="160"/>
      <c r="P190" s="161">
        <f>SUM(P191:P205)</f>
        <v>0</v>
      </c>
      <c r="Q190" s="160"/>
      <c r="R190" s="161">
        <f>SUM(R191:R205)</f>
        <v>0</v>
      </c>
      <c r="S190" s="160"/>
      <c r="T190" s="162">
        <f>SUM(T191:T205)</f>
        <v>0</v>
      </c>
      <c r="AR190" s="155" t="s">
        <v>21</v>
      </c>
      <c r="AT190" s="163" t="s">
        <v>79</v>
      </c>
      <c r="AU190" s="163" t="s">
        <v>80</v>
      </c>
      <c r="AY190" s="155" t="s">
        <v>180</v>
      </c>
      <c r="BK190" s="164">
        <f>SUM(BK191:BK205)</f>
        <v>0</v>
      </c>
    </row>
    <row r="191" spans="1:65" s="2" customFormat="1" ht="16.5" customHeight="1">
      <c r="A191" s="33"/>
      <c r="B191" s="167"/>
      <c r="C191" s="168" t="s">
        <v>243</v>
      </c>
      <c r="D191" s="168" t="s">
        <v>182</v>
      </c>
      <c r="E191" s="169" t="s">
        <v>1280</v>
      </c>
      <c r="F191" s="170" t="s">
        <v>1281</v>
      </c>
      <c r="G191" s="171" t="s">
        <v>1243</v>
      </c>
      <c r="H191" s="172">
        <v>1</v>
      </c>
      <c r="I191" s="173"/>
      <c r="J191" s="174">
        <f>ROUND(I191*H191,2)</f>
        <v>0</v>
      </c>
      <c r="K191" s="175"/>
      <c r="L191" s="34"/>
      <c r="M191" s="176" t="s">
        <v>1</v>
      </c>
      <c r="N191" s="177" t="s">
        <v>45</v>
      </c>
      <c r="O191" s="59"/>
      <c r="P191" s="178">
        <f>O191*H191</f>
        <v>0</v>
      </c>
      <c r="Q191" s="178">
        <v>0</v>
      </c>
      <c r="R191" s="178">
        <f>Q191*H191</f>
        <v>0</v>
      </c>
      <c r="S191" s="178">
        <v>0</v>
      </c>
      <c r="T191" s="179">
        <f>S191*H191</f>
        <v>0</v>
      </c>
      <c r="U191" s="33"/>
      <c r="V191" s="33"/>
      <c r="W191" s="33"/>
      <c r="X191" s="33"/>
      <c r="Y191" s="33"/>
      <c r="Z191" s="33"/>
      <c r="AA191" s="33"/>
      <c r="AB191" s="33"/>
      <c r="AC191" s="33"/>
      <c r="AD191" s="33"/>
      <c r="AE191" s="33"/>
      <c r="AR191" s="180" t="s">
        <v>128</v>
      </c>
      <c r="AT191" s="180" t="s">
        <v>182</v>
      </c>
      <c r="AU191" s="180" t="s">
        <v>21</v>
      </c>
      <c r="AY191" s="18" t="s">
        <v>180</v>
      </c>
      <c r="BE191" s="181">
        <f>IF(N191="základní",J191,0)</f>
        <v>0</v>
      </c>
      <c r="BF191" s="181">
        <f>IF(N191="snížená",J191,0)</f>
        <v>0</v>
      </c>
      <c r="BG191" s="181">
        <f>IF(N191="zákl. přenesená",J191,0)</f>
        <v>0</v>
      </c>
      <c r="BH191" s="181">
        <f>IF(N191="sníž. přenesená",J191,0)</f>
        <v>0</v>
      </c>
      <c r="BI191" s="181">
        <f>IF(N191="nulová",J191,0)</f>
        <v>0</v>
      </c>
      <c r="BJ191" s="18" t="s">
        <v>21</v>
      </c>
      <c r="BK191" s="181">
        <f>ROUND(I191*H191,2)</f>
        <v>0</v>
      </c>
      <c r="BL191" s="18" t="s">
        <v>128</v>
      </c>
      <c r="BM191" s="180" t="s">
        <v>397</v>
      </c>
    </row>
    <row r="192" spans="1:65" s="2" customFormat="1" ht="11.25">
      <c r="A192" s="33"/>
      <c r="B192" s="34"/>
      <c r="C192" s="33"/>
      <c r="D192" s="182" t="s">
        <v>186</v>
      </c>
      <c r="E192" s="33"/>
      <c r="F192" s="183" t="s">
        <v>1281</v>
      </c>
      <c r="G192" s="33"/>
      <c r="H192" s="33"/>
      <c r="I192" s="102"/>
      <c r="J192" s="33"/>
      <c r="K192" s="33"/>
      <c r="L192" s="34"/>
      <c r="M192" s="184"/>
      <c r="N192" s="185"/>
      <c r="O192" s="59"/>
      <c r="P192" s="59"/>
      <c r="Q192" s="59"/>
      <c r="R192" s="59"/>
      <c r="S192" s="59"/>
      <c r="T192" s="60"/>
      <c r="U192" s="33"/>
      <c r="V192" s="33"/>
      <c r="W192" s="33"/>
      <c r="X192" s="33"/>
      <c r="Y192" s="33"/>
      <c r="Z192" s="33"/>
      <c r="AA192" s="33"/>
      <c r="AB192" s="33"/>
      <c r="AC192" s="33"/>
      <c r="AD192" s="33"/>
      <c r="AE192" s="33"/>
      <c r="AT192" s="18" t="s">
        <v>186</v>
      </c>
      <c r="AU192" s="18" t="s">
        <v>21</v>
      </c>
    </row>
    <row r="193" spans="1:65" s="15" customFormat="1" ht="11.25">
      <c r="B193" s="213"/>
      <c r="D193" s="182" t="s">
        <v>187</v>
      </c>
      <c r="E193" s="214" t="s">
        <v>1</v>
      </c>
      <c r="F193" s="215" t="s">
        <v>1282</v>
      </c>
      <c r="H193" s="214" t="s">
        <v>1</v>
      </c>
      <c r="I193" s="216"/>
      <c r="L193" s="213"/>
      <c r="M193" s="217"/>
      <c r="N193" s="218"/>
      <c r="O193" s="218"/>
      <c r="P193" s="218"/>
      <c r="Q193" s="218"/>
      <c r="R193" s="218"/>
      <c r="S193" s="218"/>
      <c r="T193" s="219"/>
      <c r="AT193" s="214" t="s">
        <v>187</v>
      </c>
      <c r="AU193" s="214" t="s">
        <v>21</v>
      </c>
      <c r="AV193" s="15" t="s">
        <v>21</v>
      </c>
      <c r="AW193" s="15" t="s">
        <v>36</v>
      </c>
      <c r="AX193" s="15" t="s">
        <v>80</v>
      </c>
      <c r="AY193" s="214" t="s">
        <v>180</v>
      </c>
    </row>
    <row r="194" spans="1:65" s="13" customFormat="1" ht="11.25">
      <c r="B194" s="186"/>
      <c r="D194" s="182" t="s">
        <v>187</v>
      </c>
      <c r="E194" s="187" t="s">
        <v>1</v>
      </c>
      <c r="F194" s="188" t="s">
        <v>21</v>
      </c>
      <c r="H194" s="189">
        <v>1</v>
      </c>
      <c r="I194" s="190"/>
      <c r="L194" s="186"/>
      <c r="M194" s="191"/>
      <c r="N194" s="192"/>
      <c r="O194" s="192"/>
      <c r="P194" s="192"/>
      <c r="Q194" s="192"/>
      <c r="R194" s="192"/>
      <c r="S194" s="192"/>
      <c r="T194" s="193"/>
      <c r="AT194" s="187" t="s">
        <v>187</v>
      </c>
      <c r="AU194" s="187" t="s">
        <v>21</v>
      </c>
      <c r="AV194" s="13" t="s">
        <v>91</v>
      </c>
      <c r="AW194" s="13" t="s">
        <v>36</v>
      </c>
      <c r="AX194" s="13" t="s">
        <v>80</v>
      </c>
      <c r="AY194" s="187" t="s">
        <v>180</v>
      </c>
    </row>
    <row r="195" spans="1:65" s="14" customFormat="1" ht="11.25">
      <c r="B195" s="194"/>
      <c r="D195" s="182" t="s">
        <v>187</v>
      </c>
      <c r="E195" s="195" t="s">
        <v>1</v>
      </c>
      <c r="F195" s="196" t="s">
        <v>189</v>
      </c>
      <c r="H195" s="197">
        <v>1</v>
      </c>
      <c r="I195" s="198"/>
      <c r="L195" s="194"/>
      <c r="M195" s="199"/>
      <c r="N195" s="200"/>
      <c r="O195" s="200"/>
      <c r="P195" s="200"/>
      <c r="Q195" s="200"/>
      <c r="R195" s="200"/>
      <c r="S195" s="200"/>
      <c r="T195" s="201"/>
      <c r="AT195" s="195" t="s">
        <v>187</v>
      </c>
      <c r="AU195" s="195" t="s">
        <v>21</v>
      </c>
      <c r="AV195" s="14" t="s">
        <v>128</v>
      </c>
      <c r="AW195" s="14" t="s">
        <v>36</v>
      </c>
      <c r="AX195" s="14" t="s">
        <v>21</v>
      </c>
      <c r="AY195" s="195" t="s">
        <v>180</v>
      </c>
    </row>
    <row r="196" spans="1:65" s="2" customFormat="1" ht="36" customHeight="1">
      <c r="A196" s="33"/>
      <c r="B196" s="167"/>
      <c r="C196" s="168" t="s">
        <v>214</v>
      </c>
      <c r="D196" s="168" t="s">
        <v>182</v>
      </c>
      <c r="E196" s="169" t="s">
        <v>1283</v>
      </c>
      <c r="F196" s="170" t="s">
        <v>1284</v>
      </c>
      <c r="G196" s="171" t="s">
        <v>213</v>
      </c>
      <c r="H196" s="172">
        <v>47</v>
      </c>
      <c r="I196" s="173"/>
      <c r="J196" s="174">
        <f>ROUND(I196*H196,2)</f>
        <v>0</v>
      </c>
      <c r="K196" s="175"/>
      <c r="L196" s="34"/>
      <c r="M196" s="176" t="s">
        <v>1</v>
      </c>
      <c r="N196" s="177" t="s">
        <v>45</v>
      </c>
      <c r="O196" s="59"/>
      <c r="P196" s="178">
        <f>O196*H196</f>
        <v>0</v>
      </c>
      <c r="Q196" s="178">
        <v>0</v>
      </c>
      <c r="R196" s="178">
        <f>Q196*H196</f>
        <v>0</v>
      </c>
      <c r="S196" s="178">
        <v>0</v>
      </c>
      <c r="T196" s="179">
        <f>S196*H196</f>
        <v>0</v>
      </c>
      <c r="U196" s="33"/>
      <c r="V196" s="33"/>
      <c r="W196" s="33"/>
      <c r="X196" s="33"/>
      <c r="Y196" s="33"/>
      <c r="Z196" s="33"/>
      <c r="AA196" s="33"/>
      <c r="AB196" s="33"/>
      <c r="AC196" s="33"/>
      <c r="AD196" s="33"/>
      <c r="AE196" s="33"/>
      <c r="AR196" s="180" t="s">
        <v>128</v>
      </c>
      <c r="AT196" s="180" t="s">
        <v>182</v>
      </c>
      <c r="AU196" s="180" t="s">
        <v>21</v>
      </c>
      <c r="AY196" s="18" t="s">
        <v>180</v>
      </c>
      <c r="BE196" s="181">
        <f>IF(N196="základní",J196,0)</f>
        <v>0</v>
      </c>
      <c r="BF196" s="181">
        <f>IF(N196="snížená",J196,0)</f>
        <v>0</v>
      </c>
      <c r="BG196" s="181">
        <f>IF(N196="zákl. přenesená",J196,0)</f>
        <v>0</v>
      </c>
      <c r="BH196" s="181">
        <f>IF(N196="sníž. přenesená",J196,0)</f>
        <v>0</v>
      </c>
      <c r="BI196" s="181">
        <f>IF(N196="nulová",J196,0)</f>
        <v>0</v>
      </c>
      <c r="BJ196" s="18" t="s">
        <v>21</v>
      </c>
      <c r="BK196" s="181">
        <f>ROUND(I196*H196,2)</f>
        <v>0</v>
      </c>
      <c r="BL196" s="18" t="s">
        <v>128</v>
      </c>
      <c r="BM196" s="180" t="s">
        <v>422</v>
      </c>
    </row>
    <row r="197" spans="1:65" s="2" customFormat="1" ht="19.5">
      <c r="A197" s="33"/>
      <c r="B197" s="34"/>
      <c r="C197" s="33"/>
      <c r="D197" s="182" t="s">
        <v>186</v>
      </c>
      <c r="E197" s="33"/>
      <c r="F197" s="183" t="s">
        <v>1284</v>
      </c>
      <c r="G197" s="33"/>
      <c r="H197" s="33"/>
      <c r="I197" s="102"/>
      <c r="J197" s="33"/>
      <c r="K197" s="33"/>
      <c r="L197" s="34"/>
      <c r="M197" s="184"/>
      <c r="N197" s="185"/>
      <c r="O197" s="59"/>
      <c r="P197" s="59"/>
      <c r="Q197" s="59"/>
      <c r="R197" s="59"/>
      <c r="S197" s="59"/>
      <c r="T197" s="60"/>
      <c r="U197" s="33"/>
      <c r="V197" s="33"/>
      <c r="W197" s="33"/>
      <c r="X197" s="33"/>
      <c r="Y197" s="33"/>
      <c r="Z197" s="33"/>
      <c r="AA197" s="33"/>
      <c r="AB197" s="33"/>
      <c r="AC197" s="33"/>
      <c r="AD197" s="33"/>
      <c r="AE197" s="33"/>
      <c r="AT197" s="18" t="s">
        <v>186</v>
      </c>
      <c r="AU197" s="18" t="s">
        <v>21</v>
      </c>
    </row>
    <row r="198" spans="1:65" s="15" customFormat="1" ht="11.25">
      <c r="B198" s="213"/>
      <c r="D198" s="182" t="s">
        <v>187</v>
      </c>
      <c r="E198" s="214" t="s">
        <v>1</v>
      </c>
      <c r="F198" s="215" t="s">
        <v>1244</v>
      </c>
      <c r="H198" s="214" t="s">
        <v>1</v>
      </c>
      <c r="I198" s="216"/>
      <c r="L198" s="213"/>
      <c r="M198" s="217"/>
      <c r="N198" s="218"/>
      <c r="O198" s="218"/>
      <c r="P198" s="218"/>
      <c r="Q198" s="218"/>
      <c r="R198" s="218"/>
      <c r="S198" s="218"/>
      <c r="T198" s="219"/>
      <c r="AT198" s="214" t="s">
        <v>187</v>
      </c>
      <c r="AU198" s="214" t="s">
        <v>21</v>
      </c>
      <c r="AV198" s="15" t="s">
        <v>21</v>
      </c>
      <c r="AW198" s="15" t="s">
        <v>36</v>
      </c>
      <c r="AX198" s="15" t="s">
        <v>80</v>
      </c>
      <c r="AY198" s="214" t="s">
        <v>180</v>
      </c>
    </row>
    <row r="199" spans="1:65" s="13" customFormat="1" ht="11.25">
      <c r="B199" s="186"/>
      <c r="D199" s="182" t="s">
        <v>187</v>
      </c>
      <c r="E199" s="187" t="s">
        <v>1</v>
      </c>
      <c r="F199" s="188" t="s">
        <v>409</v>
      </c>
      <c r="H199" s="189">
        <v>47</v>
      </c>
      <c r="I199" s="190"/>
      <c r="L199" s="186"/>
      <c r="M199" s="191"/>
      <c r="N199" s="192"/>
      <c r="O199" s="192"/>
      <c r="P199" s="192"/>
      <c r="Q199" s="192"/>
      <c r="R199" s="192"/>
      <c r="S199" s="192"/>
      <c r="T199" s="193"/>
      <c r="AT199" s="187" t="s">
        <v>187</v>
      </c>
      <c r="AU199" s="187" t="s">
        <v>21</v>
      </c>
      <c r="AV199" s="13" t="s">
        <v>91</v>
      </c>
      <c r="AW199" s="13" t="s">
        <v>36</v>
      </c>
      <c r="AX199" s="13" t="s">
        <v>80</v>
      </c>
      <c r="AY199" s="187" t="s">
        <v>180</v>
      </c>
    </row>
    <row r="200" spans="1:65" s="14" customFormat="1" ht="11.25">
      <c r="B200" s="194"/>
      <c r="D200" s="182" t="s">
        <v>187</v>
      </c>
      <c r="E200" s="195" t="s">
        <v>1</v>
      </c>
      <c r="F200" s="196" t="s">
        <v>189</v>
      </c>
      <c r="H200" s="197">
        <v>47</v>
      </c>
      <c r="I200" s="198"/>
      <c r="L200" s="194"/>
      <c r="M200" s="199"/>
      <c r="N200" s="200"/>
      <c r="O200" s="200"/>
      <c r="P200" s="200"/>
      <c r="Q200" s="200"/>
      <c r="R200" s="200"/>
      <c r="S200" s="200"/>
      <c r="T200" s="201"/>
      <c r="AT200" s="195" t="s">
        <v>187</v>
      </c>
      <c r="AU200" s="195" t="s">
        <v>21</v>
      </c>
      <c r="AV200" s="14" t="s">
        <v>128</v>
      </c>
      <c r="AW200" s="14" t="s">
        <v>36</v>
      </c>
      <c r="AX200" s="14" t="s">
        <v>21</v>
      </c>
      <c r="AY200" s="195" t="s">
        <v>180</v>
      </c>
    </row>
    <row r="201" spans="1:65" s="2" customFormat="1" ht="36" customHeight="1">
      <c r="A201" s="33"/>
      <c r="B201" s="167"/>
      <c r="C201" s="168" t="s">
        <v>8</v>
      </c>
      <c r="D201" s="168" t="s">
        <v>182</v>
      </c>
      <c r="E201" s="169" t="s">
        <v>1285</v>
      </c>
      <c r="F201" s="170" t="s">
        <v>1286</v>
      </c>
      <c r="G201" s="171" t="s">
        <v>1243</v>
      </c>
      <c r="H201" s="172">
        <v>2</v>
      </c>
      <c r="I201" s="173"/>
      <c r="J201" s="174">
        <f>ROUND(I201*H201,2)</f>
        <v>0</v>
      </c>
      <c r="K201" s="175"/>
      <c r="L201" s="34"/>
      <c r="M201" s="176" t="s">
        <v>1</v>
      </c>
      <c r="N201" s="177" t="s">
        <v>45</v>
      </c>
      <c r="O201" s="59"/>
      <c r="P201" s="178">
        <f>O201*H201</f>
        <v>0</v>
      </c>
      <c r="Q201" s="178">
        <v>0</v>
      </c>
      <c r="R201" s="178">
        <f>Q201*H201</f>
        <v>0</v>
      </c>
      <c r="S201" s="178">
        <v>0</v>
      </c>
      <c r="T201" s="179">
        <f>S201*H201</f>
        <v>0</v>
      </c>
      <c r="U201" s="33"/>
      <c r="V201" s="33"/>
      <c r="W201" s="33"/>
      <c r="X201" s="33"/>
      <c r="Y201" s="33"/>
      <c r="Z201" s="33"/>
      <c r="AA201" s="33"/>
      <c r="AB201" s="33"/>
      <c r="AC201" s="33"/>
      <c r="AD201" s="33"/>
      <c r="AE201" s="33"/>
      <c r="AR201" s="180" t="s">
        <v>128</v>
      </c>
      <c r="AT201" s="180" t="s">
        <v>182</v>
      </c>
      <c r="AU201" s="180" t="s">
        <v>21</v>
      </c>
      <c r="AY201" s="18" t="s">
        <v>180</v>
      </c>
      <c r="BE201" s="181">
        <f>IF(N201="základní",J201,0)</f>
        <v>0</v>
      </c>
      <c r="BF201" s="181">
        <f>IF(N201="snížená",J201,0)</f>
        <v>0</v>
      </c>
      <c r="BG201" s="181">
        <f>IF(N201="zákl. přenesená",J201,0)</f>
        <v>0</v>
      </c>
      <c r="BH201" s="181">
        <f>IF(N201="sníž. přenesená",J201,0)</f>
        <v>0</v>
      </c>
      <c r="BI201" s="181">
        <f>IF(N201="nulová",J201,0)</f>
        <v>0</v>
      </c>
      <c r="BJ201" s="18" t="s">
        <v>21</v>
      </c>
      <c r="BK201" s="181">
        <f>ROUND(I201*H201,2)</f>
        <v>0</v>
      </c>
      <c r="BL201" s="18" t="s">
        <v>128</v>
      </c>
      <c r="BM201" s="180" t="s">
        <v>425</v>
      </c>
    </row>
    <row r="202" spans="1:65" s="2" customFormat="1" ht="19.5">
      <c r="A202" s="33"/>
      <c r="B202" s="34"/>
      <c r="C202" s="33"/>
      <c r="D202" s="182" t="s">
        <v>186</v>
      </c>
      <c r="E202" s="33"/>
      <c r="F202" s="183" t="s">
        <v>1286</v>
      </c>
      <c r="G202" s="33"/>
      <c r="H202" s="33"/>
      <c r="I202" s="102"/>
      <c r="J202" s="33"/>
      <c r="K202" s="33"/>
      <c r="L202" s="34"/>
      <c r="M202" s="184"/>
      <c r="N202" s="185"/>
      <c r="O202" s="59"/>
      <c r="P202" s="59"/>
      <c r="Q202" s="59"/>
      <c r="R202" s="59"/>
      <c r="S202" s="59"/>
      <c r="T202" s="60"/>
      <c r="U202" s="33"/>
      <c r="V202" s="33"/>
      <c r="W202" s="33"/>
      <c r="X202" s="33"/>
      <c r="Y202" s="33"/>
      <c r="Z202" s="33"/>
      <c r="AA202" s="33"/>
      <c r="AB202" s="33"/>
      <c r="AC202" s="33"/>
      <c r="AD202" s="33"/>
      <c r="AE202" s="33"/>
      <c r="AT202" s="18" t="s">
        <v>186</v>
      </c>
      <c r="AU202" s="18" t="s">
        <v>21</v>
      </c>
    </row>
    <row r="203" spans="1:65" s="15" customFormat="1" ht="11.25">
      <c r="B203" s="213"/>
      <c r="D203" s="182" t="s">
        <v>187</v>
      </c>
      <c r="E203" s="214" t="s">
        <v>1</v>
      </c>
      <c r="F203" s="215" t="s">
        <v>1244</v>
      </c>
      <c r="H203" s="214" t="s">
        <v>1</v>
      </c>
      <c r="I203" s="216"/>
      <c r="L203" s="213"/>
      <c r="M203" s="217"/>
      <c r="N203" s="218"/>
      <c r="O203" s="218"/>
      <c r="P203" s="218"/>
      <c r="Q203" s="218"/>
      <c r="R203" s="218"/>
      <c r="S203" s="218"/>
      <c r="T203" s="219"/>
      <c r="AT203" s="214" t="s">
        <v>187</v>
      </c>
      <c r="AU203" s="214" t="s">
        <v>21</v>
      </c>
      <c r="AV203" s="15" t="s">
        <v>21</v>
      </c>
      <c r="AW203" s="15" t="s">
        <v>36</v>
      </c>
      <c r="AX203" s="15" t="s">
        <v>80</v>
      </c>
      <c r="AY203" s="214" t="s">
        <v>180</v>
      </c>
    </row>
    <row r="204" spans="1:65" s="13" customFormat="1" ht="11.25">
      <c r="B204" s="186"/>
      <c r="D204" s="182" t="s">
        <v>187</v>
      </c>
      <c r="E204" s="187" t="s">
        <v>1</v>
      </c>
      <c r="F204" s="188" t="s">
        <v>91</v>
      </c>
      <c r="H204" s="189">
        <v>2</v>
      </c>
      <c r="I204" s="190"/>
      <c r="L204" s="186"/>
      <c r="M204" s="191"/>
      <c r="N204" s="192"/>
      <c r="O204" s="192"/>
      <c r="P204" s="192"/>
      <c r="Q204" s="192"/>
      <c r="R204" s="192"/>
      <c r="S204" s="192"/>
      <c r="T204" s="193"/>
      <c r="AT204" s="187" t="s">
        <v>187</v>
      </c>
      <c r="AU204" s="187" t="s">
        <v>21</v>
      </c>
      <c r="AV204" s="13" t="s">
        <v>91</v>
      </c>
      <c r="AW204" s="13" t="s">
        <v>36</v>
      </c>
      <c r="AX204" s="13" t="s">
        <v>80</v>
      </c>
      <c r="AY204" s="187" t="s">
        <v>180</v>
      </c>
    </row>
    <row r="205" spans="1:65" s="14" customFormat="1" ht="11.25">
      <c r="B205" s="194"/>
      <c r="D205" s="182" t="s">
        <v>187</v>
      </c>
      <c r="E205" s="195" t="s">
        <v>1</v>
      </c>
      <c r="F205" s="196" t="s">
        <v>189</v>
      </c>
      <c r="H205" s="197">
        <v>2</v>
      </c>
      <c r="I205" s="198"/>
      <c r="L205" s="194"/>
      <c r="M205" s="224"/>
      <c r="N205" s="225"/>
      <c r="O205" s="225"/>
      <c r="P205" s="225"/>
      <c r="Q205" s="225"/>
      <c r="R205" s="225"/>
      <c r="S205" s="225"/>
      <c r="T205" s="226"/>
      <c r="AT205" s="195" t="s">
        <v>187</v>
      </c>
      <c r="AU205" s="195" t="s">
        <v>21</v>
      </c>
      <c r="AV205" s="14" t="s">
        <v>128</v>
      </c>
      <c r="AW205" s="14" t="s">
        <v>36</v>
      </c>
      <c r="AX205" s="14" t="s">
        <v>21</v>
      </c>
      <c r="AY205" s="195" t="s">
        <v>180</v>
      </c>
    </row>
    <row r="206" spans="1:65" s="2" customFormat="1" ht="6.95" customHeight="1">
      <c r="A206" s="33"/>
      <c r="B206" s="48"/>
      <c r="C206" s="49"/>
      <c r="D206" s="49"/>
      <c r="E206" s="49"/>
      <c r="F206" s="49"/>
      <c r="G206" s="49"/>
      <c r="H206" s="49"/>
      <c r="I206" s="126"/>
      <c r="J206" s="49"/>
      <c r="K206" s="49"/>
      <c r="L206" s="34"/>
      <c r="M206" s="33"/>
      <c r="O206" s="33"/>
      <c r="P206" s="33"/>
      <c r="Q206" s="33"/>
      <c r="R206" s="33"/>
      <c r="S206" s="33"/>
      <c r="T206" s="33"/>
      <c r="U206" s="33"/>
      <c r="V206" s="33"/>
      <c r="W206" s="33"/>
      <c r="X206" s="33"/>
      <c r="Y206" s="33"/>
      <c r="Z206" s="33"/>
      <c r="AA206" s="33"/>
      <c r="AB206" s="33"/>
      <c r="AC206" s="33"/>
      <c r="AD206" s="33"/>
      <c r="AE206" s="33"/>
    </row>
  </sheetData>
  <autoFilter ref="C124:K205"/>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18"/>
  <sheetViews>
    <sheetView showGridLines="0" topLeftCell="A139" workbookViewId="0">
      <selection activeCell="V147" sqref="V147"/>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98</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1287</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1232</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1233</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1233</v>
      </c>
      <c r="F26" s="33"/>
      <c r="G26" s="33"/>
      <c r="H26" s="33"/>
      <c r="I26" s="103" t="s">
        <v>31</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ROUND(J126,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ROUND((SUM(BE126:BE217)),  2)</f>
        <v>0</v>
      </c>
      <c r="G35" s="33"/>
      <c r="H35" s="33"/>
      <c r="I35" s="113">
        <v>0.21</v>
      </c>
      <c r="J35" s="112">
        <f>ROUND(((SUM(BE126:BE217))*I35),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ROUND((SUM(BF126:BF217)),  2)</f>
        <v>0</v>
      </c>
      <c r="G36" s="33"/>
      <c r="H36" s="33"/>
      <c r="I36" s="113">
        <v>0.15</v>
      </c>
      <c r="J36" s="112">
        <f>ROUND(((SUM(BF126:BF217))*I36),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ROUND((SUM(BG126:BG217)),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ROUND((SUM(BH126:BH217)),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ROUND((SUM(BI126:BI217)),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b2 - Slaboproud - montáž-cenová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Lanškroun</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Petr Kovář</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Petr Kovář</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J126</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1234</v>
      </c>
      <c r="E99" s="134"/>
      <c r="F99" s="134"/>
      <c r="G99" s="134"/>
      <c r="H99" s="134"/>
      <c r="I99" s="135"/>
      <c r="J99" s="136">
        <f>J127</f>
        <v>0</v>
      </c>
      <c r="L99" s="132"/>
    </row>
    <row r="100" spans="1:47" s="9" customFormat="1" ht="24.95" customHeight="1">
      <c r="B100" s="132"/>
      <c r="D100" s="133" t="s">
        <v>1235</v>
      </c>
      <c r="E100" s="134"/>
      <c r="F100" s="134"/>
      <c r="G100" s="134"/>
      <c r="H100" s="134"/>
      <c r="I100" s="135"/>
      <c r="J100" s="136">
        <f>J143</f>
        <v>0</v>
      </c>
      <c r="L100" s="132"/>
    </row>
    <row r="101" spans="1:47" s="9" customFormat="1" ht="24.95" customHeight="1">
      <c r="B101" s="132"/>
      <c r="D101" s="133" t="s">
        <v>1236</v>
      </c>
      <c r="E101" s="134"/>
      <c r="F101" s="134"/>
      <c r="G101" s="134"/>
      <c r="H101" s="134"/>
      <c r="I101" s="135"/>
      <c r="J101" s="136">
        <f>J154</f>
        <v>0</v>
      </c>
      <c r="L101" s="132"/>
    </row>
    <row r="102" spans="1:47" s="9" customFormat="1" ht="24.95" customHeight="1">
      <c r="B102" s="132"/>
      <c r="D102" s="133" t="s">
        <v>1237</v>
      </c>
      <c r="E102" s="134"/>
      <c r="F102" s="134"/>
      <c r="G102" s="134"/>
      <c r="H102" s="134"/>
      <c r="I102" s="135"/>
      <c r="J102" s="136">
        <f>J165</f>
        <v>0</v>
      </c>
      <c r="L102" s="132"/>
    </row>
    <row r="103" spans="1:47" s="9" customFormat="1" ht="24.95" customHeight="1">
      <c r="B103" s="132"/>
      <c r="D103" s="133" t="s">
        <v>1238</v>
      </c>
      <c r="E103" s="134"/>
      <c r="F103" s="134"/>
      <c r="G103" s="134"/>
      <c r="H103" s="134"/>
      <c r="I103" s="135"/>
      <c r="J103" s="136">
        <f>J191</f>
        <v>0</v>
      </c>
      <c r="L103" s="132"/>
    </row>
    <row r="104" spans="1:47" s="9" customFormat="1" ht="24.95" customHeight="1">
      <c r="B104" s="132"/>
      <c r="D104" s="133" t="s">
        <v>1288</v>
      </c>
      <c r="E104" s="134"/>
      <c r="F104" s="134"/>
      <c r="G104" s="134"/>
      <c r="H104" s="134"/>
      <c r="I104" s="135"/>
      <c r="J104" s="136">
        <f>J207</f>
        <v>0</v>
      </c>
      <c r="L104" s="132"/>
    </row>
    <row r="105" spans="1:47" s="2" customFormat="1" ht="21.75" customHeight="1">
      <c r="A105" s="33"/>
      <c r="B105" s="34"/>
      <c r="C105" s="33"/>
      <c r="D105" s="33"/>
      <c r="E105" s="33"/>
      <c r="F105" s="33"/>
      <c r="G105" s="33"/>
      <c r="H105" s="33"/>
      <c r="I105" s="102"/>
      <c r="J105" s="33"/>
      <c r="K105" s="33"/>
      <c r="L105" s="43"/>
      <c r="S105" s="33"/>
      <c r="T105" s="33"/>
      <c r="U105" s="33"/>
      <c r="V105" s="33"/>
      <c r="W105" s="33"/>
      <c r="X105" s="33"/>
      <c r="Y105" s="33"/>
      <c r="Z105" s="33"/>
      <c r="AA105" s="33"/>
      <c r="AB105" s="33"/>
      <c r="AC105" s="33"/>
      <c r="AD105" s="33"/>
      <c r="AE105" s="33"/>
    </row>
    <row r="106" spans="1:47" s="2" customFormat="1" ht="6.95" customHeight="1">
      <c r="A106" s="33"/>
      <c r="B106" s="48"/>
      <c r="C106" s="49"/>
      <c r="D106" s="49"/>
      <c r="E106" s="49"/>
      <c r="F106" s="49"/>
      <c r="G106" s="49"/>
      <c r="H106" s="49"/>
      <c r="I106" s="126"/>
      <c r="J106" s="49"/>
      <c r="K106" s="49"/>
      <c r="L106" s="43"/>
      <c r="S106" s="33"/>
      <c r="T106" s="33"/>
      <c r="U106" s="33"/>
      <c r="V106" s="33"/>
      <c r="W106" s="33"/>
      <c r="X106" s="33"/>
      <c r="Y106" s="33"/>
      <c r="Z106" s="33"/>
      <c r="AA106" s="33"/>
      <c r="AB106" s="33"/>
      <c r="AC106" s="33"/>
      <c r="AD106" s="33"/>
      <c r="AE106" s="33"/>
    </row>
    <row r="110" spans="1:47" s="2" customFormat="1" ht="6.95" customHeight="1">
      <c r="A110" s="33"/>
      <c r="B110" s="50"/>
      <c r="C110" s="51"/>
      <c r="D110" s="51"/>
      <c r="E110" s="51"/>
      <c r="F110" s="51"/>
      <c r="G110" s="51"/>
      <c r="H110" s="51"/>
      <c r="I110" s="127"/>
      <c r="J110" s="51"/>
      <c r="K110" s="51"/>
      <c r="L110" s="43"/>
      <c r="S110" s="33"/>
      <c r="T110" s="33"/>
      <c r="U110" s="33"/>
      <c r="V110" s="33"/>
      <c r="W110" s="33"/>
      <c r="X110" s="33"/>
      <c r="Y110" s="33"/>
      <c r="Z110" s="33"/>
      <c r="AA110" s="33"/>
      <c r="AB110" s="33"/>
      <c r="AC110" s="33"/>
      <c r="AD110" s="33"/>
      <c r="AE110" s="33"/>
    </row>
    <row r="111" spans="1:47" s="2" customFormat="1" ht="24.95" customHeight="1">
      <c r="A111" s="33"/>
      <c r="B111" s="34"/>
      <c r="C111" s="22" t="s">
        <v>165</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6.95" customHeight="1">
      <c r="A112" s="33"/>
      <c r="B112" s="34"/>
      <c r="C112" s="33"/>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16</v>
      </c>
      <c r="D113" s="33"/>
      <c r="E113" s="33"/>
      <c r="F113" s="33"/>
      <c r="G113" s="33"/>
      <c r="H113" s="33"/>
      <c r="I113" s="102"/>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78" t="str">
        <f>E7</f>
        <v>Stavební úpravy a přístavba výtahu</v>
      </c>
      <c r="F114" s="279"/>
      <c r="G114" s="279"/>
      <c r="H114" s="279"/>
      <c r="I114" s="102"/>
      <c r="J114" s="33"/>
      <c r="K114" s="33"/>
      <c r="L114" s="43"/>
      <c r="S114" s="33"/>
      <c r="T114" s="33"/>
      <c r="U114" s="33"/>
      <c r="V114" s="33"/>
      <c r="W114" s="33"/>
      <c r="X114" s="33"/>
      <c r="Y114" s="33"/>
      <c r="Z114" s="33"/>
      <c r="AA114" s="33"/>
      <c r="AB114" s="33"/>
      <c r="AC114" s="33"/>
      <c r="AD114" s="33"/>
      <c r="AE114" s="33"/>
    </row>
    <row r="115" spans="1:65" s="1" customFormat="1" ht="12" customHeight="1">
      <c r="B115" s="21"/>
      <c r="C115" s="28" t="s">
        <v>132</v>
      </c>
      <c r="I115" s="99"/>
      <c r="L115" s="21"/>
    </row>
    <row r="116" spans="1:65" s="2" customFormat="1" ht="25.5" customHeight="1">
      <c r="A116" s="33"/>
      <c r="B116" s="34"/>
      <c r="C116" s="33"/>
      <c r="D116" s="33"/>
      <c r="E116" s="278" t="s">
        <v>133</v>
      </c>
      <c r="F116" s="280"/>
      <c r="G116" s="280"/>
      <c r="H116" s="280"/>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134</v>
      </c>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6.5" customHeight="1">
      <c r="A118" s="33"/>
      <c r="B118" s="34"/>
      <c r="C118" s="33"/>
      <c r="D118" s="33"/>
      <c r="E118" s="254" t="str">
        <f>E11</f>
        <v>b2 - Slaboproud - montáž-cenová úroveň II/2016</v>
      </c>
      <c r="F118" s="280"/>
      <c r="G118" s="280"/>
      <c r="H118" s="280"/>
      <c r="I118" s="102"/>
      <c r="J118" s="33"/>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2" customFormat="1" ht="12" customHeight="1">
      <c r="A120" s="33"/>
      <c r="B120" s="34"/>
      <c r="C120" s="28" t="s">
        <v>22</v>
      </c>
      <c r="D120" s="33"/>
      <c r="E120" s="33"/>
      <c r="F120" s="26" t="str">
        <f>F14</f>
        <v>Lanškroun</v>
      </c>
      <c r="G120" s="33"/>
      <c r="H120" s="33"/>
      <c r="I120" s="103" t="s">
        <v>24</v>
      </c>
      <c r="J120" s="56" t="str">
        <f>IF(J14="","",J14)</f>
        <v>22. 8. 2019</v>
      </c>
      <c r="K120" s="33"/>
      <c r="L120" s="43"/>
      <c r="S120" s="33"/>
      <c r="T120" s="33"/>
      <c r="U120" s="33"/>
      <c r="V120" s="33"/>
      <c r="W120" s="33"/>
      <c r="X120" s="33"/>
      <c r="Y120" s="33"/>
      <c r="Z120" s="33"/>
      <c r="AA120" s="33"/>
      <c r="AB120" s="33"/>
      <c r="AC120" s="33"/>
      <c r="AD120" s="33"/>
      <c r="AE120" s="33"/>
    </row>
    <row r="121" spans="1:65"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28</v>
      </c>
      <c r="D122" s="33"/>
      <c r="E122" s="33"/>
      <c r="F122" s="26" t="str">
        <f>E17</f>
        <v>Město Lanškroun</v>
      </c>
      <c r="G122" s="33"/>
      <c r="H122" s="33"/>
      <c r="I122" s="103" t="s">
        <v>34</v>
      </c>
      <c r="J122" s="31" t="str">
        <f>E23</f>
        <v>Petr Kovář</v>
      </c>
      <c r="K122" s="33"/>
      <c r="L122" s="43"/>
      <c r="S122" s="33"/>
      <c r="T122" s="33"/>
      <c r="U122" s="33"/>
      <c r="V122" s="33"/>
      <c r="W122" s="33"/>
      <c r="X122" s="33"/>
      <c r="Y122" s="33"/>
      <c r="Z122" s="33"/>
      <c r="AA122" s="33"/>
      <c r="AB122" s="33"/>
      <c r="AC122" s="33"/>
      <c r="AD122" s="33"/>
      <c r="AE122" s="33"/>
    </row>
    <row r="123" spans="1:65" s="2" customFormat="1" ht="15.2" customHeight="1">
      <c r="A123" s="33"/>
      <c r="B123" s="34"/>
      <c r="C123" s="28" t="s">
        <v>32</v>
      </c>
      <c r="D123" s="33"/>
      <c r="E123" s="33"/>
      <c r="F123" s="26" t="str">
        <f>IF(E20="","",E20)</f>
        <v>Vyplň údaj</v>
      </c>
      <c r="G123" s="33"/>
      <c r="H123" s="33"/>
      <c r="I123" s="103" t="s">
        <v>37</v>
      </c>
      <c r="J123" s="31" t="str">
        <f>E26</f>
        <v>Petr Kovář</v>
      </c>
      <c r="K123" s="33"/>
      <c r="L123" s="43"/>
      <c r="S123" s="33"/>
      <c r="T123" s="33"/>
      <c r="U123" s="33"/>
      <c r="V123" s="33"/>
      <c r="W123" s="33"/>
      <c r="X123" s="33"/>
      <c r="Y123" s="33"/>
      <c r="Z123" s="33"/>
      <c r="AA123" s="33"/>
      <c r="AB123" s="33"/>
      <c r="AC123" s="33"/>
      <c r="AD123" s="33"/>
      <c r="AE123" s="33"/>
    </row>
    <row r="124" spans="1:65" s="2" customFormat="1" ht="10.35" customHeight="1">
      <c r="A124" s="33"/>
      <c r="B124" s="34"/>
      <c r="C124" s="33"/>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65" s="11" customFormat="1" ht="29.25" customHeight="1">
      <c r="A125" s="142"/>
      <c r="B125" s="143"/>
      <c r="C125" s="144" t="s">
        <v>166</v>
      </c>
      <c r="D125" s="145" t="s">
        <v>65</v>
      </c>
      <c r="E125" s="145" t="s">
        <v>61</v>
      </c>
      <c r="F125" s="145" t="s">
        <v>62</v>
      </c>
      <c r="G125" s="145" t="s">
        <v>167</v>
      </c>
      <c r="H125" s="145" t="s">
        <v>168</v>
      </c>
      <c r="I125" s="146" t="s">
        <v>169</v>
      </c>
      <c r="J125" s="147" t="s">
        <v>139</v>
      </c>
      <c r="K125" s="148" t="s">
        <v>170</v>
      </c>
      <c r="L125" s="149"/>
      <c r="M125" s="63" t="s">
        <v>1</v>
      </c>
      <c r="N125" s="64" t="s">
        <v>44</v>
      </c>
      <c r="O125" s="64" t="s">
        <v>171</v>
      </c>
      <c r="P125" s="64" t="s">
        <v>172</v>
      </c>
      <c r="Q125" s="64" t="s">
        <v>173</v>
      </c>
      <c r="R125" s="64" t="s">
        <v>174</v>
      </c>
      <c r="S125" s="64" t="s">
        <v>175</v>
      </c>
      <c r="T125" s="65" t="s">
        <v>176</v>
      </c>
      <c r="U125" s="142"/>
      <c r="V125" s="142"/>
      <c r="W125" s="142"/>
      <c r="X125" s="142"/>
      <c r="Y125" s="142"/>
      <c r="Z125" s="142"/>
      <c r="AA125" s="142"/>
      <c r="AB125" s="142"/>
      <c r="AC125" s="142"/>
      <c r="AD125" s="142"/>
      <c r="AE125" s="142"/>
    </row>
    <row r="126" spans="1:65" s="2" customFormat="1" ht="22.9" customHeight="1">
      <c r="A126" s="33"/>
      <c r="B126" s="34"/>
      <c r="C126" s="70" t="s">
        <v>177</v>
      </c>
      <c r="D126" s="33"/>
      <c r="E126" s="33"/>
      <c r="F126" s="33"/>
      <c r="G126" s="33"/>
      <c r="H126" s="33"/>
      <c r="I126" s="102"/>
      <c r="J126" s="150">
        <f>BK126</f>
        <v>0</v>
      </c>
      <c r="K126" s="33"/>
      <c r="L126" s="34"/>
      <c r="M126" s="66"/>
      <c r="N126" s="57"/>
      <c r="O126" s="67"/>
      <c r="P126" s="151">
        <f>P127+P143+P154+P165+P191+P207</f>
        <v>0</v>
      </c>
      <c r="Q126" s="67"/>
      <c r="R126" s="151">
        <f>R127+R143+R154+R165+R191+R207</f>
        <v>0</v>
      </c>
      <c r="S126" s="67"/>
      <c r="T126" s="152">
        <f>T127+T143+T154+T165+T191+T207</f>
        <v>0</v>
      </c>
      <c r="U126" s="33"/>
      <c r="V126" s="33"/>
      <c r="W126" s="33"/>
      <c r="X126" s="33"/>
      <c r="Y126" s="33"/>
      <c r="Z126" s="33"/>
      <c r="AA126" s="33"/>
      <c r="AB126" s="33"/>
      <c r="AC126" s="33"/>
      <c r="AD126" s="33"/>
      <c r="AE126" s="33"/>
      <c r="AT126" s="18" t="s">
        <v>79</v>
      </c>
      <c r="AU126" s="18" t="s">
        <v>141</v>
      </c>
      <c r="BK126" s="153">
        <f>BK127+BK143+BK154+BK165+BK191+BK207</f>
        <v>0</v>
      </c>
    </row>
    <row r="127" spans="1:65" s="12" customFormat="1" ht="25.9" customHeight="1">
      <c r="B127" s="154"/>
      <c r="D127" s="155" t="s">
        <v>79</v>
      </c>
      <c r="E127" s="156" t="s">
        <v>1239</v>
      </c>
      <c r="F127" s="156" t="s">
        <v>1240</v>
      </c>
      <c r="I127" s="157"/>
      <c r="J127" s="158">
        <f>BK127</f>
        <v>0</v>
      </c>
      <c r="L127" s="154"/>
      <c r="M127" s="159"/>
      <c r="N127" s="160"/>
      <c r="O127" s="160"/>
      <c r="P127" s="161">
        <f>SUM(P128:P142)</f>
        <v>0</v>
      </c>
      <c r="Q127" s="160"/>
      <c r="R127" s="161">
        <f>SUM(R128:R142)</f>
        <v>0</v>
      </c>
      <c r="S127" s="160"/>
      <c r="T127" s="162">
        <f>SUM(T128:T142)</f>
        <v>0</v>
      </c>
      <c r="AR127" s="155" t="s">
        <v>21</v>
      </c>
      <c r="AT127" s="163" t="s">
        <v>79</v>
      </c>
      <c r="AU127" s="163" t="s">
        <v>80</v>
      </c>
      <c r="AY127" s="155" t="s">
        <v>180</v>
      </c>
      <c r="BK127" s="164">
        <f>SUM(BK128:BK142)</f>
        <v>0</v>
      </c>
    </row>
    <row r="128" spans="1:65" s="2" customFormat="1" ht="36" customHeight="1">
      <c r="A128" s="33"/>
      <c r="B128" s="167"/>
      <c r="C128" s="168" t="s">
        <v>21</v>
      </c>
      <c r="D128" s="168" t="s">
        <v>182</v>
      </c>
      <c r="E128" s="169" t="s">
        <v>1289</v>
      </c>
      <c r="F128" s="170" t="s">
        <v>1242</v>
      </c>
      <c r="G128" s="171" t="s">
        <v>1243</v>
      </c>
      <c r="H128" s="172">
        <v>2</v>
      </c>
      <c r="I128" s="173"/>
      <c r="J128" s="174">
        <f>ROUND(I128*H128,2)</f>
        <v>0</v>
      </c>
      <c r="K128" s="175"/>
      <c r="L128" s="34"/>
      <c r="M128" s="176" t="s">
        <v>1</v>
      </c>
      <c r="N128" s="177" t="s">
        <v>45</v>
      </c>
      <c r="O128" s="59"/>
      <c r="P128" s="178">
        <f>O128*H128</f>
        <v>0</v>
      </c>
      <c r="Q128" s="178">
        <v>0</v>
      </c>
      <c r="R128" s="178">
        <f>Q128*H128</f>
        <v>0</v>
      </c>
      <c r="S128" s="178">
        <v>0</v>
      </c>
      <c r="T128" s="179">
        <f>S128*H128</f>
        <v>0</v>
      </c>
      <c r="U128" s="33"/>
      <c r="V128" s="33"/>
      <c r="W128" s="33"/>
      <c r="X128" s="33"/>
      <c r="Y128" s="33"/>
      <c r="Z128" s="33"/>
      <c r="AA128" s="33"/>
      <c r="AB128" s="33"/>
      <c r="AC128" s="33"/>
      <c r="AD128" s="33"/>
      <c r="AE128" s="33"/>
      <c r="AR128" s="180" t="s">
        <v>128</v>
      </c>
      <c r="AT128" s="180" t="s">
        <v>182</v>
      </c>
      <c r="AU128" s="180" t="s">
        <v>21</v>
      </c>
      <c r="AY128" s="18" t="s">
        <v>180</v>
      </c>
      <c r="BE128" s="181">
        <f>IF(N128="základní",J128,0)</f>
        <v>0</v>
      </c>
      <c r="BF128" s="181">
        <f>IF(N128="snížená",J128,0)</f>
        <v>0</v>
      </c>
      <c r="BG128" s="181">
        <f>IF(N128="zákl. přenesená",J128,0)</f>
        <v>0</v>
      </c>
      <c r="BH128" s="181">
        <f>IF(N128="sníž. přenesená",J128,0)</f>
        <v>0</v>
      </c>
      <c r="BI128" s="181">
        <f>IF(N128="nulová",J128,0)</f>
        <v>0</v>
      </c>
      <c r="BJ128" s="18" t="s">
        <v>21</v>
      </c>
      <c r="BK128" s="181">
        <f>ROUND(I128*H128,2)</f>
        <v>0</v>
      </c>
      <c r="BL128" s="18" t="s">
        <v>128</v>
      </c>
      <c r="BM128" s="180" t="s">
        <v>128</v>
      </c>
    </row>
    <row r="129" spans="1:65" s="2" customFormat="1" ht="29.25">
      <c r="A129" s="33"/>
      <c r="B129" s="34"/>
      <c r="C129" s="33"/>
      <c r="D129" s="182" t="s">
        <v>186</v>
      </c>
      <c r="E129" s="33"/>
      <c r="F129" s="183" t="s">
        <v>1242</v>
      </c>
      <c r="G129" s="33"/>
      <c r="H129" s="33"/>
      <c r="I129" s="102"/>
      <c r="J129" s="33"/>
      <c r="K129" s="33"/>
      <c r="L129" s="34"/>
      <c r="M129" s="184"/>
      <c r="N129" s="185"/>
      <c r="O129" s="59"/>
      <c r="P129" s="59"/>
      <c r="Q129" s="59"/>
      <c r="R129" s="59"/>
      <c r="S129" s="59"/>
      <c r="T129" s="60"/>
      <c r="U129" s="33"/>
      <c r="V129" s="33"/>
      <c r="W129" s="33"/>
      <c r="X129" s="33"/>
      <c r="Y129" s="33"/>
      <c r="Z129" s="33"/>
      <c r="AA129" s="33"/>
      <c r="AB129" s="33"/>
      <c r="AC129" s="33"/>
      <c r="AD129" s="33"/>
      <c r="AE129" s="33"/>
      <c r="AT129" s="18" t="s">
        <v>186</v>
      </c>
      <c r="AU129" s="18" t="s">
        <v>21</v>
      </c>
    </row>
    <row r="130" spans="1:65" s="15" customFormat="1" ht="11.25">
      <c r="B130" s="213"/>
      <c r="D130" s="182" t="s">
        <v>187</v>
      </c>
      <c r="E130" s="214" t="s">
        <v>1</v>
      </c>
      <c r="F130" s="215" t="s">
        <v>1244</v>
      </c>
      <c r="H130" s="214" t="s">
        <v>1</v>
      </c>
      <c r="I130" s="216"/>
      <c r="L130" s="213"/>
      <c r="M130" s="217"/>
      <c r="N130" s="218"/>
      <c r="O130" s="218"/>
      <c r="P130" s="218"/>
      <c r="Q130" s="218"/>
      <c r="R130" s="218"/>
      <c r="S130" s="218"/>
      <c r="T130" s="219"/>
      <c r="AT130" s="214" t="s">
        <v>187</v>
      </c>
      <c r="AU130" s="214" t="s">
        <v>21</v>
      </c>
      <c r="AV130" s="15" t="s">
        <v>21</v>
      </c>
      <c r="AW130" s="15" t="s">
        <v>36</v>
      </c>
      <c r="AX130" s="15" t="s">
        <v>80</v>
      </c>
      <c r="AY130" s="214" t="s">
        <v>180</v>
      </c>
    </row>
    <row r="131" spans="1:65" s="13" customFormat="1" ht="11.25">
      <c r="B131" s="186"/>
      <c r="D131" s="182" t="s">
        <v>187</v>
      </c>
      <c r="E131" s="187" t="s">
        <v>1</v>
      </c>
      <c r="F131" s="188" t="s">
        <v>91</v>
      </c>
      <c r="H131" s="189">
        <v>2</v>
      </c>
      <c r="I131" s="190"/>
      <c r="L131" s="186"/>
      <c r="M131" s="191"/>
      <c r="N131" s="192"/>
      <c r="O131" s="192"/>
      <c r="P131" s="192"/>
      <c r="Q131" s="192"/>
      <c r="R131" s="192"/>
      <c r="S131" s="192"/>
      <c r="T131" s="193"/>
      <c r="AT131" s="187" t="s">
        <v>187</v>
      </c>
      <c r="AU131" s="187" t="s">
        <v>21</v>
      </c>
      <c r="AV131" s="13" t="s">
        <v>91</v>
      </c>
      <c r="AW131" s="13" t="s">
        <v>36</v>
      </c>
      <c r="AX131" s="13" t="s">
        <v>80</v>
      </c>
      <c r="AY131" s="187" t="s">
        <v>180</v>
      </c>
    </row>
    <row r="132" spans="1:65" s="14" customFormat="1" ht="11.25">
      <c r="B132" s="194"/>
      <c r="D132" s="182" t="s">
        <v>187</v>
      </c>
      <c r="E132" s="195" t="s">
        <v>1</v>
      </c>
      <c r="F132" s="196" t="s">
        <v>189</v>
      </c>
      <c r="H132" s="197">
        <v>2</v>
      </c>
      <c r="I132" s="198"/>
      <c r="L132" s="194"/>
      <c r="M132" s="199"/>
      <c r="N132" s="200"/>
      <c r="O132" s="200"/>
      <c r="P132" s="200"/>
      <c r="Q132" s="200"/>
      <c r="R132" s="200"/>
      <c r="S132" s="200"/>
      <c r="T132" s="201"/>
      <c r="AT132" s="195" t="s">
        <v>187</v>
      </c>
      <c r="AU132" s="195" t="s">
        <v>21</v>
      </c>
      <c r="AV132" s="14" t="s">
        <v>128</v>
      </c>
      <c r="AW132" s="14" t="s">
        <v>36</v>
      </c>
      <c r="AX132" s="14" t="s">
        <v>21</v>
      </c>
      <c r="AY132" s="195" t="s">
        <v>180</v>
      </c>
    </row>
    <row r="133" spans="1:65" s="2" customFormat="1" ht="24" customHeight="1">
      <c r="A133" s="33"/>
      <c r="B133" s="167"/>
      <c r="C133" s="168" t="s">
        <v>91</v>
      </c>
      <c r="D133" s="168" t="s">
        <v>182</v>
      </c>
      <c r="E133" s="169" t="s">
        <v>1290</v>
      </c>
      <c r="F133" s="170" t="s">
        <v>1246</v>
      </c>
      <c r="G133" s="171" t="s">
        <v>1243</v>
      </c>
      <c r="H133" s="172">
        <v>17</v>
      </c>
      <c r="I133" s="173"/>
      <c r="J133" s="174">
        <f>ROUND(I133*H133,2)</f>
        <v>0</v>
      </c>
      <c r="K133" s="175"/>
      <c r="L133" s="34"/>
      <c r="M133" s="176" t="s">
        <v>1</v>
      </c>
      <c r="N133" s="177" t="s">
        <v>45</v>
      </c>
      <c r="O133" s="59"/>
      <c r="P133" s="178">
        <f>O133*H133</f>
        <v>0</v>
      </c>
      <c r="Q133" s="178">
        <v>0</v>
      </c>
      <c r="R133" s="178">
        <f>Q133*H133</f>
        <v>0</v>
      </c>
      <c r="S133" s="178">
        <v>0</v>
      </c>
      <c r="T133" s="179">
        <f>S133*H133</f>
        <v>0</v>
      </c>
      <c r="U133" s="33"/>
      <c r="V133" s="33"/>
      <c r="W133" s="33"/>
      <c r="X133" s="33"/>
      <c r="Y133" s="33"/>
      <c r="Z133" s="33"/>
      <c r="AA133" s="33"/>
      <c r="AB133" s="33"/>
      <c r="AC133" s="33"/>
      <c r="AD133" s="33"/>
      <c r="AE133" s="33"/>
      <c r="AR133" s="180" t="s">
        <v>128</v>
      </c>
      <c r="AT133" s="180" t="s">
        <v>182</v>
      </c>
      <c r="AU133" s="180" t="s">
        <v>21</v>
      </c>
      <c r="AY133" s="18" t="s">
        <v>180</v>
      </c>
      <c r="BE133" s="181">
        <f>IF(N133="základní",J133,0)</f>
        <v>0</v>
      </c>
      <c r="BF133" s="181">
        <f>IF(N133="snížená",J133,0)</f>
        <v>0</v>
      </c>
      <c r="BG133" s="181">
        <f>IF(N133="zákl. přenesená",J133,0)</f>
        <v>0</v>
      </c>
      <c r="BH133" s="181">
        <f>IF(N133="sníž. přenesená",J133,0)</f>
        <v>0</v>
      </c>
      <c r="BI133" s="181">
        <f>IF(N133="nulová",J133,0)</f>
        <v>0</v>
      </c>
      <c r="BJ133" s="18" t="s">
        <v>21</v>
      </c>
      <c r="BK133" s="181">
        <f>ROUND(I133*H133,2)</f>
        <v>0</v>
      </c>
      <c r="BL133" s="18" t="s">
        <v>128</v>
      </c>
      <c r="BM133" s="180" t="s">
        <v>193</v>
      </c>
    </row>
    <row r="134" spans="1:65" s="2" customFormat="1" ht="19.5">
      <c r="A134" s="33"/>
      <c r="B134" s="34"/>
      <c r="C134" s="33"/>
      <c r="D134" s="182" t="s">
        <v>186</v>
      </c>
      <c r="E134" s="33"/>
      <c r="F134" s="183" t="s">
        <v>1246</v>
      </c>
      <c r="G134" s="33"/>
      <c r="H134" s="33"/>
      <c r="I134" s="102"/>
      <c r="J134" s="33"/>
      <c r="K134" s="33"/>
      <c r="L134" s="34"/>
      <c r="M134" s="184"/>
      <c r="N134" s="185"/>
      <c r="O134" s="59"/>
      <c r="P134" s="59"/>
      <c r="Q134" s="59"/>
      <c r="R134" s="59"/>
      <c r="S134" s="59"/>
      <c r="T134" s="60"/>
      <c r="U134" s="33"/>
      <c r="V134" s="33"/>
      <c r="W134" s="33"/>
      <c r="X134" s="33"/>
      <c r="Y134" s="33"/>
      <c r="Z134" s="33"/>
      <c r="AA134" s="33"/>
      <c r="AB134" s="33"/>
      <c r="AC134" s="33"/>
      <c r="AD134" s="33"/>
      <c r="AE134" s="33"/>
      <c r="AT134" s="18" t="s">
        <v>186</v>
      </c>
      <c r="AU134" s="18" t="s">
        <v>21</v>
      </c>
    </row>
    <row r="135" spans="1:65" s="15" customFormat="1" ht="11.25">
      <c r="B135" s="213"/>
      <c r="D135" s="182" t="s">
        <v>187</v>
      </c>
      <c r="E135" s="214" t="s">
        <v>1</v>
      </c>
      <c r="F135" s="215" t="s">
        <v>1247</v>
      </c>
      <c r="H135" s="214" t="s">
        <v>1</v>
      </c>
      <c r="I135" s="216"/>
      <c r="L135" s="213"/>
      <c r="M135" s="217"/>
      <c r="N135" s="218"/>
      <c r="O135" s="218"/>
      <c r="P135" s="218"/>
      <c r="Q135" s="218"/>
      <c r="R135" s="218"/>
      <c r="S135" s="218"/>
      <c r="T135" s="219"/>
      <c r="AT135" s="214" t="s">
        <v>187</v>
      </c>
      <c r="AU135" s="214" t="s">
        <v>21</v>
      </c>
      <c r="AV135" s="15" t="s">
        <v>21</v>
      </c>
      <c r="AW135" s="15" t="s">
        <v>36</v>
      </c>
      <c r="AX135" s="15" t="s">
        <v>80</v>
      </c>
      <c r="AY135" s="214" t="s">
        <v>180</v>
      </c>
    </row>
    <row r="136" spans="1:65" s="13" customFormat="1" ht="11.25">
      <c r="B136" s="186"/>
      <c r="D136" s="182" t="s">
        <v>187</v>
      </c>
      <c r="E136" s="187" t="s">
        <v>1</v>
      </c>
      <c r="F136" s="188" t="s">
        <v>1248</v>
      </c>
      <c r="H136" s="189">
        <v>17</v>
      </c>
      <c r="I136" s="190"/>
      <c r="L136" s="186"/>
      <c r="M136" s="191"/>
      <c r="N136" s="192"/>
      <c r="O136" s="192"/>
      <c r="P136" s="192"/>
      <c r="Q136" s="192"/>
      <c r="R136" s="192"/>
      <c r="S136" s="192"/>
      <c r="T136" s="193"/>
      <c r="AT136" s="187" t="s">
        <v>187</v>
      </c>
      <c r="AU136" s="187" t="s">
        <v>21</v>
      </c>
      <c r="AV136" s="13" t="s">
        <v>91</v>
      </c>
      <c r="AW136" s="13" t="s">
        <v>36</v>
      </c>
      <c r="AX136" s="13" t="s">
        <v>80</v>
      </c>
      <c r="AY136" s="187" t="s">
        <v>180</v>
      </c>
    </row>
    <row r="137" spans="1:65" s="14" customFormat="1" ht="11.25">
      <c r="B137" s="194"/>
      <c r="D137" s="182" t="s">
        <v>187</v>
      </c>
      <c r="E137" s="195" t="s">
        <v>1</v>
      </c>
      <c r="F137" s="196" t="s">
        <v>189</v>
      </c>
      <c r="H137" s="197">
        <v>17</v>
      </c>
      <c r="I137" s="198"/>
      <c r="L137" s="194"/>
      <c r="M137" s="199"/>
      <c r="N137" s="200"/>
      <c r="O137" s="200"/>
      <c r="P137" s="200"/>
      <c r="Q137" s="200"/>
      <c r="R137" s="200"/>
      <c r="S137" s="200"/>
      <c r="T137" s="201"/>
      <c r="AT137" s="195" t="s">
        <v>187</v>
      </c>
      <c r="AU137" s="195" t="s">
        <v>21</v>
      </c>
      <c r="AV137" s="14" t="s">
        <v>128</v>
      </c>
      <c r="AW137" s="14" t="s">
        <v>36</v>
      </c>
      <c r="AX137" s="14" t="s">
        <v>21</v>
      </c>
      <c r="AY137" s="195" t="s">
        <v>180</v>
      </c>
    </row>
    <row r="138" spans="1:65" s="2" customFormat="1" ht="24" customHeight="1">
      <c r="A138" s="33"/>
      <c r="B138" s="167"/>
      <c r="C138" s="168" t="s">
        <v>118</v>
      </c>
      <c r="D138" s="168" t="s">
        <v>182</v>
      </c>
      <c r="E138" s="169" t="s">
        <v>1291</v>
      </c>
      <c r="F138" s="170" t="s">
        <v>1250</v>
      </c>
      <c r="G138" s="171" t="s">
        <v>1243</v>
      </c>
      <c r="H138" s="172">
        <v>3</v>
      </c>
      <c r="I138" s="173"/>
      <c r="J138" s="174">
        <f>ROUND(I138*H138,2)</f>
        <v>0</v>
      </c>
      <c r="K138" s="175"/>
      <c r="L138" s="34"/>
      <c r="M138" s="176" t="s">
        <v>1</v>
      </c>
      <c r="N138" s="177" t="s">
        <v>45</v>
      </c>
      <c r="O138" s="59"/>
      <c r="P138" s="178">
        <f>O138*H138</f>
        <v>0</v>
      </c>
      <c r="Q138" s="178">
        <v>0</v>
      </c>
      <c r="R138" s="178">
        <f>Q138*H138</f>
        <v>0</v>
      </c>
      <c r="S138" s="178">
        <v>0</v>
      </c>
      <c r="T138" s="179">
        <f>S138*H138</f>
        <v>0</v>
      </c>
      <c r="U138" s="33"/>
      <c r="V138" s="33"/>
      <c r="W138" s="33"/>
      <c r="X138" s="33"/>
      <c r="Y138" s="33"/>
      <c r="Z138" s="33"/>
      <c r="AA138" s="33"/>
      <c r="AB138" s="33"/>
      <c r="AC138" s="33"/>
      <c r="AD138" s="33"/>
      <c r="AE138" s="33"/>
      <c r="AR138" s="180" t="s">
        <v>128</v>
      </c>
      <c r="AT138" s="180" t="s">
        <v>182</v>
      </c>
      <c r="AU138" s="180" t="s">
        <v>21</v>
      </c>
      <c r="AY138" s="18" t="s">
        <v>180</v>
      </c>
      <c r="BE138" s="181">
        <f>IF(N138="základní",J138,0)</f>
        <v>0</v>
      </c>
      <c r="BF138" s="181">
        <f>IF(N138="snížená",J138,0)</f>
        <v>0</v>
      </c>
      <c r="BG138" s="181">
        <f>IF(N138="zákl. přenesená",J138,0)</f>
        <v>0</v>
      </c>
      <c r="BH138" s="181">
        <f>IF(N138="sníž. přenesená",J138,0)</f>
        <v>0</v>
      </c>
      <c r="BI138" s="181">
        <f>IF(N138="nulová",J138,0)</f>
        <v>0</v>
      </c>
      <c r="BJ138" s="18" t="s">
        <v>21</v>
      </c>
      <c r="BK138" s="181">
        <f>ROUND(I138*H138,2)</f>
        <v>0</v>
      </c>
      <c r="BL138" s="18" t="s">
        <v>128</v>
      </c>
      <c r="BM138" s="180" t="s">
        <v>26</v>
      </c>
    </row>
    <row r="139" spans="1:65" s="2" customFormat="1" ht="19.5">
      <c r="A139" s="33"/>
      <c r="B139" s="34"/>
      <c r="C139" s="33"/>
      <c r="D139" s="182" t="s">
        <v>186</v>
      </c>
      <c r="E139" s="33"/>
      <c r="F139" s="183" t="s">
        <v>1250</v>
      </c>
      <c r="G139" s="33"/>
      <c r="H139" s="33"/>
      <c r="I139" s="102"/>
      <c r="J139" s="33"/>
      <c r="K139" s="33"/>
      <c r="L139" s="34"/>
      <c r="M139" s="184"/>
      <c r="N139" s="185"/>
      <c r="O139" s="59"/>
      <c r="P139" s="59"/>
      <c r="Q139" s="59"/>
      <c r="R139" s="59"/>
      <c r="S139" s="59"/>
      <c r="T139" s="60"/>
      <c r="U139" s="33"/>
      <c r="V139" s="33"/>
      <c r="W139" s="33"/>
      <c r="X139" s="33"/>
      <c r="Y139" s="33"/>
      <c r="Z139" s="33"/>
      <c r="AA139" s="33"/>
      <c r="AB139" s="33"/>
      <c r="AC139" s="33"/>
      <c r="AD139" s="33"/>
      <c r="AE139" s="33"/>
      <c r="AT139" s="18" t="s">
        <v>186</v>
      </c>
      <c r="AU139" s="18" t="s">
        <v>21</v>
      </c>
    </row>
    <row r="140" spans="1:65" s="15" customFormat="1" ht="11.25">
      <c r="B140" s="213"/>
      <c r="D140" s="182" t="s">
        <v>187</v>
      </c>
      <c r="E140" s="214" t="s">
        <v>1</v>
      </c>
      <c r="F140" s="215" t="s">
        <v>1251</v>
      </c>
      <c r="H140" s="214" t="s">
        <v>1</v>
      </c>
      <c r="I140" s="216"/>
      <c r="L140" s="213"/>
      <c r="M140" s="217"/>
      <c r="N140" s="218"/>
      <c r="O140" s="218"/>
      <c r="P140" s="218"/>
      <c r="Q140" s="218"/>
      <c r="R140" s="218"/>
      <c r="S140" s="218"/>
      <c r="T140" s="219"/>
      <c r="AT140" s="214" t="s">
        <v>187</v>
      </c>
      <c r="AU140" s="214" t="s">
        <v>21</v>
      </c>
      <c r="AV140" s="15" t="s">
        <v>21</v>
      </c>
      <c r="AW140" s="15" t="s">
        <v>36</v>
      </c>
      <c r="AX140" s="15" t="s">
        <v>80</v>
      </c>
      <c r="AY140" s="214" t="s">
        <v>180</v>
      </c>
    </row>
    <row r="141" spans="1:65" s="13" customFormat="1" ht="11.25">
      <c r="B141" s="186"/>
      <c r="D141" s="182" t="s">
        <v>187</v>
      </c>
      <c r="E141" s="187" t="s">
        <v>1</v>
      </c>
      <c r="F141" s="188" t="s">
        <v>118</v>
      </c>
      <c r="H141" s="189">
        <v>3</v>
      </c>
      <c r="I141" s="190"/>
      <c r="L141" s="186"/>
      <c r="M141" s="191"/>
      <c r="N141" s="192"/>
      <c r="O141" s="192"/>
      <c r="P141" s="192"/>
      <c r="Q141" s="192"/>
      <c r="R141" s="192"/>
      <c r="S141" s="192"/>
      <c r="T141" s="193"/>
      <c r="AT141" s="187" t="s">
        <v>187</v>
      </c>
      <c r="AU141" s="187" t="s">
        <v>21</v>
      </c>
      <c r="AV141" s="13" t="s">
        <v>91</v>
      </c>
      <c r="AW141" s="13" t="s">
        <v>36</v>
      </c>
      <c r="AX141" s="13" t="s">
        <v>80</v>
      </c>
      <c r="AY141" s="187" t="s">
        <v>180</v>
      </c>
    </row>
    <row r="142" spans="1:65" s="14" customFormat="1" ht="11.25">
      <c r="B142" s="194"/>
      <c r="D142" s="182" t="s">
        <v>187</v>
      </c>
      <c r="E142" s="195" t="s">
        <v>1</v>
      </c>
      <c r="F142" s="196" t="s">
        <v>189</v>
      </c>
      <c r="H142" s="197">
        <v>3</v>
      </c>
      <c r="I142" s="198"/>
      <c r="L142" s="194"/>
      <c r="M142" s="199"/>
      <c r="N142" s="200"/>
      <c r="O142" s="200"/>
      <c r="P142" s="200"/>
      <c r="Q142" s="200"/>
      <c r="R142" s="200"/>
      <c r="S142" s="200"/>
      <c r="T142" s="201"/>
      <c r="AT142" s="195" t="s">
        <v>187</v>
      </c>
      <c r="AU142" s="195" t="s">
        <v>21</v>
      </c>
      <c r="AV142" s="14" t="s">
        <v>128</v>
      </c>
      <c r="AW142" s="14" t="s">
        <v>36</v>
      </c>
      <c r="AX142" s="14" t="s">
        <v>21</v>
      </c>
      <c r="AY142" s="195" t="s">
        <v>180</v>
      </c>
    </row>
    <row r="143" spans="1:65" s="12" customFormat="1" ht="25.9" customHeight="1">
      <c r="B143" s="154"/>
      <c r="D143" s="155" t="s">
        <v>79</v>
      </c>
      <c r="E143" s="156" t="s">
        <v>1252</v>
      </c>
      <c r="F143" s="156" t="s">
        <v>1253</v>
      </c>
      <c r="I143" s="157"/>
      <c r="J143" s="158">
        <f>BK143</f>
        <v>0</v>
      </c>
      <c r="L143" s="154"/>
      <c r="M143" s="159"/>
      <c r="N143" s="160"/>
      <c r="O143" s="160"/>
      <c r="P143" s="161">
        <f>SUM(P144:P153)</f>
        <v>0</v>
      </c>
      <c r="Q143" s="160"/>
      <c r="R143" s="161">
        <f>SUM(R144:R153)</f>
        <v>0</v>
      </c>
      <c r="S143" s="160"/>
      <c r="T143" s="162">
        <f>SUM(T144:T153)</f>
        <v>0</v>
      </c>
      <c r="AR143" s="155" t="s">
        <v>21</v>
      </c>
      <c r="AT143" s="163" t="s">
        <v>79</v>
      </c>
      <c r="AU143" s="163" t="s">
        <v>80</v>
      </c>
      <c r="AY143" s="155" t="s">
        <v>180</v>
      </c>
      <c r="BK143" s="164">
        <f>SUM(BK144:BK153)</f>
        <v>0</v>
      </c>
    </row>
    <row r="144" spans="1:65" s="2" customFormat="1" ht="24" customHeight="1">
      <c r="A144" s="33"/>
      <c r="B144" s="167"/>
      <c r="C144" s="168" t="s">
        <v>128</v>
      </c>
      <c r="D144" s="168" t="s">
        <v>182</v>
      </c>
      <c r="E144" s="169" t="s">
        <v>1292</v>
      </c>
      <c r="F144" s="170" t="s">
        <v>1255</v>
      </c>
      <c r="G144" s="171" t="s">
        <v>1243</v>
      </c>
      <c r="H144" s="172">
        <v>1</v>
      </c>
      <c r="I144" s="173"/>
      <c r="J144" s="174">
        <f>ROUND(I144*H144,2)</f>
        <v>0</v>
      </c>
      <c r="K144" s="175"/>
      <c r="L144" s="34"/>
      <c r="M144" s="176" t="s">
        <v>1</v>
      </c>
      <c r="N144" s="177" t="s">
        <v>45</v>
      </c>
      <c r="O144" s="59"/>
      <c r="P144" s="178">
        <f>O144*H144</f>
        <v>0</v>
      </c>
      <c r="Q144" s="178">
        <v>0</v>
      </c>
      <c r="R144" s="178">
        <f>Q144*H144</f>
        <v>0</v>
      </c>
      <c r="S144" s="178">
        <v>0</v>
      </c>
      <c r="T144" s="179">
        <f>S144*H144</f>
        <v>0</v>
      </c>
      <c r="U144" s="33"/>
      <c r="V144" s="33"/>
      <c r="W144" s="33"/>
      <c r="X144" s="33"/>
      <c r="Y144" s="33"/>
      <c r="Z144" s="33"/>
      <c r="AA144" s="33"/>
      <c r="AB144" s="33"/>
      <c r="AC144" s="33"/>
      <c r="AD144" s="33"/>
      <c r="AE144" s="33"/>
      <c r="AR144" s="180" t="s">
        <v>128</v>
      </c>
      <c r="AT144" s="180" t="s">
        <v>182</v>
      </c>
      <c r="AU144" s="180" t="s">
        <v>21</v>
      </c>
      <c r="AY144" s="18" t="s">
        <v>180</v>
      </c>
      <c r="BE144" s="181">
        <f>IF(N144="základní",J144,0)</f>
        <v>0</v>
      </c>
      <c r="BF144" s="181">
        <f>IF(N144="snížená",J144,0)</f>
        <v>0</v>
      </c>
      <c r="BG144" s="181">
        <f>IF(N144="zákl. přenesená",J144,0)</f>
        <v>0</v>
      </c>
      <c r="BH144" s="181">
        <f>IF(N144="sníž. přenesená",J144,0)</f>
        <v>0</v>
      </c>
      <c r="BI144" s="181">
        <f>IF(N144="nulová",J144,0)</f>
        <v>0</v>
      </c>
      <c r="BJ144" s="18" t="s">
        <v>21</v>
      </c>
      <c r="BK144" s="181">
        <f>ROUND(I144*H144,2)</f>
        <v>0</v>
      </c>
      <c r="BL144" s="18" t="s">
        <v>128</v>
      </c>
      <c r="BM144" s="180" t="s">
        <v>246</v>
      </c>
    </row>
    <row r="145" spans="1:65" s="2" customFormat="1" ht="19.5">
      <c r="A145" s="33"/>
      <c r="B145" s="34"/>
      <c r="C145" s="33"/>
      <c r="D145" s="182" t="s">
        <v>186</v>
      </c>
      <c r="E145" s="33"/>
      <c r="F145" s="183" t="s">
        <v>1255</v>
      </c>
      <c r="G145" s="33"/>
      <c r="H145" s="33"/>
      <c r="I145" s="102"/>
      <c r="J145" s="33"/>
      <c r="K145" s="33"/>
      <c r="L145" s="34"/>
      <c r="M145" s="184"/>
      <c r="N145" s="185"/>
      <c r="O145" s="59"/>
      <c r="P145" s="59"/>
      <c r="Q145" s="59"/>
      <c r="R145" s="59"/>
      <c r="S145" s="59"/>
      <c r="T145" s="60"/>
      <c r="U145" s="33"/>
      <c r="V145" s="33"/>
      <c r="W145" s="33"/>
      <c r="X145" s="33"/>
      <c r="Y145" s="33"/>
      <c r="Z145" s="33"/>
      <c r="AA145" s="33"/>
      <c r="AB145" s="33"/>
      <c r="AC145" s="33"/>
      <c r="AD145" s="33"/>
      <c r="AE145" s="33"/>
      <c r="AT145" s="18" t="s">
        <v>186</v>
      </c>
      <c r="AU145" s="18" t="s">
        <v>21</v>
      </c>
    </row>
    <row r="146" spans="1:65" s="15" customFormat="1" ht="11.25">
      <c r="B146" s="213"/>
      <c r="D146" s="182" t="s">
        <v>187</v>
      </c>
      <c r="E146" s="214" t="s">
        <v>1</v>
      </c>
      <c r="F146" s="215" t="s">
        <v>1251</v>
      </c>
      <c r="H146" s="214" t="s">
        <v>1</v>
      </c>
      <c r="I146" s="216"/>
      <c r="L146" s="213"/>
      <c r="M146" s="217"/>
      <c r="N146" s="218"/>
      <c r="O146" s="218"/>
      <c r="P146" s="218"/>
      <c r="Q146" s="218"/>
      <c r="R146" s="218"/>
      <c r="S146" s="218"/>
      <c r="T146" s="219"/>
      <c r="AT146" s="214" t="s">
        <v>187</v>
      </c>
      <c r="AU146" s="214" t="s">
        <v>21</v>
      </c>
      <c r="AV146" s="15" t="s">
        <v>21</v>
      </c>
      <c r="AW146" s="15" t="s">
        <v>36</v>
      </c>
      <c r="AX146" s="15" t="s">
        <v>80</v>
      </c>
      <c r="AY146" s="214" t="s">
        <v>180</v>
      </c>
    </row>
    <row r="147" spans="1:65" s="13" customFormat="1" ht="11.25">
      <c r="B147" s="186"/>
      <c r="D147" s="182" t="s">
        <v>187</v>
      </c>
      <c r="E147" s="187" t="s">
        <v>1</v>
      </c>
      <c r="F147" s="188" t="s">
        <v>21</v>
      </c>
      <c r="H147" s="189">
        <v>1</v>
      </c>
      <c r="I147" s="190"/>
      <c r="L147" s="186"/>
      <c r="M147" s="191"/>
      <c r="N147" s="192"/>
      <c r="O147" s="192"/>
      <c r="P147" s="192"/>
      <c r="Q147" s="192"/>
      <c r="R147" s="192"/>
      <c r="S147" s="192"/>
      <c r="T147" s="193"/>
      <c r="AT147" s="187" t="s">
        <v>187</v>
      </c>
      <c r="AU147" s="187" t="s">
        <v>21</v>
      </c>
      <c r="AV147" s="13" t="s">
        <v>91</v>
      </c>
      <c r="AW147" s="13" t="s">
        <v>36</v>
      </c>
      <c r="AX147" s="13" t="s">
        <v>80</v>
      </c>
      <c r="AY147" s="187" t="s">
        <v>180</v>
      </c>
    </row>
    <row r="148" spans="1:65" s="14" customFormat="1" ht="11.25">
      <c r="B148" s="194"/>
      <c r="D148" s="182" t="s">
        <v>187</v>
      </c>
      <c r="E148" s="195" t="s">
        <v>1</v>
      </c>
      <c r="F148" s="196" t="s">
        <v>189</v>
      </c>
      <c r="H148" s="197">
        <v>1</v>
      </c>
      <c r="I148" s="198"/>
      <c r="L148" s="194"/>
      <c r="M148" s="199"/>
      <c r="N148" s="200"/>
      <c r="O148" s="200"/>
      <c r="P148" s="200"/>
      <c r="Q148" s="200"/>
      <c r="R148" s="200"/>
      <c r="S148" s="200"/>
      <c r="T148" s="201"/>
      <c r="AT148" s="195" t="s">
        <v>187</v>
      </c>
      <c r="AU148" s="195" t="s">
        <v>21</v>
      </c>
      <c r="AV148" s="14" t="s">
        <v>128</v>
      </c>
      <c r="AW148" s="14" t="s">
        <v>36</v>
      </c>
      <c r="AX148" s="14" t="s">
        <v>21</v>
      </c>
      <c r="AY148" s="195" t="s">
        <v>180</v>
      </c>
    </row>
    <row r="149" spans="1:65" s="2" customFormat="1" ht="16.5" customHeight="1">
      <c r="A149" s="33"/>
      <c r="B149" s="167"/>
      <c r="C149" s="168" t="s">
        <v>203</v>
      </c>
      <c r="D149" s="168" t="s">
        <v>182</v>
      </c>
      <c r="E149" s="169" t="s">
        <v>1293</v>
      </c>
      <c r="F149" s="170" t="s">
        <v>1257</v>
      </c>
      <c r="G149" s="171" t="s">
        <v>1243</v>
      </c>
      <c r="H149" s="172">
        <v>8</v>
      </c>
      <c r="I149" s="173"/>
      <c r="J149" s="174">
        <f>ROUND(I149*H149,2)</f>
        <v>0</v>
      </c>
      <c r="K149" s="175"/>
      <c r="L149" s="34"/>
      <c r="M149" s="176" t="s">
        <v>1</v>
      </c>
      <c r="N149" s="177" t="s">
        <v>45</v>
      </c>
      <c r="O149" s="59"/>
      <c r="P149" s="178">
        <f>O149*H149</f>
        <v>0</v>
      </c>
      <c r="Q149" s="178">
        <v>0</v>
      </c>
      <c r="R149" s="178">
        <f>Q149*H149</f>
        <v>0</v>
      </c>
      <c r="S149" s="178">
        <v>0</v>
      </c>
      <c r="T149" s="179">
        <f>S149*H149</f>
        <v>0</v>
      </c>
      <c r="U149" s="33"/>
      <c r="V149" s="33"/>
      <c r="W149" s="33"/>
      <c r="X149" s="33"/>
      <c r="Y149" s="33"/>
      <c r="Z149" s="33"/>
      <c r="AA149" s="33"/>
      <c r="AB149" s="33"/>
      <c r="AC149" s="33"/>
      <c r="AD149" s="33"/>
      <c r="AE149" s="33"/>
      <c r="AR149" s="180" t="s">
        <v>128</v>
      </c>
      <c r="AT149" s="180" t="s">
        <v>182</v>
      </c>
      <c r="AU149" s="180" t="s">
        <v>21</v>
      </c>
      <c r="AY149" s="18" t="s">
        <v>180</v>
      </c>
      <c r="BE149" s="181">
        <f>IF(N149="základní",J149,0)</f>
        <v>0</v>
      </c>
      <c r="BF149" s="181">
        <f>IF(N149="snížená",J149,0)</f>
        <v>0</v>
      </c>
      <c r="BG149" s="181">
        <f>IF(N149="zákl. přenesená",J149,0)</f>
        <v>0</v>
      </c>
      <c r="BH149" s="181">
        <f>IF(N149="sníž. přenesená",J149,0)</f>
        <v>0</v>
      </c>
      <c r="BI149" s="181">
        <f>IF(N149="nulová",J149,0)</f>
        <v>0</v>
      </c>
      <c r="BJ149" s="18" t="s">
        <v>21</v>
      </c>
      <c r="BK149" s="181">
        <f>ROUND(I149*H149,2)</f>
        <v>0</v>
      </c>
      <c r="BL149" s="18" t="s">
        <v>128</v>
      </c>
      <c r="BM149" s="180" t="s">
        <v>250</v>
      </c>
    </row>
    <row r="150" spans="1:65" s="2" customFormat="1" ht="11.25">
      <c r="A150" s="33"/>
      <c r="B150" s="34"/>
      <c r="C150" s="33"/>
      <c r="D150" s="182" t="s">
        <v>186</v>
      </c>
      <c r="E150" s="33"/>
      <c r="F150" s="183" t="s">
        <v>1257</v>
      </c>
      <c r="G150" s="33"/>
      <c r="H150" s="33"/>
      <c r="I150" s="102"/>
      <c r="J150" s="33"/>
      <c r="K150" s="33"/>
      <c r="L150" s="34"/>
      <c r="M150" s="184"/>
      <c r="N150" s="185"/>
      <c r="O150" s="59"/>
      <c r="P150" s="59"/>
      <c r="Q150" s="59"/>
      <c r="R150" s="59"/>
      <c r="S150" s="59"/>
      <c r="T150" s="60"/>
      <c r="U150" s="33"/>
      <c r="V150" s="33"/>
      <c r="W150" s="33"/>
      <c r="X150" s="33"/>
      <c r="Y150" s="33"/>
      <c r="Z150" s="33"/>
      <c r="AA150" s="33"/>
      <c r="AB150" s="33"/>
      <c r="AC150" s="33"/>
      <c r="AD150" s="33"/>
      <c r="AE150" s="33"/>
      <c r="AT150" s="18" t="s">
        <v>186</v>
      </c>
      <c r="AU150" s="18" t="s">
        <v>21</v>
      </c>
    </row>
    <row r="151" spans="1:65" s="15" customFormat="1" ht="11.25">
      <c r="B151" s="213"/>
      <c r="D151" s="182" t="s">
        <v>187</v>
      </c>
      <c r="E151" s="214" t="s">
        <v>1</v>
      </c>
      <c r="F151" s="215" t="s">
        <v>1258</v>
      </c>
      <c r="H151" s="214" t="s">
        <v>1</v>
      </c>
      <c r="I151" s="216"/>
      <c r="L151" s="213"/>
      <c r="M151" s="217"/>
      <c r="N151" s="218"/>
      <c r="O151" s="218"/>
      <c r="P151" s="218"/>
      <c r="Q151" s="218"/>
      <c r="R151" s="218"/>
      <c r="S151" s="218"/>
      <c r="T151" s="219"/>
      <c r="AT151" s="214" t="s">
        <v>187</v>
      </c>
      <c r="AU151" s="214" t="s">
        <v>21</v>
      </c>
      <c r="AV151" s="15" t="s">
        <v>21</v>
      </c>
      <c r="AW151" s="15" t="s">
        <v>36</v>
      </c>
      <c r="AX151" s="15" t="s">
        <v>80</v>
      </c>
      <c r="AY151" s="214" t="s">
        <v>180</v>
      </c>
    </row>
    <row r="152" spans="1:65" s="13" customFormat="1" ht="11.25">
      <c r="B152" s="186"/>
      <c r="D152" s="182" t="s">
        <v>187</v>
      </c>
      <c r="E152" s="187" t="s">
        <v>1</v>
      </c>
      <c r="F152" s="188" t="s">
        <v>1259</v>
      </c>
      <c r="H152" s="189">
        <v>8</v>
      </c>
      <c r="I152" s="190"/>
      <c r="L152" s="186"/>
      <c r="M152" s="191"/>
      <c r="N152" s="192"/>
      <c r="O152" s="192"/>
      <c r="P152" s="192"/>
      <c r="Q152" s="192"/>
      <c r="R152" s="192"/>
      <c r="S152" s="192"/>
      <c r="T152" s="193"/>
      <c r="AT152" s="187" t="s">
        <v>187</v>
      </c>
      <c r="AU152" s="187" t="s">
        <v>21</v>
      </c>
      <c r="AV152" s="13" t="s">
        <v>91</v>
      </c>
      <c r="AW152" s="13" t="s">
        <v>36</v>
      </c>
      <c r="AX152" s="13" t="s">
        <v>80</v>
      </c>
      <c r="AY152" s="187" t="s">
        <v>180</v>
      </c>
    </row>
    <row r="153" spans="1:65" s="14" customFormat="1" ht="11.25">
      <c r="B153" s="194"/>
      <c r="D153" s="182" t="s">
        <v>187</v>
      </c>
      <c r="E153" s="195" t="s">
        <v>1</v>
      </c>
      <c r="F153" s="196" t="s">
        <v>189</v>
      </c>
      <c r="H153" s="197">
        <v>8</v>
      </c>
      <c r="I153" s="198"/>
      <c r="L153" s="194"/>
      <c r="M153" s="199"/>
      <c r="N153" s="200"/>
      <c r="O153" s="200"/>
      <c r="P153" s="200"/>
      <c r="Q153" s="200"/>
      <c r="R153" s="200"/>
      <c r="S153" s="200"/>
      <c r="T153" s="201"/>
      <c r="AT153" s="195" t="s">
        <v>187</v>
      </c>
      <c r="AU153" s="195" t="s">
        <v>21</v>
      </c>
      <c r="AV153" s="14" t="s">
        <v>128</v>
      </c>
      <c r="AW153" s="14" t="s">
        <v>36</v>
      </c>
      <c r="AX153" s="14" t="s">
        <v>21</v>
      </c>
      <c r="AY153" s="195" t="s">
        <v>180</v>
      </c>
    </row>
    <row r="154" spans="1:65" s="12" customFormat="1" ht="25.9" customHeight="1">
      <c r="B154" s="154"/>
      <c r="D154" s="155" t="s">
        <v>79</v>
      </c>
      <c r="E154" s="156" t="s">
        <v>1260</v>
      </c>
      <c r="F154" s="156" t="s">
        <v>1261</v>
      </c>
      <c r="I154" s="157"/>
      <c r="J154" s="158">
        <f>BK154</f>
        <v>0</v>
      </c>
      <c r="L154" s="154"/>
      <c r="M154" s="159"/>
      <c r="N154" s="160"/>
      <c r="O154" s="160"/>
      <c r="P154" s="161">
        <f>SUM(P155:P164)</f>
        <v>0</v>
      </c>
      <c r="Q154" s="160"/>
      <c r="R154" s="161">
        <f>SUM(R155:R164)</f>
        <v>0</v>
      </c>
      <c r="S154" s="160"/>
      <c r="T154" s="162">
        <f>SUM(T155:T164)</f>
        <v>0</v>
      </c>
      <c r="AR154" s="155" t="s">
        <v>21</v>
      </c>
      <c r="AT154" s="163" t="s">
        <v>79</v>
      </c>
      <c r="AU154" s="163" t="s">
        <v>80</v>
      </c>
      <c r="AY154" s="155" t="s">
        <v>180</v>
      </c>
      <c r="BK154" s="164">
        <f>SUM(BK155:BK164)</f>
        <v>0</v>
      </c>
    </row>
    <row r="155" spans="1:65" s="2" customFormat="1" ht="48" customHeight="1">
      <c r="A155" s="33"/>
      <c r="B155" s="167"/>
      <c r="C155" s="168" t="s">
        <v>195</v>
      </c>
      <c r="D155" s="168" t="s">
        <v>182</v>
      </c>
      <c r="E155" s="169" t="s">
        <v>1294</v>
      </c>
      <c r="F155" s="170" t="s">
        <v>2720</v>
      </c>
      <c r="G155" s="171" t="s">
        <v>1243</v>
      </c>
      <c r="H155" s="172">
        <v>1</v>
      </c>
      <c r="I155" s="173"/>
      <c r="J155" s="174">
        <f>ROUND(I155*H155,2)</f>
        <v>0</v>
      </c>
      <c r="K155" s="175"/>
      <c r="L155" s="34"/>
      <c r="M155" s="176" t="s">
        <v>1</v>
      </c>
      <c r="N155" s="177" t="s">
        <v>45</v>
      </c>
      <c r="O155" s="59"/>
      <c r="P155" s="178">
        <f>O155*H155</f>
        <v>0</v>
      </c>
      <c r="Q155" s="178">
        <v>0</v>
      </c>
      <c r="R155" s="178">
        <f>Q155*H155</f>
        <v>0</v>
      </c>
      <c r="S155" s="178">
        <v>0</v>
      </c>
      <c r="T155" s="179">
        <f>S155*H155</f>
        <v>0</v>
      </c>
      <c r="U155" s="33"/>
      <c r="V155" s="33"/>
      <c r="W155" s="33"/>
      <c r="X155" s="33"/>
      <c r="Y155" s="33"/>
      <c r="Z155" s="33"/>
      <c r="AA155" s="33"/>
      <c r="AB155" s="33"/>
      <c r="AC155" s="33"/>
      <c r="AD155" s="33"/>
      <c r="AE155" s="33"/>
      <c r="AR155" s="180" t="s">
        <v>128</v>
      </c>
      <c r="AT155" s="180" t="s">
        <v>182</v>
      </c>
      <c r="AU155" s="180" t="s">
        <v>21</v>
      </c>
      <c r="AY155" s="18" t="s">
        <v>180</v>
      </c>
      <c r="BE155" s="181">
        <f>IF(N155="základní",J155,0)</f>
        <v>0</v>
      </c>
      <c r="BF155" s="181">
        <f>IF(N155="snížená",J155,0)</f>
        <v>0</v>
      </c>
      <c r="BG155" s="181">
        <f>IF(N155="zákl. přenesená",J155,0)</f>
        <v>0</v>
      </c>
      <c r="BH155" s="181">
        <f>IF(N155="sníž. přenesená",J155,0)</f>
        <v>0</v>
      </c>
      <c r="BI155" s="181">
        <f>IF(N155="nulová",J155,0)</f>
        <v>0</v>
      </c>
      <c r="BJ155" s="18" t="s">
        <v>21</v>
      </c>
      <c r="BK155" s="181">
        <f>ROUND(I155*H155,2)</f>
        <v>0</v>
      </c>
      <c r="BL155" s="18" t="s">
        <v>128</v>
      </c>
      <c r="BM155" s="180" t="s">
        <v>274</v>
      </c>
    </row>
    <row r="156" spans="1:65" s="2" customFormat="1" ht="29.25">
      <c r="A156" s="33"/>
      <c r="B156" s="34"/>
      <c r="C156" s="33"/>
      <c r="D156" s="182" t="s">
        <v>186</v>
      </c>
      <c r="E156" s="33"/>
      <c r="F156" s="183" t="s">
        <v>2720</v>
      </c>
      <c r="G156" s="33"/>
      <c r="H156" s="33"/>
      <c r="I156" s="102"/>
      <c r="J156" s="33"/>
      <c r="K156" s="33"/>
      <c r="L156" s="34"/>
      <c r="M156" s="184"/>
      <c r="N156" s="185"/>
      <c r="O156" s="59"/>
      <c r="P156" s="59"/>
      <c r="Q156" s="59"/>
      <c r="R156" s="59"/>
      <c r="S156" s="59"/>
      <c r="T156" s="60"/>
      <c r="U156" s="33"/>
      <c r="V156" s="33"/>
      <c r="W156" s="33"/>
      <c r="X156" s="33"/>
      <c r="Y156" s="33"/>
      <c r="Z156" s="33"/>
      <c r="AA156" s="33"/>
      <c r="AB156" s="33"/>
      <c r="AC156" s="33"/>
      <c r="AD156" s="33"/>
      <c r="AE156" s="33"/>
      <c r="AT156" s="18" t="s">
        <v>186</v>
      </c>
      <c r="AU156" s="18" t="s">
        <v>21</v>
      </c>
    </row>
    <row r="157" spans="1:65" s="15" customFormat="1" ht="11.25">
      <c r="B157" s="213"/>
      <c r="D157" s="182" t="s">
        <v>187</v>
      </c>
      <c r="E157" s="214" t="s">
        <v>1</v>
      </c>
      <c r="F157" s="215" t="s">
        <v>1263</v>
      </c>
      <c r="H157" s="214" t="s">
        <v>1</v>
      </c>
      <c r="I157" s="216"/>
      <c r="L157" s="213"/>
      <c r="M157" s="217"/>
      <c r="N157" s="218"/>
      <c r="O157" s="218"/>
      <c r="P157" s="218"/>
      <c r="Q157" s="218"/>
      <c r="R157" s="218"/>
      <c r="S157" s="218"/>
      <c r="T157" s="219"/>
      <c r="AT157" s="214" t="s">
        <v>187</v>
      </c>
      <c r="AU157" s="214" t="s">
        <v>21</v>
      </c>
      <c r="AV157" s="15" t="s">
        <v>21</v>
      </c>
      <c r="AW157" s="15" t="s">
        <v>36</v>
      </c>
      <c r="AX157" s="15" t="s">
        <v>80</v>
      </c>
      <c r="AY157" s="214" t="s">
        <v>180</v>
      </c>
    </row>
    <row r="158" spans="1:65" s="13" customFormat="1" ht="11.25">
      <c r="B158" s="186"/>
      <c r="D158" s="182" t="s">
        <v>187</v>
      </c>
      <c r="E158" s="187" t="s">
        <v>1</v>
      </c>
      <c r="F158" s="188" t="s">
        <v>21</v>
      </c>
      <c r="H158" s="189">
        <v>1</v>
      </c>
      <c r="I158" s="190"/>
      <c r="L158" s="186"/>
      <c r="M158" s="191"/>
      <c r="N158" s="192"/>
      <c r="O158" s="192"/>
      <c r="P158" s="192"/>
      <c r="Q158" s="192"/>
      <c r="R158" s="192"/>
      <c r="S158" s="192"/>
      <c r="T158" s="193"/>
      <c r="AT158" s="187" t="s">
        <v>187</v>
      </c>
      <c r="AU158" s="187" t="s">
        <v>21</v>
      </c>
      <c r="AV158" s="13" t="s">
        <v>91</v>
      </c>
      <c r="AW158" s="13" t="s">
        <v>36</v>
      </c>
      <c r="AX158" s="13" t="s">
        <v>80</v>
      </c>
      <c r="AY158" s="187" t="s">
        <v>180</v>
      </c>
    </row>
    <row r="159" spans="1:65" s="14" customFormat="1" ht="11.25">
      <c r="B159" s="194"/>
      <c r="D159" s="182" t="s">
        <v>187</v>
      </c>
      <c r="E159" s="195" t="s">
        <v>1</v>
      </c>
      <c r="F159" s="196" t="s">
        <v>189</v>
      </c>
      <c r="H159" s="197">
        <v>1</v>
      </c>
      <c r="I159" s="198"/>
      <c r="L159" s="194"/>
      <c r="M159" s="199"/>
      <c r="N159" s="200"/>
      <c r="O159" s="200"/>
      <c r="P159" s="200"/>
      <c r="Q159" s="200"/>
      <c r="R159" s="200"/>
      <c r="S159" s="200"/>
      <c r="T159" s="201"/>
      <c r="AT159" s="195" t="s">
        <v>187</v>
      </c>
      <c r="AU159" s="195" t="s">
        <v>21</v>
      </c>
      <c r="AV159" s="14" t="s">
        <v>128</v>
      </c>
      <c r="AW159" s="14" t="s">
        <v>36</v>
      </c>
      <c r="AX159" s="14" t="s">
        <v>21</v>
      </c>
      <c r="AY159" s="195" t="s">
        <v>180</v>
      </c>
    </row>
    <row r="160" spans="1:65" s="2" customFormat="1" ht="36" customHeight="1">
      <c r="A160" s="33"/>
      <c r="B160" s="167"/>
      <c r="C160" s="168" t="s">
        <v>210</v>
      </c>
      <c r="D160" s="168" t="s">
        <v>182</v>
      </c>
      <c r="E160" s="169" t="s">
        <v>1295</v>
      </c>
      <c r="F160" s="170" t="s">
        <v>1265</v>
      </c>
      <c r="G160" s="171" t="s">
        <v>1243</v>
      </c>
      <c r="H160" s="172">
        <v>1</v>
      </c>
      <c r="I160" s="173"/>
      <c r="J160" s="174">
        <f>ROUND(I160*H160,2)</f>
        <v>0</v>
      </c>
      <c r="K160" s="175"/>
      <c r="L160" s="34"/>
      <c r="M160" s="176" t="s">
        <v>1</v>
      </c>
      <c r="N160" s="177" t="s">
        <v>45</v>
      </c>
      <c r="O160" s="59"/>
      <c r="P160" s="178">
        <f>O160*H160</f>
        <v>0</v>
      </c>
      <c r="Q160" s="178">
        <v>0</v>
      </c>
      <c r="R160" s="178">
        <f>Q160*H160</f>
        <v>0</v>
      </c>
      <c r="S160" s="178">
        <v>0</v>
      </c>
      <c r="T160" s="179">
        <f>S160*H160</f>
        <v>0</v>
      </c>
      <c r="U160" s="33"/>
      <c r="V160" s="33"/>
      <c r="W160" s="33"/>
      <c r="X160" s="33"/>
      <c r="Y160" s="33"/>
      <c r="Z160" s="33"/>
      <c r="AA160" s="33"/>
      <c r="AB160" s="33"/>
      <c r="AC160" s="33"/>
      <c r="AD160" s="33"/>
      <c r="AE160" s="33"/>
      <c r="AR160" s="180" t="s">
        <v>128</v>
      </c>
      <c r="AT160" s="180" t="s">
        <v>182</v>
      </c>
      <c r="AU160" s="180" t="s">
        <v>21</v>
      </c>
      <c r="AY160" s="18" t="s">
        <v>180</v>
      </c>
      <c r="BE160" s="181">
        <f>IF(N160="základní",J160,0)</f>
        <v>0</v>
      </c>
      <c r="BF160" s="181">
        <f>IF(N160="snížená",J160,0)</f>
        <v>0</v>
      </c>
      <c r="BG160" s="181">
        <f>IF(N160="zákl. přenesená",J160,0)</f>
        <v>0</v>
      </c>
      <c r="BH160" s="181">
        <f>IF(N160="sníž. přenesená",J160,0)</f>
        <v>0</v>
      </c>
      <c r="BI160" s="181">
        <f>IF(N160="nulová",J160,0)</f>
        <v>0</v>
      </c>
      <c r="BJ160" s="18" t="s">
        <v>21</v>
      </c>
      <c r="BK160" s="181">
        <f>ROUND(I160*H160,2)</f>
        <v>0</v>
      </c>
      <c r="BL160" s="18" t="s">
        <v>128</v>
      </c>
      <c r="BM160" s="180" t="s">
        <v>277</v>
      </c>
    </row>
    <row r="161" spans="1:65" s="2" customFormat="1" ht="19.5">
      <c r="A161" s="33"/>
      <c r="B161" s="34"/>
      <c r="C161" s="33"/>
      <c r="D161" s="182" t="s">
        <v>186</v>
      </c>
      <c r="E161" s="33"/>
      <c r="F161" s="183" t="s">
        <v>1265</v>
      </c>
      <c r="G161" s="33"/>
      <c r="H161" s="33"/>
      <c r="I161" s="102"/>
      <c r="J161" s="33"/>
      <c r="K161" s="33"/>
      <c r="L161" s="34"/>
      <c r="M161" s="184"/>
      <c r="N161" s="185"/>
      <c r="O161" s="59"/>
      <c r="P161" s="59"/>
      <c r="Q161" s="59"/>
      <c r="R161" s="59"/>
      <c r="S161" s="59"/>
      <c r="T161" s="60"/>
      <c r="U161" s="33"/>
      <c r="V161" s="33"/>
      <c r="W161" s="33"/>
      <c r="X161" s="33"/>
      <c r="Y161" s="33"/>
      <c r="Z161" s="33"/>
      <c r="AA161" s="33"/>
      <c r="AB161" s="33"/>
      <c r="AC161" s="33"/>
      <c r="AD161" s="33"/>
      <c r="AE161" s="33"/>
      <c r="AT161" s="18" t="s">
        <v>186</v>
      </c>
      <c r="AU161" s="18" t="s">
        <v>21</v>
      </c>
    </row>
    <row r="162" spans="1:65" s="15" customFormat="1" ht="11.25">
      <c r="B162" s="213"/>
      <c r="D162" s="182" t="s">
        <v>187</v>
      </c>
      <c r="E162" s="214" t="s">
        <v>1</v>
      </c>
      <c r="F162" s="215" t="s">
        <v>1263</v>
      </c>
      <c r="H162" s="214" t="s">
        <v>1</v>
      </c>
      <c r="I162" s="216"/>
      <c r="L162" s="213"/>
      <c r="M162" s="217"/>
      <c r="N162" s="218"/>
      <c r="O162" s="218"/>
      <c r="P162" s="218"/>
      <c r="Q162" s="218"/>
      <c r="R162" s="218"/>
      <c r="S162" s="218"/>
      <c r="T162" s="219"/>
      <c r="AT162" s="214" t="s">
        <v>187</v>
      </c>
      <c r="AU162" s="214" t="s">
        <v>21</v>
      </c>
      <c r="AV162" s="15" t="s">
        <v>21</v>
      </c>
      <c r="AW162" s="15" t="s">
        <v>36</v>
      </c>
      <c r="AX162" s="15" t="s">
        <v>80</v>
      </c>
      <c r="AY162" s="214" t="s">
        <v>180</v>
      </c>
    </row>
    <row r="163" spans="1:65" s="13" customFormat="1" ht="11.25">
      <c r="B163" s="186"/>
      <c r="D163" s="182" t="s">
        <v>187</v>
      </c>
      <c r="E163" s="187" t="s">
        <v>1</v>
      </c>
      <c r="F163" s="188" t="s">
        <v>21</v>
      </c>
      <c r="H163" s="189">
        <v>1</v>
      </c>
      <c r="I163" s="190"/>
      <c r="L163" s="186"/>
      <c r="M163" s="191"/>
      <c r="N163" s="192"/>
      <c r="O163" s="192"/>
      <c r="P163" s="192"/>
      <c r="Q163" s="192"/>
      <c r="R163" s="192"/>
      <c r="S163" s="192"/>
      <c r="T163" s="193"/>
      <c r="AT163" s="187" t="s">
        <v>187</v>
      </c>
      <c r="AU163" s="187" t="s">
        <v>21</v>
      </c>
      <c r="AV163" s="13" t="s">
        <v>91</v>
      </c>
      <c r="AW163" s="13" t="s">
        <v>36</v>
      </c>
      <c r="AX163" s="13" t="s">
        <v>80</v>
      </c>
      <c r="AY163" s="187" t="s">
        <v>180</v>
      </c>
    </row>
    <row r="164" spans="1:65" s="14" customFormat="1" ht="11.25">
      <c r="B164" s="194"/>
      <c r="D164" s="182" t="s">
        <v>187</v>
      </c>
      <c r="E164" s="195" t="s">
        <v>1</v>
      </c>
      <c r="F164" s="196" t="s">
        <v>189</v>
      </c>
      <c r="H164" s="197">
        <v>1</v>
      </c>
      <c r="I164" s="198"/>
      <c r="L164" s="194"/>
      <c r="M164" s="199"/>
      <c r="N164" s="200"/>
      <c r="O164" s="200"/>
      <c r="P164" s="200"/>
      <c r="Q164" s="200"/>
      <c r="R164" s="200"/>
      <c r="S164" s="200"/>
      <c r="T164" s="201"/>
      <c r="AT164" s="195" t="s">
        <v>187</v>
      </c>
      <c r="AU164" s="195" t="s">
        <v>21</v>
      </c>
      <c r="AV164" s="14" t="s">
        <v>128</v>
      </c>
      <c r="AW164" s="14" t="s">
        <v>36</v>
      </c>
      <c r="AX164" s="14" t="s">
        <v>21</v>
      </c>
      <c r="AY164" s="195" t="s">
        <v>180</v>
      </c>
    </row>
    <row r="165" spans="1:65" s="12" customFormat="1" ht="25.9" customHeight="1">
      <c r="B165" s="154"/>
      <c r="D165" s="155" t="s">
        <v>79</v>
      </c>
      <c r="E165" s="156" t="s">
        <v>1266</v>
      </c>
      <c r="F165" s="156" t="s">
        <v>1267</v>
      </c>
      <c r="I165" s="157"/>
      <c r="J165" s="158">
        <f>BK165</f>
        <v>0</v>
      </c>
      <c r="L165" s="154"/>
      <c r="M165" s="159"/>
      <c r="N165" s="160"/>
      <c r="O165" s="160"/>
      <c r="P165" s="161">
        <f>SUM(P166:P190)</f>
        <v>0</v>
      </c>
      <c r="Q165" s="160"/>
      <c r="R165" s="161">
        <f>SUM(R166:R190)</f>
        <v>0</v>
      </c>
      <c r="S165" s="160"/>
      <c r="T165" s="162">
        <f>SUM(T166:T190)</f>
        <v>0</v>
      </c>
      <c r="AR165" s="155" t="s">
        <v>21</v>
      </c>
      <c r="AT165" s="163" t="s">
        <v>79</v>
      </c>
      <c r="AU165" s="163" t="s">
        <v>80</v>
      </c>
      <c r="AY165" s="155" t="s">
        <v>180</v>
      </c>
      <c r="BK165" s="164">
        <f>SUM(BK166:BK190)</f>
        <v>0</v>
      </c>
    </row>
    <row r="166" spans="1:65" s="2" customFormat="1" ht="16.5" customHeight="1">
      <c r="A166" s="33"/>
      <c r="B166" s="167"/>
      <c r="C166" s="168" t="s">
        <v>193</v>
      </c>
      <c r="D166" s="168" t="s">
        <v>182</v>
      </c>
      <c r="E166" s="169" t="s">
        <v>1296</v>
      </c>
      <c r="F166" s="170" t="s">
        <v>1269</v>
      </c>
      <c r="G166" s="171" t="s">
        <v>1243</v>
      </c>
      <c r="H166" s="172">
        <v>1</v>
      </c>
      <c r="I166" s="173"/>
      <c r="J166" s="174">
        <f>ROUND(I166*H166,2)</f>
        <v>0</v>
      </c>
      <c r="K166" s="175"/>
      <c r="L166" s="34"/>
      <c r="M166" s="176" t="s">
        <v>1</v>
      </c>
      <c r="N166" s="177" t="s">
        <v>45</v>
      </c>
      <c r="O166" s="59"/>
      <c r="P166" s="178">
        <f>O166*H166</f>
        <v>0</v>
      </c>
      <c r="Q166" s="178">
        <v>0</v>
      </c>
      <c r="R166" s="178">
        <f>Q166*H166</f>
        <v>0</v>
      </c>
      <c r="S166" s="178">
        <v>0</v>
      </c>
      <c r="T166" s="179">
        <f>S166*H166</f>
        <v>0</v>
      </c>
      <c r="U166" s="33"/>
      <c r="V166" s="33"/>
      <c r="W166" s="33"/>
      <c r="X166" s="33"/>
      <c r="Y166" s="33"/>
      <c r="Z166" s="33"/>
      <c r="AA166" s="33"/>
      <c r="AB166" s="33"/>
      <c r="AC166" s="33"/>
      <c r="AD166" s="33"/>
      <c r="AE166" s="33"/>
      <c r="AR166" s="180" t="s">
        <v>128</v>
      </c>
      <c r="AT166" s="180" t="s">
        <v>182</v>
      </c>
      <c r="AU166" s="180" t="s">
        <v>21</v>
      </c>
      <c r="AY166" s="18" t="s">
        <v>180</v>
      </c>
      <c r="BE166" s="181">
        <f>IF(N166="základní",J166,0)</f>
        <v>0</v>
      </c>
      <c r="BF166" s="181">
        <f>IF(N166="snížená",J166,0)</f>
        <v>0</v>
      </c>
      <c r="BG166" s="181">
        <f>IF(N166="zákl. přenesená",J166,0)</f>
        <v>0</v>
      </c>
      <c r="BH166" s="181">
        <f>IF(N166="sníž. přenesená",J166,0)</f>
        <v>0</v>
      </c>
      <c r="BI166" s="181">
        <f>IF(N166="nulová",J166,0)</f>
        <v>0</v>
      </c>
      <c r="BJ166" s="18" t="s">
        <v>21</v>
      </c>
      <c r="BK166" s="181">
        <f>ROUND(I166*H166,2)</f>
        <v>0</v>
      </c>
      <c r="BL166" s="18" t="s">
        <v>128</v>
      </c>
      <c r="BM166" s="180" t="s">
        <v>319</v>
      </c>
    </row>
    <row r="167" spans="1:65" s="2" customFormat="1" ht="11.25">
      <c r="A167" s="33"/>
      <c r="B167" s="34"/>
      <c r="C167" s="33"/>
      <c r="D167" s="182" t="s">
        <v>186</v>
      </c>
      <c r="E167" s="33"/>
      <c r="F167" s="183" t="s">
        <v>1269</v>
      </c>
      <c r="G167" s="33"/>
      <c r="H167" s="33"/>
      <c r="I167" s="102"/>
      <c r="J167" s="33"/>
      <c r="K167" s="33"/>
      <c r="L167" s="34"/>
      <c r="M167" s="184"/>
      <c r="N167" s="185"/>
      <c r="O167" s="59"/>
      <c r="P167" s="59"/>
      <c r="Q167" s="59"/>
      <c r="R167" s="59"/>
      <c r="S167" s="59"/>
      <c r="T167" s="60"/>
      <c r="U167" s="33"/>
      <c r="V167" s="33"/>
      <c r="W167" s="33"/>
      <c r="X167" s="33"/>
      <c r="Y167" s="33"/>
      <c r="Z167" s="33"/>
      <c r="AA167" s="33"/>
      <c r="AB167" s="33"/>
      <c r="AC167" s="33"/>
      <c r="AD167" s="33"/>
      <c r="AE167" s="33"/>
      <c r="AT167" s="18" t="s">
        <v>186</v>
      </c>
      <c r="AU167" s="18" t="s">
        <v>21</v>
      </c>
    </row>
    <row r="168" spans="1:65" s="15" customFormat="1" ht="11.25">
      <c r="B168" s="213"/>
      <c r="D168" s="182" t="s">
        <v>187</v>
      </c>
      <c r="E168" s="214" t="s">
        <v>1</v>
      </c>
      <c r="F168" s="215" t="s">
        <v>1263</v>
      </c>
      <c r="H168" s="214" t="s">
        <v>1</v>
      </c>
      <c r="I168" s="216"/>
      <c r="L168" s="213"/>
      <c r="M168" s="217"/>
      <c r="N168" s="218"/>
      <c r="O168" s="218"/>
      <c r="P168" s="218"/>
      <c r="Q168" s="218"/>
      <c r="R168" s="218"/>
      <c r="S168" s="218"/>
      <c r="T168" s="219"/>
      <c r="AT168" s="214" t="s">
        <v>187</v>
      </c>
      <c r="AU168" s="214" t="s">
        <v>21</v>
      </c>
      <c r="AV168" s="15" t="s">
        <v>21</v>
      </c>
      <c r="AW168" s="15" t="s">
        <v>36</v>
      </c>
      <c r="AX168" s="15" t="s">
        <v>80</v>
      </c>
      <c r="AY168" s="214" t="s">
        <v>180</v>
      </c>
    </row>
    <row r="169" spans="1:65" s="13" customFormat="1" ht="11.25">
      <c r="B169" s="186"/>
      <c r="D169" s="182" t="s">
        <v>187</v>
      </c>
      <c r="E169" s="187" t="s">
        <v>1</v>
      </c>
      <c r="F169" s="188" t="s">
        <v>21</v>
      </c>
      <c r="H169" s="189">
        <v>1</v>
      </c>
      <c r="I169" s="190"/>
      <c r="L169" s="186"/>
      <c r="M169" s="191"/>
      <c r="N169" s="192"/>
      <c r="O169" s="192"/>
      <c r="P169" s="192"/>
      <c r="Q169" s="192"/>
      <c r="R169" s="192"/>
      <c r="S169" s="192"/>
      <c r="T169" s="193"/>
      <c r="AT169" s="187" t="s">
        <v>187</v>
      </c>
      <c r="AU169" s="187" t="s">
        <v>21</v>
      </c>
      <c r="AV169" s="13" t="s">
        <v>91</v>
      </c>
      <c r="AW169" s="13" t="s">
        <v>36</v>
      </c>
      <c r="AX169" s="13" t="s">
        <v>80</v>
      </c>
      <c r="AY169" s="187" t="s">
        <v>180</v>
      </c>
    </row>
    <row r="170" spans="1:65" s="14" customFormat="1" ht="11.25">
      <c r="B170" s="194"/>
      <c r="D170" s="182" t="s">
        <v>187</v>
      </c>
      <c r="E170" s="195" t="s">
        <v>1</v>
      </c>
      <c r="F170" s="196" t="s">
        <v>189</v>
      </c>
      <c r="H170" s="197">
        <v>1</v>
      </c>
      <c r="I170" s="198"/>
      <c r="L170" s="194"/>
      <c r="M170" s="199"/>
      <c r="N170" s="200"/>
      <c r="O170" s="200"/>
      <c r="P170" s="200"/>
      <c r="Q170" s="200"/>
      <c r="R170" s="200"/>
      <c r="S170" s="200"/>
      <c r="T170" s="201"/>
      <c r="AT170" s="195" t="s">
        <v>187</v>
      </c>
      <c r="AU170" s="195" t="s">
        <v>21</v>
      </c>
      <c r="AV170" s="14" t="s">
        <v>128</v>
      </c>
      <c r="AW170" s="14" t="s">
        <v>36</v>
      </c>
      <c r="AX170" s="14" t="s">
        <v>21</v>
      </c>
      <c r="AY170" s="195" t="s">
        <v>180</v>
      </c>
    </row>
    <row r="171" spans="1:65" s="2" customFormat="1" ht="16.5" customHeight="1">
      <c r="A171" s="33"/>
      <c r="B171" s="167"/>
      <c r="C171" s="168" t="s">
        <v>222</v>
      </c>
      <c r="D171" s="168" t="s">
        <v>182</v>
      </c>
      <c r="E171" s="169" t="s">
        <v>1297</v>
      </c>
      <c r="F171" s="170" t="s">
        <v>1271</v>
      </c>
      <c r="G171" s="171" t="s">
        <v>1243</v>
      </c>
      <c r="H171" s="172">
        <v>1</v>
      </c>
      <c r="I171" s="173"/>
      <c r="J171" s="174">
        <f>ROUND(I171*H171,2)</f>
        <v>0</v>
      </c>
      <c r="K171" s="175"/>
      <c r="L171" s="34"/>
      <c r="M171" s="176" t="s">
        <v>1</v>
      </c>
      <c r="N171" s="177" t="s">
        <v>45</v>
      </c>
      <c r="O171" s="59"/>
      <c r="P171" s="178">
        <f>O171*H171</f>
        <v>0</v>
      </c>
      <c r="Q171" s="178">
        <v>0</v>
      </c>
      <c r="R171" s="178">
        <f>Q171*H171</f>
        <v>0</v>
      </c>
      <c r="S171" s="178">
        <v>0</v>
      </c>
      <c r="T171" s="179">
        <f>S171*H171</f>
        <v>0</v>
      </c>
      <c r="U171" s="33"/>
      <c r="V171" s="33"/>
      <c r="W171" s="33"/>
      <c r="X171" s="33"/>
      <c r="Y171" s="33"/>
      <c r="Z171" s="33"/>
      <c r="AA171" s="33"/>
      <c r="AB171" s="33"/>
      <c r="AC171" s="33"/>
      <c r="AD171" s="33"/>
      <c r="AE171" s="33"/>
      <c r="AR171" s="180" t="s">
        <v>128</v>
      </c>
      <c r="AT171" s="180" t="s">
        <v>182</v>
      </c>
      <c r="AU171" s="180" t="s">
        <v>21</v>
      </c>
      <c r="AY171" s="18" t="s">
        <v>180</v>
      </c>
      <c r="BE171" s="181">
        <f>IF(N171="základní",J171,0)</f>
        <v>0</v>
      </c>
      <c r="BF171" s="181">
        <f>IF(N171="snížená",J171,0)</f>
        <v>0</v>
      </c>
      <c r="BG171" s="181">
        <f>IF(N171="zákl. přenesená",J171,0)</f>
        <v>0</v>
      </c>
      <c r="BH171" s="181">
        <f>IF(N171="sníž. přenesená",J171,0)</f>
        <v>0</v>
      </c>
      <c r="BI171" s="181">
        <f>IF(N171="nulová",J171,0)</f>
        <v>0</v>
      </c>
      <c r="BJ171" s="18" t="s">
        <v>21</v>
      </c>
      <c r="BK171" s="181">
        <f>ROUND(I171*H171,2)</f>
        <v>0</v>
      </c>
      <c r="BL171" s="18" t="s">
        <v>128</v>
      </c>
      <c r="BM171" s="180" t="s">
        <v>322</v>
      </c>
    </row>
    <row r="172" spans="1:65" s="2" customFormat="1" ht="11.25">
      <c r="A172" s="33"/>
      <c r="B172" s="34"/>
      <c r="C172" s="33"/>
      <c r="D172" s="182" t="s">
        <v>186</v>
      </c>
      <c r="E172" s="33"/>
      <c r="F172" s="183" t="s">
        <v>1271</v>
      </c>
      <c r="G172" s="33"/>
      <c r="H172" s="33"/>
      <c r="I172" s="102"/>
      <c r="J172" s="33"/>
      <c r="K172" s="33"/>
      <c r="L172" s="34"/>
      <c r="M172" s="184"/>
      <c r="N172" s="185"/>
      <c r="O172" s="59"/>
      <c r="P172" s="59"/>
      <c r="Q172" s="59"/>
      <c r="R172" s="59"/>
      <c r="S172" s="59"/>
      <c r="T172" s="60"/>
      <c r="U172" s="33"/>
      <c r="V172" s="33"/>
      <c r="W172" s="33"/>
      <c r="X172" s="33"/>
      <c r="Y172" s="33"/>
      <c r="Z172" s="33"/>
      <c r="AA172" s="33"/>
      <c r="AB172" s="33"/>
      <c r="AC172" s="33"/>
      <c r="AD172" s="33"/>
      <c r="AE172" s="33"/>
      <c r="AT172" s="18" t="s">
        <v>186</v>
      </c>
      <c r="AU172" s="18" t="s">
        <v>21</v>
      </c>
    </row>
    <row r="173" spans="1:65" s="15" customFormat="1" ht="11.25">
      <c r="B173" s="213"/>
      <c r="D173" s="182" t="s">
        <v>187</v>
      </c>
      <c r="E173" s="214" t="s">
        <v>1</v>
      </c>
      <c r="F173" s="215" t="s">
        <v>1251</v>
      </c>
      <c r="H173" s="214" t="s">
        <v>1</v>
      </c>
      <c r="I173" s="216"/>
      <c r="L173" s="213"/>
      <c r="M173" s="217"/>
      <c r="N173" s="218"/>
      <c r="O173" s="218"/>
      <c r="P173" s="218"/>
      <c r="Q173" s="218"/>
      <c r="R173" s="218"/>
      <c r="S173" s="218"/>
      <c r="T173" s="219"/>
      <c r="AT173" s="214" t="s">
        <v>187</v>
      </c>
      <c r="AU173" s="214" t="s">
        <v>21</v>
      </c>
      <c r="AV173" s="15" t="s">
        <v>21</v>
      </c>
      <c r="AW173" s="15" t="s">
        <v>36</v>
      </c>
      <c r="AX173" s="15" t="s">
        <v>80</v>
      </c>
      <c r="AY173" s="214" t="s">
        <v>180</v>
      </c>
    </row>
    <row r="174" spans="1:65" s="13" customFormat="1" ht="11.25">
      <c r="B174" s="186"/>
      <c r="D174" s="182" t="s">
        <v>187</v>
      </c>
      <c r="E174" s="187" t="s">
        <v>1</v>
      </c>
      <c r="F174" s="188" t="s">
        <v>21</v>
      </c>
      <c r="H174" s="189">
        <v>1</v>
      </c>
      <c r="I174" s="190"/>
      <c r="L174" s="186"/>
      <c r="M174" s="191"/>
      <c r="N174" s="192"/>
      <c r="O174" s="192"/>
      <c r="P174" s="192"/>
      <c r="Q174" s="192"/>
      <c r="R174" s="192"/>
      <c r="S174" s="192"/>
      <c r="T174" s="193"/>
      <c r="AT174" s="187" t="s">
        <v>187</v>
      </c>
      <c r="AU174" s="187" t="s">
        <v>21</v>
      </c>
      <c r="AV174" s="13" t="s">
        <v>91</v>
      </c>
      <c r="AW174" s="13" t="s">
        <v>36</v>
      </c>
      <c r="AX174" s="13" t="s">
        <v>80</v>
      </c>
      <c r="AY174" s="187" t="s">
        <v>180</v>
      </c>
    </row>
    <row r="175" spans="1:65" s="14" customFormat="1" ht="11.25">
      <c r="B175" s="194"/>
      <c r="D175" s="182" t="s">
        <v>187</v>
      </c>
      <c r="E175" s="195" t="s">
        <v>1</v>
      </c>
      <c r="F175" s="196" t="s">
        <v>189</v>
      </c>
      <c r="H175" s="197">
        <v>1</v>
      </c>
      <c r="I175" s="198"/>
      <c r="L175" s="194"/>
      <c r="M175" s="199"/>
      <c r="N175" s="200"/>
      <c r="O175" s="200"/>
      <c r="P175" s="200"/>
      <c r="Q175" s="200"/>
      <c r="R175" s="200"/>
      <c r="S175" s="200"/>
      <c r="T175" s="201"/>
      <c r="AT175" s="195" t="s">
        <v>187</v>
      </c>
      <c r="AU175" s="195" t="s">
        <v>21</v>
      </c>
      <c r="AV175" s="14" t="s">
        <v>128</v>
      </c>
      <c r="AW175" s="14" t="s">
        <v>36</v>
      </c>
      <c r="AX175" s="14" t="s">
        <v>21</v>
      </c>
      <c r="AY175" s="195" t="s">
        <v>180</v>
      </c>
    </row>
    <row r="176" spans="1:65" s="2" customFormat="1" ht="16.5" customHeight="1">
      <c r="A176" s="33"/>
      <c r="B176" s="167"/>
      <c r="C176" s="168" t="s">
        <v>26</v>
      </c>
      <c r="D176" s="168" t="s">
        <v>182</v>
      </c>
      <c r="E176" s="169" t="s">
        <v>1298</v>
      </c>
      <c r="F176" s="170" t="s">
        <v>1273</v>
      </c>
      <c r="G176" s="171" t="s">
        <v>1243</v>
      </c>
      <c r="H176" s="172">
        <v>1</v>
      </c>
      <c r="I176" s="173"/>
      <c r="J176" s="174">
        <f>ROUND(I176*H176,2)</f>
        <v>0</v>
      </c>
      <c r="K176" s="175"/>
      <c r="L176" s="34"/>
      <c r="M176" s="176" t="s">
        <v>1</v>
      </c>
      <c r="N176" s="177" t="s">
        <v>45</v>
      </c>
      <c r="O176" s="59"/>
      <c r="P176" s="178">
        <f>O176*H176</f>
        <v>0</v>
      </c>
      <c r="Q176" s="178">
        <v>0</v>
      </c>
      <c r="R176" s="178">
        <f>Q176*H176</f>
        <v>0</v>
      </c>
      <c r="S176" s="178">
        <v>0</v>
      </c>
      <c r="T176" s="179">
        <f>S176*H176</f>
        <v>0</v>
      </c>
      <c r="U176" s="33"/>
      <c r="V176" s="33"/>
      <c r="W176" s="33"/>
      <c r="X176" s="33"/>
      <c r="Y176" s="33"/>
      <c r="Z176" s="33"/>
      <c r="AA176" s="33"/>
      <c r="AB176" s="33"/>
      <c r="AC176" s="33"/>
      <c r="AD176" s="33"/>
      <c r="AE176" s="33"/>
      <c r="AR176" s="180" t="s">
        <v>128</v>
      </c>
      <c r="AT176" s="180" t="s">
        <v>182</v>
      </c>
      <c r="AU176" s="180" t="s">
        <v>21</v>
      </c>
      <c r="AY176" s="18" t="s">
        <v>180</v>
      </c>
      <c r="BE176" s="181">
        <f>IF(N176="základní",J176,0)</f>
        <v>0</v>
      </c>
      <c r="BF176" s="181">
        <f>IF(N176="snížená",J176,0)</f>
        <v>0</v>
      </c>
      <c r="BG176" s="181">
        <f>IF(N176="zákl. přenesená",J176,0)</f>
        <v>0</v>
      </c>
      <c r="BH176" s="181">
        <f>IF(N176="sníž. přenesená",J176,0)</f>
        <v>0</v>
      </c>
      <c r="BI176" s="181">
        <f>IF(N176="nulová",J176,0)</f>
        <v>0</v>
      </c>
      <c r="BJ176" s="18" t="s">
        <v>21</v>
      </c>
      <c r="BK176" s="181">
        <f>ROUND(I176*H176,2)</f>
        <v>0</v>
      </c>
      <c r="BL176" s="18" t="s">
        <v>128</v>
      </c>
      <c r="BM176" s="180" t="s">
        <v>326</v>
      </c>
    </row>
    <row r="177" spans="1:65" s="2" customFormat="1" ht="11.25">
      <c r="A177" s="33"/>
      <c r="B177" s="34"/>
      <c r="C177" s="33"/>
      <c r="D177" s="182" t="s">
        <v>186</v>
      </c>
      <c r="E177" s="33"/>
      <c r="F177" s="183" t="s">
        <v>1273</v>
      </c>
      <c r="G177" s="33"/>
      <c r="H177" s="33"/>
      <c r="I177" s="102"/>
      <c r="J177" s="33"/>
      <c r="K177" s="33"/>
      <c r="L177" s="34"/>
      <c r="M177" s="184"/>
      <c r="N177" s="185"/>
      <c r="O177" s="59"/>
      <c r="P177" s="59"/>
      <c r="Q177" s="59"/>
      <c r="R177" s="59"/>
      <c r="S177" s="59"/>
      <c r="T177" s="60"/>
      <c r="U177" s="33"/>
      <c r="V177" s="33"/>
      <c r="W177" s="33"/>
      <c r="X177" s="33"/>
      <c r="Y177" s="33"/>
      <c r="Z177" s="33"/>
      <c r="AA177" s="33"/>
      <c r="AB177" s="33"/>
      <c r="AC177" s="33"/>
      <c r="AD177" s="33"/>
      <c r="AE177" s="33"/>
      <c r="AT177" s="18" t="s">
        <v>186</v>
      </c>
      <c r="AU177" s="18" t="s">
        <v>21</v>
      </c>
    </row>
    <row r="178" spans="1:65" s="15" customFormat="1" ht="11.25">
      <c r="B178" s="213"/>
      <c r="D178" s="182" t="s">
        <v>187</v>
      </c>
      <c r="E178" s="214" t="s">
        <v>1</v>
      </c>
      <c r="F178" s="215" t="s">
        <v>1251</v>
      </c>
      <c r="H178" s="214" t="s">
        <v>1</v>
      </c>
      <c r="I178" s="216"/>
      <c r="L178" s="213"/>
      <c r="M178" s="217"/>
      <c r="N178" s="218"/>
      <c r="O178" s="218"/>
      <c r="P178" s="218"/>
      <c r="Q178" s="218"/>
      <c r="R178" s="218"/>
      <c r="S178" s="218"/>
      <c r="T178" s="219"/>
      <c r="AT178" s="214" t="s">
        <v>187</v>
      </c>
      <c r="AU178" s="214" t="s">
        <v>21</v>
      </c>
      <c r="AV178" s="15" t="s">
        <v>21</v>
      </c>
      <c r="AW178" s="15" t="s">
        <v>36</v>
      </c>
      <c r="AX178" s="15" t="s">
        <v>80</v>
      </c>
      <c r="AY178" s="214" t="s">
        <v>180</v>
      </c>
    </row>
    <row r="179" spans="1:65" s="13" customFormat="1" ht="11.25">
      <c r="B179" s="186"/>
      <c r="D179" s="182" t="s">
        <v>187</v>
      </c>
      <c r="E179" s="187" t="s">
        <v>1</v>
      </c>
      <c r="F179" s="188" t="s">
        <v>21</v>
      </c>
      <c r="H179" s="189">
        <v>1</v>
      </c>
      <c r="I179" s="190"/>
      <c r="L179" s="186"/>
      <c r="M179" s="191"/>
      <c r="N179" s="192"/>
      <c r="O179" s="192"/>
      <c r="P179" s="192"/>
      <c r="Q179" s="192"/>
      <c r="R179" s="192"/>
      <c r="S179" s="192"/>
      <c r="T179" s="193"/>
      <c r="AT179" s="187" t="s">
        <v>187</v>
      </c>
      <c r="AU179" s="187" t="s">
        <v>21</v>
      </c>
      <c r="AV179" s="13" t="s">
        <v>91</v>
      </c>
      <c r="AW179" s="13" t="s">
        <v>36</v>
      </c>
      <c r="AX179" s="13" t="s">
        <v>80</v>
      </c>
      <c r="AY179" s="187" t="s">
        <v>180</v>
      </c>
    </row>
    <row r="180" spans="1:65" s="14" customFormat="1" ht="11.25">
      <c r="B180" s="194"/>
      <c r="D180" s="182" t="s">
        <v>187</v>
      </c>
      <c r="E180" s="195" t="s">
        <v>1</v>
      </c>
      <c r="F180" s="196" t="s">
        <v>189</v>
      </c>
      <c r="H180" s="197">
        <v>1</v>
      </c>
      <c r="I180" s="198"/>
      <c r="L180" s="194"/>
      <c r="M180" s="199"/>
      <c r="N180" s="200"/>
      <c r="O180" s="200"/>
      <c r="P180" s="200"/>
      <c r="Q180" s="200"/>
      <c r="R180" s="200"/>
      <c r="S180" s="200"/>
      <c r="T180" s="201"/>
      <c r="AT180" s="195" t="s">
        <v>187</v>
      </c>
      <c r="AU180" s="195" t="s">
        <v>21</v>
      </c>
      <c r="AV180" s="14" t="s">
        <v>128</v>
      </c>
      <c r="AW180" s="14" t="s">
        <v>36</v>
      </c>
      <c r="AX180" s="14" t="s">
        <v>21</v>
      </c>
      <c r="AY180" s="195" t="s">
        <v>180</v>
      </c>
    </row>
    <row r="181" spans="1:65" s="2" customFormat="1" ht="16.5" customHeight="1">
      <c r="A181" s="33"/>
      <c r="B181" s="167"/>
      <c r="C181" s="168" t="s">
        <v>233</v>
      </c>
      <c r="D181" s="168" t="s">
        <v>182</v>
      </c>
      <c r="E181" s="169" t="s">
        <v>1299</v>
      </c>
      <c r="F181" s="170" t="s">
        <v>1275</v>
      </c>
      <c r="G181" s="171" t="s">
        <v>1243</v>
      </c>
      <c r="H181" s="172">
        <v>1</v>
      </c>
      <c r="I181" s="173"/>
      <c r="J181" s="174">
        <f>ROUND(I181*H181,2)</f>
        <v>0</v>
      </c>
      <c r="K181" s="175"/>
      <c r="L181" s="34"/>
      <c r="M181" s="176" t="s">
        <v>1</v>
      </c>
      <c r="N181" s="177" t="s">
        <v>45</v>
      </c>
      <c r="O181" s="59"/>
      <c r="P181" s="178">
        <f>O181*H181</f>
        <v>0</v>
      </c>
      <c r="Q181" s="178">
        <v>0</v>
      </c>
      <c r="R181" s="178">
        <f>Q181*H181</f>
        <v>0</v>
      </c>
      <c r="S181" s="178">
        <v>0</v>
      </c>
      <c r="T181" s="179">
        <f>S181*H181</f>
        <v>0</v>
      </c>
      <c r="U181" s="33"/>
      <c r="V181" s="33"/>
      <c r="W181" s="33"/>
      <c r="X181" s="33"/>
      <c r="Y181" s="33"/>
      <c r="Z181" s="33"/>
      <c r="AA181" s="33"/>
      <c r="AB181" s="33"/>
      <c r="AC181" s="33"/>
      <c r="AD181" s="33"/>
      <c r="AE181" s="33"/>
      <c r="AR181" s="180" t="s">
        <v>128</v>
      </c>
      <c r="AT181" s="180" t="s">
        <v>182</v>
      </c>
      <c r="AU181" s="180" t="s">
        <v>21</v>
      </c>
      <c r="AY181" s="18" t="s">
        <v>180</v>
      </c>
      <c r="BE181" s="181">
        <f>IF(N181="základní",J181,0)</f>
        <v>0</v>
      </c>
      <c r="BF181" s="181">
        <f>IF(N181="snížená",J181,0)</f>
        <v>0</v>
      </c>
      <c r="BG181" s="181">
        <f>IF(N181="zákl. přenesená",J181,0)</f>
        <v>0</v>
      </c>
      <c r="BH181" s="181">
        <f>IF(N181="sníž. přenesená",J181,0)</f>
        <v>0</v>
      </c>
      <c r="BI181" s="181">
        <f>IF(N181="nulová",J181,0)</f>
        <v>0</v>
      </c>
      <c r="BJ181" s="18" t="s">
        <v>21</v>
      </c>
      <c r="BK181" s="181">
        <f>ROUND(I181*H181,2)</f>
        <v>0</v>
      </c>
      <c r="BL181" s="18" t="s">
        <v>128</v>
      </c>
      <c r="BM181" s="180" t="s">
        <v>329</v>
      </c>
    </row>
    <row r="182" spans="1:65" s="2" customFormat="1" ht="11.25">
      <c r="A182" s="33"/>
      <c r="B182" s="34"/>
      <c r="C182" s="33"/>
      <c r="D182" s="182" t="s">
        <v>186</v>
      </c>
      <c r="E182" s="33"/>
      <c r="F182" s="183" t="s">
        <v>1275</v>
      </c>
      <c r="G182" s="33"/>
      <c r="H182" s="33"/>
      <c r="I182" s="102"/>
      <c r="J182" s="33"/>
      <c r="K182" s="33"/>
      <c r="L182" s="34"/>
      <c r="M182" s="184"/>
      <c r="N182" s="185"/>
      <c r="O182" s="59"/>
      <c r="P182" s="59"/>
      <c r="Q182" s="59"/>
      <c r="R182" s="59"/>
      <c r="S182" s="59"/>
      <c r="T182" s="60"/>
      <c r="U182" s="33"/>
      <c r="V182" s="33"/>
      <c r="W182" s="33"/>
      <c r="X182" s="33"/>
      <c r="Y182" s="33"/>
      <c r="Z182" s="33"/>
      <c r="AA182" s="33"/>
      <c r="AB182" s="33"/>
      <c r="AC182" s="33"/>
      <c r="AD182" s="33"/>
      <c r="AE182" s="33"/>
      <c r="AT182" s="18" t="s">
        <v>186</v>
      </c>
      <c r="AU182" s="18" t="s">
        <v>21</v>
      </c>
    </row>
    <row r="183" spans="1:65" s="15" customFormat="1" ht="11.25">
      <c r="B183" s="213"/>
      <c r="D183" s="182" t="s">
        <v>187</v>
      </c>
      <c r="E183" s="214" t="s">
        <v>1</v>
      </c>
      <c r="F183" s="215" t="s">
        <v>1251</v>
      </c>
      <c r="H183" s="214" t="s">
        <v>1</v>
      </c>
      <c r="I183" s="216"/>
      <c r="L183" s="213"/>
      <c r="M183" s="217"/>
      <c r="N183" s="218"/>
      <c r="O183" s="218"/>
      <c r="P183" s="218"/>
      <c r="Q183" s="218"/>
      <c r="R183" s="218"/>
      <c r="S183" s="218"/>
      <c r="T183" s="219"/>
      <c r="AT183" s="214" t="s">
        <v>187</v>
      </c>
      <c r="AU183" s="214" t="s">
        <v>21</v>
      </c>
      <c r="AV183" s="15" t="s">
        <v>21</v>
      </c>
      <c r="AW183" s="15" t="s">
        <v>36</v>
      </c>
      <c r="AX183" s="15" t="s">
        <v>80</v>
      </c>
      <c r="AY183" s="214" t="s">
        <v>180</v>
      </c>
    </row>
    <row r="184" spans="1:65" s="13" customFormat="1" ht="11.25">
      <c r="B184" s="186"/>
      <c r="D184" s="182" t="s">
        <v>187</v>
      </c>
      <c r="E184" s="187" t="s">
        <v>1</v>
      </c>
      <c r="F184" s="188" t="s">
        <v>21</v>
      </c>
      <c r="H184" s="189">
        <v>1</v>
      </c>
      <c r="I184" s="190"/>
      <c r="L184" s="186"/>
      <c r="M184" s="191"/>
      <c r="N184" s="192"/>
      <c r="O184" s="192"/>
      <c r="P184" s="192"/>
      <c r="Q184" s="192"/>
      <c r="R184" s="192"/>
      <c r="S184" s="192"/>
      <c r="T184" s="193"/>
      <c r="AT184" s="187" t="s">
        <v>187</v>
      </c>
      <c r="AU184" s="187" t="s">
        <v>21</v>
      </c>
      <c r="AV184" s="13" t="s">
        <v>91</v>
      </c>
      <c r="AW184" s="13" t="s">
        <v>36</v>
      </c>
      <c r="AX184" s="13" t="s">
        <v>80</v>
      </c>
      <c r="AY184" s="187" t="s">
        <v>180</v>
      </c>
    </row>
    <row r="185" spans="1:65" s="14" customFormat="1" ht="11.25">
      <c r="B185" s="194"/>
      <c r="D185" s="182" t="s">
        <v>187</v>
      </c>
      <c r="E185" s="195" t="s">
        <v>1</v>
      </c>
      <c r="F185" s="196" t="s">
        <v>189</v>
      </c>
      <c r="H185" s="197">
        <v>1</v>
      </c>
      <c r="I185" s="198"/>
      <c r="L185" s="194"/>
      <c r="M185" s="199"/>
      <c r="N185" s="200"/>
      <c r="O185" s="200"/>
      <c r="P185" s="200"/>
      <c r="Q185" s="200"/>
      <c r="R185" s="200"/>
      <c r="S185" s="200"/>
      <c r="T185" s="201"/>
      <c r="AT185" s="195" t="s">
        <v>187</v>
      </c>
      <c r="AU185" s="195" t="s">
        <v>21</v>
      </c>
      <c r="AV185" s="14" t="s">
        <v>128</v>
      </c>
      <c r="AW185" s="14" t="s">
        <v>36</v>
      </c>
      <c r="AX185" s="14" t="s">
        <v>21</v>
      </c>
      <c r="AY185" s="195" t="s">
        <v>180</v>
      </c>
    </row>
    <row r="186" spans="1:65" s="2" customFormat="1" ht="16.5" customHeight="1">
      <c r="A186" s="33"/>
      <c r="B186" s="167"/>
      <c r="C186" s="168" t="s">
        <v>208</v>
      </c>
      <c r="D186" s="168" t="s">
        <v>182</v>
      </c>
      <c r="E186" s="169" t="s">
        <v>1300</v>
      </c>
      <c r="F186" s="170" t="s">
        <v>1277</v>
      </c>
      <c r="G186" s="171" t="s">
        <v>1243</v>
      </c>
      <c r="H186" s="172">
        <v>1</v>
      </c>
      <c r="I186" s="173"/>
      <c r="J186" s="174">
        <f>ROUND(I186*H186,2)</f>
        <v>0</v>
      </c>
      <c r="K186" s="175"/>
      <c r="L186" s="34"/>
      <c r="M186" s="176" t="s">
        <v>1</v>
      </c>
      <c r="N186" s="177" t="s">
        <v>45</v>
      </c>
      <c r="O186" s="59"/>
      <c r="P186" s="178">
        <f>O186*H186</f>
        <v>0</v>
      </c>
      <c r="Q186" s="178">
        <v>0</v>
      </c>
      <c r="R186" s="178">
        <f>Q186*H186</f>
        <v>0</v>
      </c>
      <c r="S186" s="178">
        <v>0</v>
      </c>
      <c r="T186" s="179">
        <f>S186*H186</f>
        <v>0</v>
      </c>
      <c r="U186" s="33"/>
      <c r="V186" s="33"/>
      <c r="W186" s="33"/>
      <c r="X186" s="33"/>
      <c r="Y186" s="33"/>
      <c r="Z186" s="33"/>
      <c r="AA186" s="33"/>
      <c r="AB186" s="33"/>
      <c r="AC186" s="33"/>
      <c r="AD186" s="33"/>
      <c r="AE186" s="33"/>
      <c r="AR186" s="180" t="s">
        <v>128</v>
      </c>
      <c r="AT186" s="180" t="s">
        <v>182</v>
      </c>
      <c r="AU186" s="180" t="s">
        <v>21</v>
      </c>
      <c r="AY186" s="18" t="s">
        <v>180</v>
      </c>
      <c r="BE186" s="181">
        <f>IF(N186="základní",J186,0)</f>
        <v>0</v>
      </c>
      <c r="BF186" s="181">
        <f>IF(N186="snížená",J186,0)</f>
        <v>0</v>
      </c>
      <c r="BG186" s="181">
        <f>IF(N186="zákl. přenesená",J186,0)</f>
        <v>0</v>
      </c>
      <c r="BH186" s="181">
        <f>IF(N186="sníž. přenesená",J186,0)</f>
        <v>0</v>
      </c>
      <c r="BI186" s="181">
        <f>IF(N186="nulová",J186,0)</f>
        <v>0</v>
      </c>
      <c r="BJ186" s="18" t="s">
        <v>21</v>
      </c>
      <c r="BK186" s="181">
        <f>ROUND(I186*H186,2)</f>
        <v>0</v>
      </c>
      <c r="BL186" s="18" t="s">
        <v>128</v>
      </c>
      <c r="BM186" s="180" t="s">
        <v>334</v>
      </c>
    </row>
    <row r="187" spans="1:65" s="2" customFormat="1" ht="11.25">
      <c r="A187" s="33"/>
      <c r="B187" s="34"/>
      <c r="C187" s="33"/>
      <c r="D187" s="182" t="s">
        <v>186</v>
      </c>
      <c r="E187" s="33"/>
      <c r="F187" s="183" t="s">
        <v>1277</v>
      </c>
      <c r="G187" s="33"/>
      <c r="H187" s="33"/>
      <c r="I187" s="102"/>
      <c r="J187" s="33"/>
      <c r="K187" s="33"/>
      <c r="L187" s="34"/>
      <c r="M187" s="184"/>
      <c r="N187" s="185"/>
      <c r="O187" s="59"/>
      <c r="P187" s="59"/>
      <c r="Q187" s="59"/>
      <c r="R187" s="59"/>
      <c r="S187" s="59"/>
      <c r="T187" s="60"/>
      <c r="U187" s="33"/>
      <c r="V187" s="33"/>
      <c r="W187" s="33"/>
      <c r="X187" s="33"/>
      <c r="Y187" s="33"/>
      <c r="Z187" s="33"/>
      <c r="AA187" s="33"/>
      <c r="AB187" s="33"/>
      <c r="AC187" s="33"/>
      <c r="AD187" s="33"/>
      <c r="AE187" s="33"/>
      <c r="AT187" s="18" t="s">
        <v>186</v>
      </c>
      <c r="AU187" s="18" t="s">
        <v>21</v>
      </c>
    </row>
    <row r="188" spans="1:65" s="15" customFormat="1" ht="11.25">
      <c r="B188" s="213"/>
      <c r="D188" s="182" t="s">
        <v>187</v>
      </c>
      <c r="E188" s="214" t="s">
        <v>1</v>
      </c>
      <c r="F188" s="215" t="s">
        <v>1251</v>
      </c>
      <c r="H188" s="214" t="s">
        <v>1</v>
      </c>
      <c r="I188" s="216"/>
      <c r="L188" s="213"/>
      <c r="M188" s="217"/>
      <c r="N188" s="218"/>
      <c r="O188" s="218"/>
      <c r="P188" s="218"/>
      <c r="Q188" s="218"/>
      <c r="R188" s="218"/>
      <c r="S188" s="218"/>
      <c r="T188" s="219"/>
      <c r="AT188" s="214" t="s">
        <v>187</v>
      </c>
      <c r="AU188" s="214" t="s">
        <v>21</v>
      </c>
      <c r="AV188" s="15" t="s">
        <v>21</v>
      </c>
      <c r="AW188" s="15" t="s">
        <v>36</v>
      </c>
      <c r="AX188" s="15" t="s">
        <v>80</v>
      </c>
      <c r="AY188" s="214" t="s">
        <v>180</v>
      </c>
    </row>
    <row r="189" spans="1:65" s="13" customFormat="1" ht="11.25">
      <c r="B189" s="186"/>
      <c r="D189" s="182" t="s">
        <v>187</v>
      </c>
      <c r="E189" s="187" t="s">
        <v>1</v>
      </c>
      <c r="F189" s="188" t="s">
        <v>21</v>
      </c>
      <c r="H189" s="189">
        <v>1</v>
      </c>
      <c r="I189" s="190"/>
      <c r="L189" s="186"/>
      <c r="M189" s="191"/>
      <c r="N189" s="192"/>
      <c r="O189" s="192"/>
      <c r="P189" s="192"/>
      <c r="Q189" s="192"/>
      <c r="R189" s="192"/>
      <c r="S189" s="192"/>
      <c r="T189" s="193"/>
      <c r="AT189" s="187" t="s">
        <v>187</v>
      </c>
      <c r="AU189" s="187" t="s">
        <v>21</v>
      </c>
      <c r="AV189" s="13" t="s">
        <v>91</v>
      </c>
      <c r="AW189" s="13" t="s">
        <v>36</v>
      </c>
      <c r="AX189" s="13" t="s">
        <v>80</v>
      </c>
      <c r="AY189" s="187" t="s">
        <v>180</v>
      </c>
    </row>
    <row r="190" spans="1:65" s="14" customFormat="1" ht="11.25">
      <c r="B190" s="194"/>
      <c r="D190" s="182" t="s">
        <v>187</v>
      </c>
      <c r="E190" s="195" t="s">
        <v>1</v>
      </c>
      <c r="F190" s="196" t="s">
        <v>189</v>
      </c>
      <c r="H190" s="197">
        <v>1</v>
      </c>
      <c r="I190" s="198"/>
      <c r="L190" s="194"/>
      <c r="M190" s="199"/>
      <c r="N190" s="200"/>
      <c r="O190" s="200"/>
      <c r="P190" s="200"/>
      <c r="Q190" s="200"/>
      <c r="R190" s="200"/>
      <c r="S190" s="200"/>
      <c r="T190" s="201"/>
      <c r="AT190" s="195" t="s">
        <v>187</v>
      </c>
      <c r="AU190" s="195" t="s">
        <v>21</v>
      </c>
      <c r="AV190" s="14" t="s">
        <v>128</v>
      </c>
      <c r="AW190" s="14" t="s">
        <v>36</v>
      </c>
      <c r="AX190" s="14" t="s">
        <v>21</v>
      </c>
      <c r="AY190" s="195" t="s">
        <v>180</v>
      </c>
    </row>
    <row r="191" spans="1:65" s="12" customFormat="1" ht="25.9" customHeight="1">
      <c r="B191" s="154"/>
      <c r="D191" s="155" t="s">
        <v>79</v>
      </c>
      <c r="E191" s="156" t="s">
        <v>1278</v>
      </c>
      <c r="F191" s="156" t="s">
        <v>1279</v>
      </c>
      <c r="I191" s="157"/>
      <c r="J191" s="158">
        <f>BK191</f>
        <v>0</v>
      </c>
      <c r="L191" s="154"/>
      <c r="M191" s="159"/>
      <c r="N191" s="160"/>
      <c r="O191" s="160"/>
      <c r="P191" s="161">
        <f>SUM(P192:P206)</f>
        <v>0</v>
      </c>
      <c r="Q191" s="160"/>
      <c r="R191" s="161">
        <f>SUM(R192:R206)</f>
        <v>0</v>
      </c>
      <c r="S191" s="160"/>
      <c r="T191" s="162">
        <f>SUM(T192:T206)</f>
        <v>0</v>
      </c>
      <c r="AR191" s="155" t="s">
        <v>21</v>
      </c>
      <c r="AT191" s="163" t="s">
        <v>79</v>
      </c>
      <c r="AU191" s="163" t="s">
        <v>80</v>
      </c>
      <c r="AY191" s="155" t="s">
        <v>180</v>
      </c>
      <c r="BK191" s="164">
        <f>SUM(BK192:BK206)</f>
        <v>0</v>
      </c>
    </row>
    <row r="192" spans="1:65" s="2" customFormat="1" ht="16.5" customHeight="1">
      <c r="A192" s="33"/>
      <c r="B192" s="167"/>
      <c r="C192" s="168" t="s">
        <v>243</v>
      </c>
      <c r="D192" s="168" t="s">
        <v>182</v>
      </c>
      <c r="E192" s="169" t="s">
        <v>1301</v>
      </c>
      <c r="F192" s="170" t="s">
        <v>1281</v>
      </c>
      <c r="G192" s="171" t="s">
        <v>1243</v>
      </c>
      <c r="H192" s="172">
        <v>1</v>
      </c>
      <c r="I192" s="173"/>
      <c r="J192" s="174">
        <f>ROUND(I192*H192,2)</f>
        <v>0</v>
      </c>
      <c r="K192" s="175"/>
      <c r="L192" s="34"/>
      <c r="M192" s="176" t="s">
        <v>1</v>
      </c>
      <c r="N192" s="177" t="s">
        <v>45</v>
      </c>
      <c r="O192" s="59"/>
      <c r="P192" s="178">
        <f>O192*H192</f>
        <v>0</v>
      </c>
      <c r="Q192" s="178">
        <v>0</v>
      </c>
      <c r="R192" s="178">
        <f>Q192*H192</f>
        <v>0</v>
      </c>
      <c r="S192" s="178">
        <v>0</v>
      </c>
      <c r="T192" s="179">
        <f>S192*H192</f>
        <v>0</v>
      </c>
      <c r="U192" s="33"/>
      <c r="V192" s="33"/>
      <c r="W192" s="33"/>
      <c r="X192" s="33"/>
      <c r="Y192" s="33"/>
      <c r="Z192" s="33"/>
      <c r="AA192" s="33"/>
      <c r="AB192" s="33"/>
      <c r="AC192" s="33"/>
      <c r="AD192" s="33"/>
      <c r="AE192" s="33"/>
      <c r="AR192" s="180" t="s">
        <v>128</v>
      </c>
      <c r="AT192" s="180" t="s">
        <v>182</v>
      </c>
      <c r="AU192" s="180" t="s">
        <v>21</v>
      </c>
      <c r="AY192" s="18" t="s">
        <v>180</v>
      </c>
      <c r="BE192" s="181">
        <f>IF(N192="základní",J192,0)</f>
        <v>0</v>
      </c>
      <c r="BF192" s="181">
        <f>IF(N192="snížená",J192,0)</f>
        <v>0</v>
      </c>
      <c r="BG192" s="181">
        <f>IF(N192="zákl. přenesená",J192,0)</f>
        <v>0</v>
      </c>
      <c r="BH192" s="181">
        <f>IF(N192="sníž. přenesená",J192,0)</f>
        <v>0</v>
      </c>
      <c r="BI192" s="181">
        <f>IF(N192="nulová",J192,0)</f>
        <v>0</v>
      </c>
      <c r="BJ192" s="18" t="s">
        <v>21</v>
      </c>
      <c r="BK192" s="181">
        <f>ROUND(I192*H192,2)</f>
        <v>0</v>
      </c>
      <c r="BL192" s="18" t="s">
        <v>128</v>
      </c>
      <c r="BM192" s="180" t="s">
        <v>397</v>
      </c>
    </row>
    <row r="193" spans="1:65" s="2" customFormat="1" ht="11.25">
      <c r="A193" s="33"/>
      <c r="B193" s="34"/>
      <c r="C193" s="33"/>
      <c r="D193" s="182" t="s">
        <v>186</v>
      </c>
      <c r="E193" s="33"/>
      <c r="F193" s="183" t="s">
        <v>1281</v>
      </c>
      <c r="G193" s="33"/>
      <c r="H193" s="33"/>
      <c r="I193" s="102"/>
      <c r="J193" s="33"/>
      <c r="K193" s="33"/>
      <c r="L193" s="34"/>
      <c r="M193" s="184"/>
      <c r="N193" s="185"/>
      <c r="O193" s="59"/>
      <c r="P193" s="59"/>
      <c r="Q193" s="59"/>
      <c r="R193" s="59"/>
      <c r="S193" s="59"/>
      <c r="T193" s="60"/>
      <c r="U193" s="33"/>
      <c r="V193" s="33"/>
      <c r="W193" s="33"/>
      <c r="X193" s="33"/>
      <c r="Y193" s="33"/>
      <c r="Z193" s="33"/>
      <c r="AA193" s="33"/>
      <c r="AB193" s="33"/>
      <c r="AC193" s="33"/>
      <c r="AD193" s="33"/>
      <c r="AE193" s="33"/>
      <c r="AT193" s="18" t="s">
        <v>186</v>
      </c>
      <c r="AU193" s="18" t="s">
        <v>21</v>
      </c>
    </row>
    <row r="194" spans="1:65" s="15" customFormat="1" ht="11.25">
      <c r="B194" s="213"/>
      <c r="D194" s="182" t="s">
        <v>187</v>
      </c>
      <c r="E194" s="214" t="s">
        <v>1</v>
      </c>
      <c r="F194" s="215" t="s">
        <v>1282</v>
      </c>
      <c r="H194" s="214" t="s">
        <v>1</v>
      </c>
      <c r="I194" s="216"/>
      <c r="L194" s="213"/>
      <c r="M194" s="217"/>
      <c r="N194" s="218"/>
      <c r="O194" s="218"/>
      <c r="P194" s="218"/>
      <c r="Q194" s="218"/>
      <c r="R194" s="218"/>
      <c r="S194" s="218"/>
      <c r="T194" s="219"/>
      <c r="AT194" s="214" t="s">
        <v>187</v>
      </c>
      <c r="AU194" s="214" t="s">
        <v>21</v>
      </c>
      <c r="AV194" s="15" t="s">
        <v>21</v>
      </c>
      <c r="AW194" s="15" t="s">
        <v>36</v>
      </c>
      <c r="AX194" s="15" t="s">
        <v>80</v>
      </c>
      <c r="AY194" s="214" t="s">
        <v>180</v>
      </c>
    </row>
    <row r="195" spans="1:65" s="13" customFormat="1" ht="11.25">
      <c r="B195" s="186"/>
      <c r="D195" s="182" t="s">
        <v>187</v>
      </c>
      <c r="E195" s="187" t="s">
        <v>1</v>
      </c>
      <c r="F195" s="188" t="s">
        <v>21</v>
      </c>
      <c r="H195" s="189">
        <v>1</v>
      </c>
      <c r="I195" s="190"/>
      <c r="L195" s="186"/>
      <c r="M195" s="191"/>
      <c r="N195" s="192"/>
      <c r="O195" s="192"/>
      <c r="P195" s="192"/>
      <c r="Q195" s="192"/>
      <c r="R195" s="192"/>
      <c r="S195" s="192"/>
      <c r="T195" s="193"/>
      <c r="AT195" s="187" t="s">
        <v>187</v>
      </c>
      <c r="AU195" s="187" t="s">
        <v>21</v>
      </c>
      <c r="AV195" s="13" t="s">
        <v>91</v>
      </c>
      <c r="AW195" s="13" t="s">
        <v>36</v>
      </c>
      <c r="AX195" s="13" t="s">
        <v>80</v>
      </c>
      <c r="AY195" s="187" t="s">
        <v>180</v>
      </c>
    </row>
    <row r="196" spans="1:65" s="14" customFormat="1" ht="11.25">
      <c r="B196" s="194"/>
      <c r="D196" s="182" t="s">
        <v>187</v>
      </c>
      <c r="E196" s="195" t="s">
        <v>1</v>
      </c>
      <c r="F196" s="196" t="s">
        <v>189</v>
      </c>
      <c r="H196" s="197">
        <v>1</v>
      </c>
      <c r="I196" s="198"/>
      <c r="L196" s="194"/>
      <c r="M196" s="199"/>
      <c r="N196" s="200"/>
      <c r="O196" s="200"/>
      <c r="P196" s="200"/>
      <c r="Q196" s="200"/>
      <c r="R196" s="200"/>
      <c r="S196" s="200"/>
      <c r="T196" s="201"/>
      <c r="AT196" s="195" t="s">
        <v>187</v>
      </c>
      <c r="AU196" s="195" t="s">
        <v>21</v>
      </c>
      <c r="AV196" s="14" t="s">
        <v>128</v>
      </c>
      <c r="AW196" s="14" t="s">
        <v>36</v>
      </c>
      <c r="AX196" s="14" t="s">
        <v>21</v>
      </c>
      <c r="AY196" s="195" t="s">
        <v>180</v>
      </c>
    </row>
    <row r="197" spans="1:65" s="2" customFormat="1" ht="36" customHeight="1">
      <c r="A197" s="33"/>
      <c r="B197" s="167"/>
      <c r="C197" s="168" t="s">
        <v>214</v>
      </c>
      <c r="D197" s="168" t="s">
        <v>182</v>
      </c>
      <c r="E197" s="169" t="s">
        <v>1302</v>
      </c>
      <c r="F197" s="170" t="s">
        <v>1284</v>
      </c>
      <c r="G197" s="171" t="s">
        <v>213</v>
      </c>
      <c r="H197" s="172">
        <v>47</v>
      </c>
      <c r="I197" s="173"/>
      <c r="J197" s="174">
        <f>ROUND(I197*H197,2)</f>
        <v>0</v>
      </c>
      <c r="K197" s="175"/>
      <c r="L197" s="34"/>
      <c r="M197" s="176" t="s">
        <v>1</v>
      </c>
      <c r="N197" s="177" t="s">
        <v>45</v>
      </c>
      <c r="O197" s="59"/>
      <c r="P197" s="178">
        <f>O197*H197</f>
        <v>0</v>
      </c>
      <c r="Q197" s="178">
        <v>0</v>
      </c>
      <c r="R197" s="178">
        <f>Q197*H197</f>
        <v>0</v>
      </c>
      <c r="S197" s="178">
        <v>0</v>
      </c>
      <c r="T197" s="179">
        <f>S197*H197</f>
        <v>0</v>
      </c>
      <c r="U197" s="33"/>
      <c r="V197" s="33"/>
      <c r="W197" s="33"/>
      <c r="X197" s="33"/>
      <c r="Y197" s="33"/>
      <c r="Z197" s="33"/>
      <c r="AA197" s="33"/>
      <c r="AB197" s="33"/>
      <c r="AC197" s="33"/>
      <c r="AD197" s="33"/>
      <c r="AE197" s="33"/>
      <c r="AR197" s="180" t="s">
        <v>128</v>
      </c>
      <c r="AT197" s="180" t="s">
        <v>182</v>
      </c>
      <c r="AU197" s="180" t="s">
        <v>21</v>
      </c>
      <c r="AY197" s="18" t="s">
        <v>180</v>
      </c>
      <c r="BE197" s="181">
        <f>IF(N197="základní",J197,0)</f>
        <v>0</v>
      </c>
      <c r="BF197" s="181">
        <f>IF(N197="snížená",J197,0)</f>
        <v>0</v>
      </c>
      <c r="BG197" s="181">
        <f>IF(N197="zákl. přenesená",J197,0)</f>
        <v>0</v>
      </c>
      <c r="BH197" s="181">
        <f>IF(N197="sníž. přenesená",J197,0)</f>
        <v>0</v>
      </c>
      <c r="BI197" s="181">
        <f>IF(N197="nulová",J197,0)</f>
        <v>0</v>
      </c>
      <c r="BJ197" s="18" t="s">
        <v>21</v>
      </c>
      <c r="BK197" s="181">
        <f>ROUND(I197*H197,2)</f>
        <v>0</v>
      </c>
      <c r="BL197" s="18" t="s">
        <v>128</v>
      </c>
      <c r="BM197" s="180" t="s">
        <v>422</v>
      </c>
    </row>
    <row r="198" spans="1:65" s="2" customFormat="1" ht="19.5">
      <c r="A198" s="33"/>
      <c r="B198" s="34"/>
      <c r="C198" s="33"/>
      <c r="D198" s="182" t="s">
        <v>186</v>
      </c>
      <c r="E198" s="33"/>
      <c r="F198" s="183" t="s">
        <v>1284</v>
      </c>
      <c r="G198" s="33"/>
      <c r="H198" s="33"/>
      <c r="I198" s="102"/>
      <c r="J198" s="33"/>
      <c r="K198" s="33"/>
      <c r="L198" s="34"/>
      <c r="M198" s="184"/>
      <c r="N198" s="185"/>
      <c r="O198" s="59"/>
      <c r="P198" s="59"/>
      <c r="Q198" s="59"/>
      <c r="R198" s="59"/>
      <c r="S198" s="59"/>
      <c r="T198" s="60"/>
      <c r="U198" s="33"/>
      <c r="V198" s="33"/>
      <c r="W198" s="33"/>
      <c r="X198" s="33"/>
      <c r="Y198" s="33"/>
      <c r="Z198" s="33"/>
      <c r="AA198" s="33"/>
      <c r="AB198" s="33"/>
      <c r="AC198" s="33"/>
      <c r="AD198" s="33"/>
      <c r="AE198" s="33"/>
      <c r="AT198" s="18" t="s">
        <v>186</v>
      </c>
      <c r="AU198" s="18" t="s">
        <v>21</v>
      </c>
    </row>
    <row r="199" spans="1:65" s="15" customFormat="1" ht="11.25">
      <c r="B199" s="213"/>
      <c r="D199" s="182" t="s">
        <v>187</v>
      </c>
      <c r="E199" s="214" t="s">
        <v>1</v>
      </c>
      <c r="F199" s="215" t="s">
        <v>1244</v>
      </c>
      <c r="H199" s="214" t="s">
        <v>1</v>
      </c>
      <c r="I199" s="216"/>
      <c r="L199" s="213"/>
      <c r="M199" s="217"/>
      <c r="N199" s="218"/>
      <c r="O199" s="218"/>
      <c r="P199" s="218"/>
      <c r="Q199" s="218"/>
      <c r="R199" s="218"/>
      <c r="S199" s="218"/>
      <c r="T199" s="219"/>
      <c r="AT199" s="214" t="s">
        <v>187</v>
      </c>
      <c r="AU199" s="214" t="s">
        <v>21</v>
      </c>
      <c r="AV199" s="15" t="s">
        <v>21</v>
      </c>
      <c r="AW199" s="15" t="s">
        <v>36</v>
      </c>
      <c r="AX199" s="15" t="s">
        <v>80</v>
      </c>
      <c r="AY199" s="214" t="s">
        <v>180</v>
      </c>
    </row>
    <row r="200" spans="1:65" s="13" customFormat="1" ht="11.25">
      <c r="B200" s="186"/>
      <c r="D200" s="182" t="s">
        <v>187</v>
      </c>
      <c r="E200" s="187" t="s">
        <v>1</v>
      </c>
      <c r="F200" s="188" t="s">
        <v>409</v>
      </c>
      <c r="H200" s="189">
        <v>47</v>
      </c>
      <c r="I200" s="190"/>
      <c r="L200" s="186"/>
      <c r="M200" s="191"/>
      <c r="N200" s="192"/>
      <c r="O200" s="192"/>
      <c r="P200" s="192"/>
      <c r="Q200" s="192"/>
      <c r="R200" s="192"/>
      <c r="S200" s="192"/>
      <c r="T200" s="193"/>
      <c r="AT200" s="187" t="s">
        <v>187</v>
      </c>
      <c r="AU200" s="187" t="s">
        <v>21</v>
      </c>
      <c r="AV200" s="13" t="s">
        <v>91</v>
      </c>
      <c r="AW200" s="13" t="s">
        <v>36</v>
      </c>
      <c r="AX200" s="13" t="s">
        <v>80</v>
      </c>
      <c r="AY200" s="187" t="s">
        <v>180</v>
      </c>
    </row>
    <row r="201" spans="1:65" s="14" customFormat="1" ht="11.25">
      <c r="B201" s="194"/>
      <c r="D201" s="182" t="s">
        <v>187</v>
      </c>
      <c r="E201" s="195" t="s">
        <v>1</v>
      </c>
      <c r="F201" s="196" t="s">
        <v>189</v>
      </c>
      <c r="H201" s="197">
        <v>47</v>
      </c>
      <c r="I201" s="198"/>
      <c r="L201" s="194"/>
      <c r="M201" s="199"/>
      <c r="N201" s="200"/>
      <c r="O201" s="200"/>
      <c r="P201" s="200"/>
      <c r="Q201" s="200"/>
      <c r="R201" s="200"/>
      <c r="S201" s="200"/>
      <c r="T201" s="201"/>
      <c r="AT201" s="195" t="s">
        <v>187</v>
      </c>
      <c r="AU201" s="195" t="s">
        <v>21</v>
      </c>
      <c r="AV201" s="14" t="s">
        <v>128</v>
      </c>
      <c r="AW201" s="14" t="s">
        <v>36</v>
      </c>
      <c r="AX201" s="14" t="s">
        <v>21</v>
      </c>
      <c r="AY201" s="195" t="s">
        <v>180</v>
      </c>
    </row>
    <row r="202" spans="1:65" s="2" customFormat="1" ht="36" customHeight="1">
      <c r="A202" s="33"/>
      <c r="B202" s="167"/>
      <c r="C202" s="168" t="s">
        <v>8</v>
      </c>
      <c r="D202" s="168" t="s">
        <v>182</v>
      </c>
      <c r="E202" s="169" t="s">
        <v>1303</v>
      </c>
      <c r="F202" s="170" t="s">
        <v>1286</v>
      </c>
      <c r="G202" s="171" t="s">
        <v>1243</v>
      </c>
      <c r="H202" s="172">
        <v>2</v>
      </c>
      <c r="I202" s="173"/>
      <c r="J202" s="174">
        <f>ROUND(I202*H202,2)</f>
        <v>0</v>
      </c>
      <c r="K202" s="175"/>
      <c r="L202" s="34"/>
      <c r="M202" s="176" t="s">
        <v>1</v>
      </c>
      <c r="N202" s="177" t="s">
        <v>45</v>
      </c>
      <c r="O202" s="59"/>
      <c r="P202" s="178">
        <f>O202*H202</f>
        <v>0</v>
      </c>
      <c r="Q202" s="178">
        <v>0</v>
      </c>
      <c r="R202" s="178">
        <f>Q202*H202</f>
        <v>0</v>
      </c>
      <c r="S202" s="178">
        <v>0</v>
      </c>
      <c r="T202" s="179">
        <f>S202*H202</f>
        <v>0</v>
      </c>
      <c r="U202" s="33"/>
      <c r="V202" s="33"/>
      <c r="W202" s="33"/>
      <c r="X202" s="33"/>
      <c r="Y202" s="33"/>
      <c r="Z202" s="33"/>
      <c r="AA202" s="33"/>
      <c r="AB202" s="33"/>
      <c r="AC202" s="33"/>
      <c r="AD202" s="33"/>
      <c r="AE202" s="33"/>
      <c r="AR202" s="180" t="s">
        <v>128</v>
      </c>
      <c r="AT202" s="180" t="s">
        <v>182</v>
      </c>
      <c r="AU202" s="180" t="s">
        <v>21</v>
      </c>
      <c r="AY202" s="18" t="s">
        <v>180</v>
      </c>
      <c r="BE202" s="181">
        <f>IF(N202="základní",J202,0)</f>
        <v>0</v>
      </c>
      <c r="BF202" s="181">
        <f>IF(N202="snížená",J202,0)</f>
        <v>0</v>
      </c>
      <c r="BG202" s="181">
        <f>IF(N202="zákl. přenesená",J202,0)</f>
        <v>0</v>
      </c>
      <c r="BH202" s="181">
        <f>IF(N202="sníž. přenesená",J202,0)</f>
        <v>0</v>
      </c>
      <c r="BI202" s="181">
        <f>IF(N202="nulová",J202,0)</f>
        <v>0</v>
      </c>
      <c r="BJ202" s="18" t="s">
        <v>21</v>
      </c>
      <c r="BK202" s="181">
        <f>ROUND(I202*H202,2)</f>
        <v>0</v>
      </c>
      <c r="BL202" s="18" t="s">
        <v>128</v>
      </c>
      <c r="BM202" s="180" t="s">
        <v>425</v>
      </c>
    </row>
    <row r="203" spans="1:65" s="2" customFormat="1" ht="19.5">
      <c r="A203" s="33"/>
      <c r="B203" s="34"/>
      <c r="C203" s="33"/>
      <c r="D203" s="182" t="s">
        <v>186</v>
      </c>
      <c r="E203" s="33"/>
      <c r="F203" s="183" t="s">
        <v>1286</v>
      </c>
      <c r="G203" s="33"/>
      <c r="H203" s="33"/>
      <c r="I203" s="102"/>
      <c r="J203" s="33"/>
      <c r="K203" s="33"/>
      <c r="L203" s="34"/>
      <c r="M203" s="184"/>
      <c r="N203" s="185"/>
      <c r="O203" s="59"/>
      <c r="P203" s="59"/>
      <c r="Q203" s="59"/>
      <c r="R203" s="59"/>
      <c r="S203" s="59"/>
      <c r="T203" s="60"/>
      <c r="U203" s="33"/>
      <c r="V203" s="33"/>
      <c r="W203" s="33"/>
      <c r="X203" s="33"/>
      <c r="Y203" s="33"/>
      <c r="Z203" s="33"/>
      <c r="AA203" s="33"/>
      <c r="AB203" s="33"/>
      <c r="AC203" s="33"/>
      <c r="AD203" s="33"/>
      <c r="AE203" s="33"/>
      <c r="AT203" s="18" t="s">
        <v>186</v>
      </c>
      <c r="AU203" s="18" t="s">
        <v>21</v>
      </c>
    </row>
    <row r="204" spans="1:65" s="15" customFormat="1" ht="11.25">
      <c r="B204" s="213"/>
      <c r="D204" s="182" t="s">
        <v>187</v>
      </c>
      <c r="E204" s="214" t="s">
        <v>1</v>
      </c>
      <c r="F204" s="215" t="s">
        <v>1244</v>
      </c>
      <c r="H204" s="214" t="s">
        <v>1</v>
      </c>
      <c r="I204" s="216"/>
      <c r="L204" s="213"/>
      <c r="M204" s="217"/>
      <c r="N204" s="218"/>
      <c r="O204" s="218"/>
      <c r="P204" s="218"/>
      <c r="Q204" s="218"/>
      <c r="R204" s="218"/>
      <c r="S204" s="218"/>
      <c r="T204" s="219"/>
      <c r="AT204" s="214" t="s">
        <v>187</v>
      </c>
      <c r="AU204" s="214" t="s">
        <v>21</v>
      </c>
      <c r="AV204" s="15" t="s">
        <v>21</v>
      </c>
      <c r="AW204" s="15" t="s">
        <v>36</v>
      </c>
      <c r="AX204" s="15" t="s">
        <v>80</v>
      </c>
      <c r="AY204" s="214" t="s">
        <v>180</v>
      </c>
    </row>
    <row r="205" spans="1:65" s="13" customFormat="1" ht="11.25">
      <c r="B205" s="186"/>
      <c r="D205" s="182" t="s">
        <v>187</v>
      </c>
      <c r="E205" s="187" t="s">
        <v>1</v>
      </c>
      <c r="F205" s="188" t="s">
        <v>91</v>
      </c>
      <c r="H205" s="189">
        <v>2</v>
      </c>
      <c r="I205" s="190"/>
      <c r="L205" s="186"/>
      <c r="M205" s="191"/>
      <c r="N205" s="192"/>
      <c r="O205" s="192"/>
      <c r="P205" s="192"/>
      <c r="Q205" s="192"/>
      <c r="R205" s="192"/>
      <c r="S205" s="192"/>
      <c r="T205" s="193"/>
      <c r="AT205" s="187" t="s">
        <v>187</v>
      </c>
      <c r="AU205" s="187" t="s">
        <v>21</v>
      </c>
      <c r="AV205" s="13" t="s">
        <v>91</v>
      </c>
      <c r="AW205" s="13" t="s">
        <v>36</v>
      </c>
      <c r="AX205" s="13" t="s">
        <v>80</v>
      </c>
      <c r="AY205" s="187" t="s">
        <v>180</v>
      </c>
    </row>
    <row r="206" spans="1:65" s="14" customFormat="1" ht="11.25">
      <c r="B206" s="194"/>
      <c r="D206" s="182" t="s">
        <v>187</v>
      </c>
      <c r="E206" s="195" t="s">
        <v>1</v>
      </c>
      <c r="F206" s="196" t="s">
        <v>189</v>
      </c>
      <c r="H206" s="197">
        <v>2</v>
      </c>
      <c r="I206" s="198"/>
      <c r="L206" s="194"/>
      <c r="M206" s="199"/>
      <c r="N206" s="200"/>
      <c r="O206" s="200"/>
      <c r="P206" s="200"/>
      <c r="Q206" s="200"/>
      <c r="R206" s="200"/>
      <c r="S206" s="200"/>
      <c r="T206" s="201"/>
      <c r="AT206" s="195" t="s">
        <v>187</v>
      </c>
      <c r="AU206" s="195" t="s">
        <v>21</v>
      </c>
      <c r="AV206" s="14" t="s">
        <v>128</v>
      </c>
      <c r="AW206" s="14" t="s">
        <v>36</v>
      </c>
      <c r="AX206" s="14" t="s">
        <v>21</v>
      </c>
      <c r="AY206" s="195" t="s">
        <v>180</v>
      </c>
    </row>
    <row r="207" spans="1:65" s="12" customFormat="1" ht="25.9" customHeight="1">
      <c r="B207" s="154"/>
      <c r="D207" s="155" t="s">
        <v>79</v>
      </c>
      <c r="E207" s="156" t="s">
        <v>1304</v>
      </c>
      <c r="F207" s="156" t="s">
        <v>1216</v>
      </c>
      <c r="I207" s="157"/>
      <c r="J207" s="158">
        <f>BK207</f>
        <v>0</v>
      </c>
      <c r="L207" s="154"/>
      <c r="M207" s="159"/>
      <c r="N207" s="160"/>
      <c r="O207" s="160"/>
      <c r="P207" s="161">
        <f>SUM(P208:P217)</f>
        <v>0</v>
      </c>
      <c r="Q207" s="160"/>
      <c r="R207" s="161">
        <f>SUM(R208:R217)</f>
        <v>0</v>
      </c>
      <c r="S207" s="160"/>
      <c r="T207" s="162">
        <f>SUM(T208:T217)</f>
        <v>0</v>
      </c>
      <c r="AR207" s="155" t="s">
        <v>21</v>
      </c>
      <c r="AT207" s="163" t="s">
        <v>79</v>
      </c>
      <c r="AU207" s="163" t="s">
        <v>80</v>
      </c>
      <c r="AY207" s="155" t="s">
        <v>180</v>
      </c>
      <c r="BK207" s="164">
        <f>SUM(BK208:BK217)</f>
        <v>0</v>
      </c>
    </row>
    <row r="208" spans="1:65" s="2" customFormat="1" ht="16.5" customHeight="1">
      <c r="A208" s="33"/>
      <c r="B208" s="167"/>
      <c r="C208" s="168" t="s">
        <v>220</v>
      </c>
      <c r="D208" s="168" t="s">
        <v>182</v>
      </c>
      <c r="E208" s="169" t="s">
        <v>1305</v>
      </c>
      <c r="F208" s="170" t="s">
        <v>1306</v>
      </c>
      <c r="G208" s="171" t="s">
        <v>1243</v>
      </c>
      <c r="H208" s="172">
        <v>1</v>
      </c>
      <c r="I208" s="173"/>
      <c r="J208" s="174">
        <f>ROUND(I208*H208,2)</f>
        <v>0</v>
      </c>
      <c r="K208" s="175"/>
      <c r="L208" s="34"/>
      <c r="M208" s="176" t="s">
        <v>1</v>
      </c>
      <c r="N208" s="177" t="s">
        <v>45</v>
      </c>
      <c r="O208" s="59"/>
      <c r="P208" s="178">
        <f>O208*H208</f>
        <v>0</v>
      </c>
      <c r="Q208" s="178">
        <v>0</v>
      </c>
      <c r="R208" s="178">
        <f>Q208*H208</f>
        <v>0</v>
      </c>
      <c r="S208" s="178">
        <v>0</v>
      </c>
      <c r="T208" s="179">
        <f>S208*H208</f>
        <v>0</v>
      </c>
      <c r="U208" s="33"/>
      <c r="V208" s="33"/>
      <c r="W208" s="33"/>
      <c r="X208" s="33"/>
      <c r="Y208" s="33"/>
      <c r="Z208" s="33"/>
      <c r="AA208" s="33"/>
      <c r="AB208" s="33"/>
      <c r="AC208" s="33"/>
      <c r="AD208" s="33"/>
      <c r="AE208" s="33"/>
      <c r="AR208" s="180" t="s">
        <v>128</v>
      </c>
      <c r="AT208" s="180" t="s">
        <v>182</v>
      </c>
      <c r="AU208" s="180" t="s">
        <v>21</v>
      </c>
      <c r="AY208" s="18" t="s">
        <v>180</v>
      </c>
      <c r="BE208" s="181">
        <f>IF(N208="základní",J208,0)</f>
        <v>0</v>
      </c>
      <c r="BF208" s="181">
        <f>IF(N208="snížená",J208,0)</f>
        <v>0</v>
      </c>
      <c r="BG208" s="181">
        <f>IF(N208="zákl. přenesená",J208,0)</f>
        <v>0</v>
      </c>
      <c r="BH208" s="181">
        <f>IF(N208="sníž. přenesená",J208,0)</f>
        <v>0</v>
      </c>
      <c r="BI208" s="181">
        <f>IF(N208="nulová",J208,0)</f>
        <v>0</v>
      </c>
      <c r="BJ208" s="18" t="s">
        <v>21</v>
      </c>
      <c r="BK208" s="181">
        <f>ROUND(I208*H208,2)</f>
        <v>0</v>
      </c>
      <c r="BL208" s="18" t="s">
        <v>128</v>
      </c>
      <c r="BM208" s="180" t="s">
        <v>432</v>
      </c>
    </row>
    <row r="209" spans="1:65" s="2" customFormat="1" ht="11.25">
      <c r="A209" s="33"/>
      <c r="B209" s="34"/>
      <c r="C209" s="33"/>
      <c r="D209" s="182" t="s">
        <v>186</v>
      </c>
      <c r="E209" s="33"/>
      <c r="F209" s="183" t="s">
        <v>1306</v>
      </c>
      <c r="G209" s="33"/>
      <c r="H209" s="33"/>
      <c r="I209" s="102"/>
      <c r="J209" s="33"/>
      <c r="K209" s="33"/>
      <c r="L209" s="34"/>
      <c r="M209" s="184"/>
      <c r="N209" s="185"/>
      <c r="O209" s="59"/>
      <c r="P209" s="59"/>
      <c r="Q209" s="59"/>
      <c r="R209" s="59"/>
      <c r="S209" s="59"/>
      <c r="T209" s="60"/>
      <c r="U209" s="33"/>
      <c r="V209" s="33"/>
      <c r="W209" s="33"/>
      <c r="X209" s="33"/>
      <c r="Y209" s="33"/>
      <c r="Z209" s="33"/>
      <c r="AA209" s="33"/>
      <c r="AB209" s="33"/>
      <c r="AC209" s="33"/>
      <c r="AD209" s="33"/>
      <c r="AE209" s="33"/>
      <c r="AT209" s="18" t="s">
        <v>186</v>
      </c>
      <c r="AU209" s="18" t="s">
        <v>21</v>
      </c>
    </row>
    <row r="210" spans="1:65" s="15" customFormat="1" ht="11.25">
      <c r="B210" s="213"/>
      <c r="D210" s="182" t="s">
        <v>187</v>
      </c>
      <c r="E210" s="214" t="s">
        <v>1</v>
      </c>
      <c r="F210" s="215" t="s">
        <v>1306</v>
      </c>
      <c r="H210" s="214" t="s">
        <v>1</v>
      </c>
      <c r="I210" s="216"/>
      <c r="L210" s="213"/>
      <c r="M210" s="217"/>
      <c r="N210" s="218"/>
      <c r="O210" s="218"/>
      <c r="P210" s="218"/>
      <c r="Q210" s="218"/>
      <c r="R210" s="218"/>
      <c r="S210" s="218"/>
      <c r="T210" s="219"/>
      <c r="AT210" s="214" t="s">
        <v>187</v>
      </c>
      <c r="AU210" s="214" t="s">
        <v>21</v>
      </c>
      <c r="AV210" s="15" t="s">
        <v>21</v>
      </c>
      <c r="AW210" s="15" t="s">
        <v>36</v>
      </c>
      <c r="AX210" s="15" t="s">
        <v>80</v>
      </c>
      <c r="AY210" s="214" t="s">
        <v>180</v>
      </c>
    </row>
    <row r="211" spans="1:65" s="13" customFormat="1" ht="11.25">
      <c r="B211" s="186"/>
      <c r="D211" s="182" t="s">
        <v>187</v>
      </c>
      <c r="E211" s="187" t="s">
        <v>1</v>
      </c>
      <c r="F211" s="188" t="s">
        <v>21</v>
      </c>
      <c r="H211" s="189">
        <v>1</v>
      </c>
      <c r="I211" s="190"/>
      <c r="L211" s="186"/>
      <c r="M211" s="191"/>
      <c r="N211" s="192"/>
      <c r="O211" s="192"/>
      <c r="P211" s="192"/>
      <c r="Q211" s="192"/>
      <c r="R211" s="192"/>
      <c r="S211" s="192"/>
      <c r="T211" s="193"/>
      <c r="AT211" s="187" t="s">
        <v>187</v>
      </c>
      <c r="AU211" s="187" t="s">
        <v>21</v>
      </c>
      <c r="AV211" s="13" t="s">
        <v>91</v>
      </c>
      <c r="AW211" s="13" t="s">
        <v>36</v>
      </c>
      <c r="AX211" s="13" t="s">
        <v>80</v>
      </c>
      <c r="AY211" s="187" t="s">
        <v>180</v>
      </c>
    </row>
    <row r="212" spans="1:65" s="14" customFormat="1" ht="11.25">
      <c r="B212" s="194"/>
      <c r="D212" s="182" t="s">
        <v>187</v>
      </c>
      <c r="E212" s="195" t="s">
        <v>1</v>
      </c>
      <c r="F212" s="196" t="s">
        <v>189</v>
      </c>
      <c r="H212" s="197">
        <v>1</v>
      </c>
      <c r="I212" s="198"/>
      <c r="L212" s="194"/>
      <c r="M212" s="199"/>
      <c r="N212" s="200"/>
      <c r="O212" s="200"/>
      <c r="P212" s="200"/>
      <c r="Q212" s="200"/>
      <c r="R212" s="200"/>
      <c r="S212" s="200"/>
      <c r="T212" s="201"/>
      <c r="AT212" s="195" t="s">
        <v>187</v>
      </c>
      <c r="AU212" s="195" t="s">
        <v>21</v>
      </c>
      <c r="AV212" s="14" t="s">
        <v>128</v>
      </c>
      <c r="AW212" s="14" t="s">
        <v>36</v>
      </c>
      <c r="AX212" s="14" t="s">
        <v>21</v>
      </c>
      <c r="AY212" s="195" t="s">
        <v>180</v>
      </c>
    </row>
    <row r="213" spans="1:65" s="2" customFormat="1" ht="16.5" customHeight="1">
      <c r="A213" s="33"/>
      <c r="B213" s="167"/>
      <c r="C213" s="168" t="s">
        <v>259</v>
      </c>
      <c r="D213" s="168" t="s">
        <v>182</v>
      </c>
      <c r="E213" s="169" t="s">
        <v>1307</v>
      </c>
      <c r="F213" s="170" t="s">
        <v>1308</v>
      </c>
      <c r="G213" s="171" t="s">
        <v>1243</v>
      </c>
      <c r="H213" s="172">
        <v>1</v>
      </c>
      <c r="I213" s="173"/>
      <c r="J213" s="174">
        <f>ROUND(I213*H213,2)</f>
        <v>0</v>
      </c>
      <c r="K213" s="175"/>
      <c r="L213" s="34"/>
      <c r="M213" s="176" t="s">
        <v>1</v>
      </c>
      <c r="N213" s="177" t="s">
        <v>45</v>
      </c>
      <c r="O213" s="59"/>
      <c r="P213" s="178">
        <f>O213*H213</f>
        <v>0</v>
      </c>
      <c r="Q213" s="178">
        <v>0</v>
      </c>
      <c r="R213" s="178">
        <f>Q213*H213</f>
        <v>0</v>
      </c>
      <c r="S213" s="178">
        <v>0</v>
      </c>
      <c r="T213" s="179">
        <f>S213*H213</f>
        <v>0</v>
      </c>
      <c r="U213" s="33"/>
      <c r="V213" s="33"/>
      <c r="W213" s="33"/>
      <c r="X213" s="33"/>
      <c r="Y213" s="33"/>
      <c r="Z213" s="33"/>
      <c r="AA213" s="33"/>
      <c r="AB213" s="33"/>
      <c r="AC213" s="33"/>
      <c r="AD213" s="33"/>
      <c r="AE213" s="33"/>
      <c r="AR213" s="180" t="s">
        <v>128</v>
      </c>
      <c r="AT213" s="180" t="s">
        <v>182</v>
      </c>
      <c r="AU213" s="180" t="s">
        <v>21</v>
      </c>
      <c r="AY213" s="18" t="s">
        <v>180</v>
      </c>
      <c r="BE213" s="181">
        <f>IF(N213="základní",J213,0)</f>
        <v>0</v>
      </c>
      <c r="BF213" s="181">
        <f>IF(N213="snížená",J213,0)</f>
        <v>0</v>
      </c>
      <c r="BG213" s="181">
        <f>IF(N213="zákl. přenesená",J213,0)</f>
        <v>0</v>
      </c>
      <c r="BH213" s="181">
        <f>IF(N213="sníž. přenesená",J213,0)</f>
        <v>0</v>
      </c>
      <c r="BI213" s="181">
        <f>IF(N213="nulová",J213,0)</f>
        <v>0</v>
      </c>
      <c r="BJ213" s="18" t="s">
        <v>21</v>
      </c>
      <c r="BK213" s="181">
        <f>ROUND(I213*H213,2)</f>
        <v>0</v>
      </c>
      <c r="BL213" s="18" t="s">
        <v>128</v>
      </c>
      <c r="BM213" s="180" t="s">
        <v>436</v>
      </c>
    </row>
    <row r="214" spans="1:65" s="2" customFormat="1" ht="11.25">
      <c r="A214" s="33"/>
      <c r="B214" s="34"/>
      <c r="C214" s="33"/>
      <c r="D214" s="182" t="s">
        <v>186</v>
      </c>
      <c r="E214" s="33"/>
      <c r="F214" s="183" t="s">
        <v>1308</v>
      </c>
      <c r="G214" s="33"/>
      <c r="H214" s="33"/>
      <c r="I214" s="102"/>
      <c r="J214" s="33"/>
      <c r="K214" s="33"/>
      <c r="L214" s="34"/>
      <c r="M214" s="184"/>
      <c r="N214" s="185"/>
      <c r="O214" s="59"/>
      <c r="P214" s="59"/>
      <c r="Q214" s="59"/>
      <c r="R214" s="59"/>
      <c r="S214" s="59"/>
      <c r="T214" s="60"/>
      <c r="U214" s="33"/>
      <c r="V214" s="33"/>
      <c r="W214" s="33"/>
      <c r="X214" s="33"/>
      <c r="Y214" s="33"/>
      <c r="Z214" s="33"/>
      <c r="AA214" s="33"/>
      <c r="AB214" s="33"/>
      <c r="AC214" s="33"/>
      <c r="AD214" s="33"/>
      <c r="AE214" s="33"/>
      <c r="AT214" s="18" t="s">
        <v>186</v>
      </c>
      <c r="AU214" s="18" t="s">
        <v>21</v>
      </c>
    </row>
    <row r="215" spans="1:65" s="15" customFormat="1" ht="11.25">
      <c r="B215" s="213"/>
      <c r="D215" s="182" t="s">
        <v>187</v>
      </c>
      <c r="E215" s="214" t="s">
        <v>1</v>
      </c>
      <c r="F215" s="215" t="s">
        <v>1308</v>
      </c>
      <c r="H215" s="214" t="s">
        <v>1</v>
      </c>
      <c r="I215" s="216"/>
      <c r="L215" s="213"/>
      <c r="M215" s="217"/>
      <c r="N215" s="218"/>
      <c r="O215" s="218"/>
      <c r="P215" s="218"/>
      <c r="Q215" s="218"/>
      <c r="R215" s="218"/>
      <c r="S215" s="218"/>
      <c r="T215" s="219"/>
      <c r="AT215" s="214" t="s">
        <v>187</v>
      </c>
      <c r="AU215" s="214" t="s">
        <v>21</v>
      </c>
      <c r="AV215" s="15" t="s">
        <v>21</v>
      </c>
      <c r="AW215" s="15" t="s">
        <v>36</v>
      </c>
      <c r="AX215" s="15" t="s">
        <v>80</v>
      </c>
      <c r="AY215" s="214" t="s">
        <v>180</v>
      </c>
    </row>
    <row r="216" spans="1:65" s="13" customFormat="1" ht="11.25">
      <c r="B216" s="186"/>
      <c r="D216" s="182" t="s">
        <v>187</v>
      </c>
      <c r="E216" s="187" t="s">
        <v>1</v>
      </c>
      <c r="F216" s="188" t="s">
        <v>21</v>
      </c>
      <c r="H216" s="189">
        <v>1</v>
      </c>
      <c r="I216" s="190"/>
      <c r="L216" s="186"/>
      <c r="M216" s="191"/>
      <c r="N216" s="192"/>
      <c r="O216" s="192"/>
      <c r="P216" s="192"/>
      <c r="Q216" s="192"/>
      <c r="R216" s="192"/>
      <c r="S216" s="192"/>
      <c r="T216" s="193"/>
      <c r="AT216" s="187" t="s">
        <v>187</v>
      </c>
      <c r="AU216" s="187" t="s">
        <v>21</v>
      </c>
      <c r="AV216" s="13" t="s">
        <v>91</v>
      </c>
      <c r="AW216" s="13" t="s">
        <v>36</v>
      </c>
      <c r="AX216" s="13" t="s">
        <v>80</v>
      </c>
      <c r="AY216" s="187" t="s">
        <v>180</v>
      </c>
    </row>
    <row r="217" spans="1:65" s="14" customFormat="1" ht="11.25">
      <c r="B217" s="194"/>
      <c r="D217" s="182" t="s">
        <v>187</v>
      </c>
      <c r="E217" s="195" t="s">
        <v>1</v>
      </c>
      <c r="F217" s="196" t="s">
        <v>189</v>
      </c>
      <c r="H217" s="197">
        <v>1</v>
      </c>
      <c r="I217" s="198"/>
      <c r="L217" s="194"/>
      <c r="M217" s="224"/>
      <c r="N217" s="225"/>
      <c r="O217" s="225"/>
      <c r="P217" s="225"/>
      <c r="Q217" s="225"/>
      <c r="R217" s="225"/>
      <c r="S217" s="225"/>
      <c r="T217" s="226"/>
      <c r="AT217" s="195" t="s">
        <v>187</v>
      </c>
      <c r="AU217" s="195" t="s">
        <v>21</v>
      </c>
      <c r="AV217" s="14" t="s">
        <v>128</v>
      </c>
      <c r="AW217" s="14" t="s">
        <v>36</v>
      </c>
      <c r="AX217" s="14" t="s">
        <v>21</v>
      </c>
      <c r="AY217" s="195" t="s">
        <v>180</v>
      </c>
    </row>
    <row r="218" spans="1:65" s="2" customFormat="1" ht="6.95" customHeight="1">
      <c r="A218" s="33"/>
      <c r="B218" s="48"/>
      <c r="C218" s="49"/>
      <c r="D218" s="49"/>
      <c r="E218" s="49"/>
      <c r="F218" s="49"/>
      <c r="G218" s="49"/>
      <c r="H218" s="49"/>
      <c r="I218" s="126"/>
      <c r="J218" s="49"/>
      <c r="K218" s="49"/>
      <c r="L218" s="34"/>
      <c r="M218" s="33"/>
      <c r="O218" s="33"/>
      <c r="P218" s="33"/>
      <c r="Q218" s="33"/>
      <c r="R218" s="33"/>
      <c r="S218" s="33"/>
      <c r="T218" s="33"/>
      <c r="U218" s="33"/>
      <c r="V218" s="33"/>
      <c r="W218" s="33"/>
      <c r="X218" s="33"/>
      <c r="Y218" s="33"/>
      <c r="Z218" s="33"/>
      <c r="AA218" s="33"/>
      <c r="AB218" s="33"/>
      <c r="AC218" s="33"/>
      <c r="AD218" s="33"/>
      <c r="AE218" s="33"/>
    </row>
  </sheetData>
  <autoFilter ref="C125:K217"/>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9"/>
  <sheetViews>
    <sheetView showGridLines="0" topLeftCell="A388"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101</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1309</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1232</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1233</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1233</v>
      </c>
      <c r="F26" s="33"/>
      <c r="G26" s="33"/>
      <c r="H26" s="33"/>
      <c r="I26" s="103" t="s">
        <v>31</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ROUND(J125,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ROUND((SUM(BE125:BE428)),  2)</f>
        <v>0</v>
      </c>
      <c r="G35" s="33"/>
      <c r="H35" s="33"/>
      <c r="I35" s="113">
        <v>0.21</v>
      </c>
      <c r="J35" s="112">
        <f>ROUND(((SUM(BE125:BE428))*I35),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ROUND((SUM(BF125:BF428)),  2)</f>
        <v>0</v>
      </c>
      <c r="G36" s="33"/>
      <c r="H36" s="33"/>
      <c r="I36" s="113">
        <v>0.15</v>
      </c>
      <c r="J36" s="112">
        <f>ROUND(((SUM(BF125:BF428))*I36),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ROUND((SUM(BG125:BG428)),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ROUND((SUM(BH125:BH428)),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ROUND((SUM(BI125:BI428)),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c1 - Silnoproud - dodávka-cenová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Lanškroun</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Petr Kovář</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Petr Kovář</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J125</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1310</v>
      </c>
      <c r="E99" s="134"/>
      <c r="F99" s="134"/>
      <c r="G99" s="134"/>
      <c r="H99" s="134"/>
      <c r="I99" s="135"/>
      <c r="J99" s="136">
        <f>J126</f>
        <v>0</v>
      </c>
      <c r="L99" s="132"/>
    </row>
    <row r="100" spans="1:47" s="9" customFormat="1" ht="24.95" customHeight="1">
      <c r="B100" s="132"/>
      <c r="D100" s="133" t="s">
        <v>1311</v>
      </c>
      <c r="E100" s="134"/>
      <c r="F100" s="134"/>
      <c r="G100" s="134"/>
      <c r="H100" s="134"/>
      <c r="I100" s="135"/>
      <c r="J100" s="136">
        <f>J192</f>
        <v>0</v>
      </c>
      <c r="L100" s="132"/>
    </row>
    <row r="101" spans="1:47" s="9" customFormat="1" ht="24.95" customHeight="1">
      <c r="B101" s="132"/>
      <c r="D101" s="133" t="s">
        <v>1312</v>
      </c>
      <c r="E101" s="134"/>
      <c r="F101" s="134"/>
      <c r="G101" s="134"/>
      <c r="H101" s="134"/>
      <c r="I101" s="135"/>
      <c r="J101" s="136">
        <f>J330</f>
        <v>0</v>
      </c>
      <c r="L101" s="132"/>
    </row>
    <row r="102" spans="1:47" s="9" customFormat="1" ht="24.95" customHeight="1">
      <c r="B102" s="132"/>
      <c r="D102" s="133" t="s">
        <v>1313</v>
      </c>
      <c r="E102" s="134"/>
      <c r="F102" s="134"/>
      <c r="G102" s="134"/>
      <c r="H102" s="134"/>
      <c r="I102" s="135"/>
      <c r="J102" s="136">
        <f>J360</f>
        <v>0</v>
      </c>
      <c r="L102" s="132"/>
    </row>
    <row r="103" spans="1:47" s="9" customFormat="1" ht="24.95" customHeight="1">
      <c r="B103" s="132"/>
      <c r="D103" s="133" t="s">
        <v>1288</v>
      </c>
      <c r="E103" s="134"/>
      <c r="F103" s="134"/>
      <c r="G103" s="134"/>
      <c r="H103" s="134"/>
      <c r="I103" s="135"/>
      <c r="J103" s="136">
        <f>J391</f>
        <v>0</v>
      </c>
      <c r="L103" s="132"/>
    </row>
    <row r="104" spans="1:47" s="2" customFormat="1" ht="21.75" customHeight="1">
      <c r="A104" s="33"/>
      <c r="B104" s="34"/>
      <c r="C104" s="33"/>
      <c r="D104" s="33"/>
      <c r="E104" s="33"/>
      <c r="F104" s="33"/>
      <c r="G104" s="33"/>
      <c r="H104" s="33"/>
      <c r="I104" s="102"/>
      <c r="J104" s="33"/>
      <c r="K104" s="33"/>
      <c r="L104" s="43"/>
      <c r="S104" s="33"/>
      <c r="T104" s="33"/>
      <c r="U104" s="33"/>
      <c r="V104" s="33"/>
      <c r="W104" s="33"/>
      <c r="X104" s="33"/>
      <c r="Y104" s="33"/>
      <c r="Z104" s="33"/>
      <c r="AA104" s="33"/>
      <c r="AB104" s="33"/>
      <c r="AC104" s="33"/>
      <c r="AD104" s="33"/>
      <c r="AE104" s="33"/>
    </row>
    <row r="105" spans="1:47" s="2" customFormat="1" ht="6.95" customHeight="1">
      <c r="A105" s="33"/>
      <c r="B105" s="48"/>
      <c r="C105" s="49"/>
      <c r="D105" s="49"/>
      <c r="E105" s="49"/>
      <c r="F105" s="49"/>
      <c r="G105" s="49"/>
      <c r="H105" s="49"/>
      <c r="I105" s="126"/>
      <c r="J105" s="49"/>
      <c r="K105" s="49"/>
      <c r="L105" s="43"/>
      <c r="S105" s="33"/>
      <c r="T105" s="33"/>
      <c r="U105" s="33"/>
      <c r="V105" s="33"/>
      <c r="W105" s="33"/>
      <c r="X105" s="33"/>
      <c r="Y105" s="33"/>
      <c r="Z105" s="33"/>
      <c r="AA105" s="33"/>
      <c r="AB105" s="33"/>
      <c r="AC105" s="33"/>
      <c r="AD105" s="33"/>
      <c r="AE105" s="33"/>
    </row>
    <row r="109" spans="1:47" s="2" customFormat="1" ht="6.95" customHeight="1">
      <c r="A109" s="33"/>
      <c r="B109" s="50"/>
      <c r="C109" s="51"/>
      <c r="D109" s="51"/>
      <c r="E109" s="51"/>
      <c r="F109" s="51"/>
      <c r="G109" s="51"/>
      <c r="H109" s="51"/>
      <c r="I109" s="127"/>
      <c r="J109" s="51"/>
      <c r="K109" s="51"/>
      <c r="L109" s="43"/>
      <c r="S109" s="33"/>
      <c r="T109" s="33"/>
      <c r="U109" s="33"/>
      <c r="V109" s="33"/>
      <c r="W109" s="33"/>
      <c r="X109" s="33"/>
      <c r="Y109" s="33"/>
      <c r="Z109" s="33"/>
      <c r="AA109" s="33"/>
      <c r="AB109" s="33"/>
      <c r="AC109" s="33"/>
      <c r="AD109" s="33"/>
      <c r="AE109" s="33"/>
    </row>
    <row r="110" spans="1:47" s="2" customFormat="1" ht="24.95" customHeight="1">
      <c r="A110" s="33"/>
      <c r="B110" s="34"/>
      <c r="C110" s="22" t="s">
        <v>165</v>
      </c>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6.95" customHeight="1">
      <c r="A111" s="33"/>
      <c r="B111" s="34"/>
      <c r="C111" s="33"/>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2" customHeight="1">
      <c r="A112" s="33"/>
      <c r="B112" s="34"/>
      <c r="C112" s="28" t="s">
        <v>16</v>
      </c>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6.5" customHeight="1">
      <c r="A113" s="33"/>
      <c r="B113" s="34"/>
      <c r="C113" s="33"/>
      <c r="D113" s="33"/>
      <c r="E113" s="278" t="str">
        <f>E7</f>
        <v>Stavební úpravy a přístavba výtahu</v>
      </c>
      <c r="F113" s="279"/>
      <c r="G113" s="279"/>
      <c r="H113" s="279"/>
      <c r="I113" s="102"/>
      <c r="J113" s="33"/>
      <c r="K113" s="33"/>
      <c r="L113" s="43"/>
      <c r="S113" s="33"/>
      <c r="T113" s="33"/>
      <c r="U113" s="33"/>
      <c r="V113" s="33"/>
      <c r="W113" s="33"/>
      <c r="X113" s="33"/>
      <c r="Y113" s="33"/>
      <c r="Z113" s="33"/>
      <c r="AA113" s="33"/>
      <c r="AB113" s="33"/>
      <c r="AC113" s="33"/>
      <c r="AD113" s="33"/>
      <c r="AE113" s="33"/>
    </row>
    <row r="114" spans="1:65" s="1" customFormat="1" ht="12" customHeight="1">
      <c r="B114" s="21"/>
      <c r="C114" s="28" t="s">
        <v>132</v>
      </c>
      <c r="I114" s="99"/>
      <c r="L114" s="21"/>
    </row>
    <row r="115" spans="1:65" s="2" customFormat="1" ht="25.5" customHeight="1">
      <c r="A115" s="33"/>
      <c r="B115" s="34"/>
      <c r="C115" s="33"/>
      <c r="D115" s="33"/>
      <c r="E115" s="278" t="s">
        <v>133</v>
      </c>
      <c r="F115" s="280"/>
      <c r="G115" s="280"/>
      <c r="H115" s="280"/>
      <c r="I115" s="102"/>
      <c r="J115" s="33"/>
      <c r="K115" s="33"/>
      <c r="L115" s="43"/>
      <c r="S115" s="33"/>
      <c r="T115" s="33"/>
      <c r="U115" s="33"/>
      <c r="V115" s="33"/>
      <c r="W115" s="33"/>
      <c r="X115" s="33"/>
      <c r="Y115" s="33"/>
      <c r="Z115" s="33"/>
      <c r="AA115" s="33"/>
      <c r="AB115" s="33"/>
      <c r="AC115" s="33"/>
      <c r="AD115" s="33"/>
      <c r="AE115" s="33"/>
    </row>
    <row r="116" spans="1:65" s="2" customFormat="1" ht="12" customHeight="1">
      <c r="A116" s="33"/>
      <c r="B116" s="34"/>
      <c r="C116" s="28" t="s">
        <v>134</v>
      </c>
      <c r="D116" s="33"/>
      <c r="E116" s="33"/>
      <c r="F116" s="33"/>
      <c r="G116" s="33"/>
      <c r="H116" s="33"/>
      <c r="I116" s="102"/>
      <c r="J116" s="33"/>
      <c r="K116" s="33"/>
      <c r="L116" s="43"/>
      <c r="S116" s="33"/>
      <c r="T116" s="33"/>
      <c r="U116" s="33"/>
      <c r="V116" s="33"/>
      <c r="W116" s="33"/>
      <c r="X116" s="33"/>
      <c r="Y116" s="33"/>
      <c r="Z116" s="33"/>
      <c r="AA116" s="33"/>
      <c r="AB116" s="33"/>
      <c r="AC116" s="33"/>
      <c r="AD116" s="33"/>
      <c r="AE116" s="33"/>
    </row>
    <row r="117" spans="1:65" s="2" customFormat="1" ht="16.5" customHeight="1">
      <c r="A117" s="33"/>
      <c r="B117" s="34"/>
      <c r="C117" s="33"/>
      <c r="D117" s="33"/>
      <c r="E117" s="254" t="str">
        <f>E11</f>
        <v>c1 - Silnoproud - dodávka-cenová úroveň II/2016</v>
      </c>
      <c r="F117" s="280"/>
      <c r="G117" s="280"/>
      <c r="H117" s="280"/>
      <c r="I117" s="102"/>
      <c r="J117" s="33"/>
      <c r="K117" s="33"/>
      <c r="L117" s="43"/>
      <c r="S117" s="33"/>
      <c r="T117" s="33"/>
      <c r="U117" s="33"/>
      <c r="V117" s="33"/>
      <c r="W117" s="33"/>
      <c r="X117" s="33"/>
      <c r="Y117" s="33"/>
      <c r="Z117" s="33"/>
      <c r="AA117" s="33"/>
      <c r="AB117" s="33"/>
      <c r="AC117" s="33"/>
      <c r="AD117" s="33"/>
      <c r="AE117" s="33"/>
    </row>
    <row r="118" spans="1:65" s="2" customFormat="1" ht="6.95" customHeight="1">
      <c r="A118" s="33"/>
      <c r="B118" s="34"/>
      <c r="C118" s="33"/>
      <c r="D118" s="33"/>
      <c r="E118" s="33"/>
      <c r="F118" s="33"/>
      <c r="G118" s="33"/>
      <c r="H118" s="33"/>
      <c r="I118" s="102"/>
      <c r="J118" s="33"/>
      <c r="K118" s="33"/>
      <c r="L118" s="43"/>
      <c r="S118" s="33"/>
      <c r="T118" s="33"/>
      <c r="U118" s="33"/>
      <c r="V118" s="33"/>
      <c r="W118" s="33"/>
      <c r="X118" s="33"/>
      <c r="Y118" s="33"/>
      <c r="Z118" s="33"/>
      <c r="AA118" s="33"/>
      <c r="AB118" s="33"/>
      <c r="AC118" s="33"/>
      <c r="AD118" s="33"/>
      <c r="AE118" s="33"/>
    </row>
    <row r="119" spans="1:65" s="2" customFormat="1" ht="12" customHeight="1">
      <c r="A119" s="33"/>
      <c r="B119" s="34"/>
      <c r="C119" s="28" t="s">
        <v>22</v>
      </c>
      <c r="D119" s="33"/>
      <c r="E119" s="33"/>
      <c r="F119" s="26" t="str">
        <f>F14</f>
        <v>Lanškroun</v>
      </c>
      <c r="G119" s="33"/>
      <c r="H119" s="33"/>
      <c r="I119" s="103" t="s">
        <v>24</v>
      </c>
      <c r="J119" s="56" t="str">
        <f>IF(J14="","",J14)</f>
        <v>22. 8. 2019</v>
      </c>
      <c r="K119" s="33"/>
      <c r="L119" s="43"/>
      <c r="S119" s="33"/>
      <c r="T119" s="33"/>
      <c r="U119" s="33"/>
      <c r="V119" s="33"/>
      <c r="W119" s="33"/>
      <c r="X119" s="33"/>
      <c r="Y119" s="33"/>
      <c r="Z119" s="33"/>
      <c r="AA119" s="33"/>
      <c r="AB119" s="33"/>
      <c r="AC119" s="33"/>
      <c r="AD119" s="33"/>
      <c r="AE119" s="33"/>
    </row>
    <row r="120" spans="1:65" s="2" customFormat="1" ht="6.95" customHeight="1">
      <c r="A120" s="33"/>
      <c r="B120" s="34"/>
      <c r="C120" s="33"/>
      <c r="D120" s="33"/>
      <c r="E120" s="33"/>
      <c r="F120" s="33"/>
      <c r="G120" s="33"/>
      <c r="H120" s="33"/>
      <c r="I120" s="102"/>
      <c r="J120" s="33"/>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28</v>
      </c>
      <c r="D121" s="33"/>
      <c r="E121" s="33"/>
      <c r="F121" s="26" t="str">
        <f>E17</f>
        <v>Město Lanškroun</v>
      </c>
      <c r="G121" s="33"/>
      <c r="H121" s="33"/>
      <c r="I121" s="103" t="s">
        <v>34</v>
      </c>
      <c r="J121" s="31" t="str">
        <f>E23</f>
        <v>Petr Kovář</v>
      </c>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32</v>
      </c>
      <c r="D122" s="33"/>
      <c r="E122" s="33"/>
      <c r="F122" s="26" t="str">
        <f>IF(E20="","",E20)</f>
        <v>Vyplň údaj</v>
      </c>
      <c r="G122" s="33"/>
      <c r="H122" s="33"/>
      <c r="I122" s="103" t="s">
        <v>37</v>
      </c>
      <c r="J122" s="31" t="str">
        <f>E26</f>
        <v>Petr Kovář</v>
      </c>
      <c r="K122" s="33"/>
      <c r="L122" s="43"/>
      <c r="S122" s="33"/>
      <c r="T122" s="33"/>
      <c r="U122" s="33"/>
      <c r="V122" s="33"/>
      <c r="W122" s="33"/>
      <c r="X122" s="33"/>
      <c r="Y122" s="33"/>
      <c r="Z122" s="33"/>
      <c r="AA122" s="33"/>
      <c r="AB122" s="33"/>
      <c r="AC122" s="33"/>
      <c r="AD122" s="33"/>
      <c r="AE122" s="33"/>
    </row>
    <row r="123" spans="1:65" s="2" customFormat="1" ht="10.35" customHeight="1">
      <c r="A123" s="33"/>
      <c r="B123" s="34"/>
      <c r="C123" s="33"/>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65" s="11" customFormat="1" ht="29.25" customHeight="1">
      <c r="A124" s="142"/>
      <c r="B124" s="143"/>
      <c r="C124" s="144" t="s">
        <v>166</v>
      </c>
      <c r="D124" s="145" t="s">
        <v>65</v>
      </c>
      <c r="E124" s="145" t="s">
        <v>61</v>
      </c>
      <c r="F124" s="145" t="s">
        <v>62</v>
      </c>
      <c r="G124" s="145" t="s">
        <v>167</v>
      </c>
      <c r="H124" s="145" t="s">
        <v>168</v>
      </c>
      <c r="I124" s="146" t="s">
        <v>169</v>
      </c>
      <c r="J124" s="147" t="s">
        <v>139</v>
      </c>
      <c r="K124" s="148" t="s">
        <v>170</v>
      </c>
      <c r="L124" s="149"/>
      <c r="M124" s="63" t="s">
        <v>1</v>
      </c>
      <c r="N124" s="64" t="s">
        <v>44</v>
      </c>
      <c r="O124" s="64" t="s">
        <v>171</v>
      </c>
      <c r="P124" s="64" t="s">
        <v>172</v>
      </c>
      <c r="Q124" s="64" t="s">
        <v>173</v>
      </c>
      <c r="R124" s="64" t="s">
        <v>174</v>
      </c>
      <c r="S124" s="64" t="s">
        <v>175</v>
      </c>
      <c r="T124" s="65" t="s">
        <v>176</v>
      </c>
      <c r="U124" s="142"/>
      <c r="V124" s="142"/>
      <c r="W124" s="142"/>
      <c r="X124" s="142"/>
      <c r="Y124" s="142"/>
      <c r="Z124" s="142"/>
      <c r="AA124" s="142"/>
      <c r="AB124" s="142"/>
      <c r="AC124" s="142"/>
      <c r="AD124" s="142"/>
      <c r="AE124" s="142"/>
    </row>
    <row r="125" spans="1:65" s="2" customFormat="1" ht="22.9" customHeight="1">
      <c r="A125" s="33"/>
      <c r="B125" s="34"/>
      <c r="C125" s="70" t="s">
        <v>177</v>
      </c>
      <c r="D125" s="33"/>
      <c r="E125" s="33"/>
      <c r="F125" s="33"/>
      <c r="G125" s="33"/>
      <c r="H125" s="33"/>
      <c r="I125" s="102"/>
      <c r="J125" s="150">
        <f>BK125</f>
        <v>0</v>
      </c>
      <c r="K125" s="33"/>
      <c r="L125" s="34"/>
      <c r="M125" s="66"/>
      <c r="N125" s="57"/>
      <c r="O125" s="67"/>
      <c r="P125" s="151">
        <f>P126+P192+P330+P360+P391</f>
        <v>0</v>
      </c>
      <c r="Q125" s="67"/>
      <c r="R125" s="151">
        <f>R126+R192+R330+R360+R391</f>
        <v>0</v>
      </c>
      <c r="S125" s="67"/>
      <c r="T125" s="152">
        <f>T126+T192+T330+T360+T391</f>
        <v>0</v>
      </c>
      <c r="U125" s="33"/>
      <c r="V125" s="33"/>
      <c r="W125" s="33"/>
      <c r="X125" s="33"/>
      <c r="Y125" s="33"/>
      <c r="Z125" s="33"/>
      <c r="AA125" s="33"/>
      <c r="AB125" s="33"/>
      <c r="AC125" s="33"/>
      <c r="AD125" s="33"/>
      <c r="AE125" s="33"/>
      <c r="AT125" s="18" t="s">
        <v>79</v>
      </c>
      <c r="AU125" s="18" t="s">
        <v>141</v>
      </c>
      <c r="BK125" s="153">
        <f>BK126+BK192+BK330+BK360+BK391</f>
        <v>0</v>
      </c>
    </row>
    <row r="126" spans="1:65" s="12" customFormat="1" ht="25.9" customHeight="1">
      <c r="B126" s="154"/>
      <c r="D126" s="155" t="s">
        <v>79</v>
      </c>
      <c r="E126" s="156" t="s">
        <v>1252</v>
      </c>
      <c r="F126" s="156" t="s">
        <v>1314</v>
      </c>
      <c r="I126" s="157"/>
      <c r="J126" s="158">
        <f>BK126</f>
        <v>0</v>
      </c>
      <c r="L126" s="154"/>
      <c r="M126" s="159"/>
      <c r="N126" s="160"/>
      <c r="O126" s="160"/>
      <c r="P126" s="161">
        <f>SUM(P127:P191)</f>
        <v>0</v>
      </c>
      <c r="Q126" s="160"/>
      <c r="R126" s="161">
        <f>SUM(R127:R191)</f>
        <v>0</v>
      </c>
      <c r="S126" s="160"/>
      <c r="T126" s="162">
        <f>SUM(T127:T191)</f>
        <v>0</v>
      </c>
      <c r="AR126" s="155" t="s">
        <v>21</v>
      </c>
      <c r="AT126" s="163" t="s">
        <v>79</v>
      </c>
      <c r="AU126" s="163" t="s">
        <v>80</v>
      </c>
      <c r="AY126" s="155" t="s">
        <v>180</v>
      </c>
      <c r="BK126" s="164">
        <f>SUM(BK127:BK191)</f>
        <v>0</v>
      </c>
    </row>
    <row r="127" spans="1:65" s="2" customFormat="1" ht="16.5" customHeight="1">
      <c r="A127" s="33"/>
      <c r="B127" s="167"/>
      <c r="C127" s="168" t="s">
        <v>21</v>
      </c>
      <c r="D127" s="168" t="s">
        <v>182</v>
      </c>
      <c r="E127" s="169" t="s">
        <v>1315</v>
      </c>
      <c r="F127" s="170" t="s">
        <v>1316</v>
      </c>
      <c r="G127" s="171" t="s">
        <v>1243</v>
      </c>
      <c r="H127" s="172">
        <v>9</v>
      </c>
      <c r="I127" s="173"/>
      <c r="J127" s="174">
        <f>ROUND(I127*H127,2)</f>
        <v>0</v>
      </c>
      <c r="K127" s="175"/>
      <c r="L127" s="34"/>
      <c r="M127" s="176" t="s">
        <v>1</v>
      </c>
      <c r="N127" s="177" t="s">
        <v>45</v>
      </c>
      <c r="O127" s="59"/>
      <c r="P127" s="178">
        <f>O127*H127</f>
        <v>0</v>
      </c>
      <c r="Q127" s="178">
        <v>0</v>
      </c>
      <c r="R127" s="178">
        <f>Q127*H127</f>
        <v>0</v>
      </c>
      <c r="S127" s="178">
        <v>0</v>
      </c>
      <c r="T127" s="179">
        <f>S127*H127</f>
        <v>0</v>
      </c>
      <c r="U127" s="33"/>
      <c r="V127" s="33"/>
      <c r="W127" s="33"/>
      <c r="X127" s="33"/>
      <c r="Y127" s="33"/>
      <c r="Z127" s="33"/>
      <c r="AA127" s="33"/>
      <c r="AB127" s="33"/>
      <c r="AC127" s="33"/>
      <c r="AD127" s="33"/>
      <c r="AE127" s="33"/>
      <c r="AR127" s="180" t="s">
        <v>128</v>
      </c>
      <c r="AT127" s="180" t="s">
        <v>182</v>
      </c>
      <c r="AU127" s="180" t="s">
        <v>21</v>
      </c>
      <c r="AY127" s="18" t="s">
        <v>180</v>
      </c>
      <c r="BE127" s="181">
        <f>IF(N127="základní",J127,0)</f>
        <v>0</v>
      </c>
      <c r="BF127" s="181">
        <f>IF(N127="snížená",J127,0)</f>
        <v>0</v>
      </c>
      <c r="BG127" s="181">
        <f>IF(N127="zákl. přenesená",J127,0)</f>
        <v>0</v>
      </c>
      <c r="BH127" s="181">
        <f>IF(N127="sníž. přenesená",J127,0)</f>
        <v>0</v>
      </c>
      <c r="BI127" s="181">
        <f>IF(N127="nulová",J127,0)</f>
        <v>0</v>
      </c>
      <c r="BJ127" s="18" t="s">
        <v>21</v>
      </c>
      <c r="BK127" s="181">
        <f>ROUND(I127*H127,2)</f>
        <v>0</v>
      </c>
      <c r="BL127" s="18" t="s">
        <v>128</v>
      </c>
      <c r="BM127" s="180" t="s">
        <v>220</v>
      </c>
    </row>
    <row r="128" spans="1:65" s="2" customFormat="1" ht="11.25">
      <c r="A128" s="33"/>
      <c r="B128" s="34"/>
      <c r="C128" s="33"/>
      <c r="D128" s="182" t="s">
        <v>186</v>
      </c>
      <c r="E128" s="33"/>
      <c r="F128" s="183" t="s">
        <v>1316</v>
      </c>
      <c r="G128" s="33"/>
      <c r="H128" s="33"/>
      <c r="I128" s="102"/>
      <c r="J128" s="33"/>
      <c r="K128" s="33"/>
      <c r="L128" s="34"/>
      <c r="M128" s="184"/>
      <c r="N128" s="185"/>
      <c r="O128" s="59"/>
      <c r="P128" s="59"/>
      <c r="Q128" s="59"/>
      <c r="R128" s="59"/>
      <c r="S128" s="59"/>
      <c r="T128" s="60"/>
      <c r="U128" s="33"/>
      <c r="V128" s="33"/>
      <c r="W128" s="33"/>
      <c r="X128" s="33"/>
      <c r="Y128" s="33"/>
      <c r="Z128" s="33"/>
      <c r="AA128" s="33"/>
      <c r="AB128" s="33"/>
      <c r="AC128" s="33"/>
      <c r="AD128" s="33"/>
      <c r="AE128" s="33"/>
      <c r="AT128" s="18" t="s">
        <v>186</v>
      </c>
      <c r="AU128" s="18" t="s">
        <v>21</v>
      </c>
    </row>
    <row r="129" spans="1:65" s="15" customFormat="1" ht="11.25">
      <c r="B129" s="213"/>
      <c r="D129" s="182" t="s">
        <v>187</v>
      </c>
      <c r="E129" s="214" t="s">
        <v>1</v>
      </c>
      <c r="F129" s="215" t="s">
        <v>1317</v>
      </c>
      <c r="H129" s="214" t="s">
        <v>1</v>
      </c>
      <c r="I129" s="216"/>
      <c r="L129" s="213"/>
      <c r="M129" s="217"/>
      <c r="N129" s="218"/>
      <c r="O129" s="218"/>
      <c r="P129" s="218"/>
      <c r="Q129" s="218"/>
      <c r="R129" s="218"/>
      <c r="S129" s="218"/>
      <c r="T129" s="219"/>
      <c r="AT129" s="214" t="s">
        <v>187</v>
      </c>
      <c r="AU129" s="214" t="s">
        <v>21</v>
      </c>
      <c r="AV129" s="15" t="s">
        <v>21</v>
      </c>
      <c r="AW129" s="15" t="s">
        <v>36</v>
      </c>
      <c r="AX129" s="15" t="s">
        <v>80</v>
      </c>
      <c r="AY129" s="214" t="s">
        <v>180</v>
      </c>
    </row>
    <row r="130" spans="1:65" s="13" customFormat="1" ht="11.25">
      <c r="B130" s="186"/>
      <c r="D130" s="182" t="s">
        <v>187</v>
      </c>
      <c r="E130" s="187" t="s">
        <v>1</v>
      </c>
      <c r="F130" s="188" t="s">
        <v>222</v>
      </c>
      <c r="H130" s="189">
        <v>9</v>
      </c>
      <c r="I130" s="190"/>
      <c r="L130" s="186"/>
      <c r="M130" s="191"/>
      <c r="N130" s="192"/>
      <c r="O130" s="192"/>
      <c r="P130" s="192"/>
      <c r="Q130" s="192"/>
      <c r="R130" s="192"/>
      <c r="S130" s="192"/>
      <c r="T130" s="193"/>
      <c r="AT130" s="187" t="s">
        <v>187</v>
      </c>
      <c r="AU130" s="187" t="s">
        <v>21</v>
      </c>
      <c r="AV130" s="13" t="s">
        <v>91</v>
      </c>
      <c r="AW130" s="13" t="s">
        <v>36</v>
      </c>
      <c r="AX130" s="13" t="s">
        <v>80</v>
      </c>
      <c r="AY130" s="187" t="s">
        <v>180</v>
      </c>
    </row>
    <row r="131" spans="1:65" s="14" customFormat="1" ht="11.25">
      <c r="B131" s="194"/>
      <c r="D131" s="182" t="s">
        <v>187</v>
      </c>
      <c r="E131" s="195" t="s">
        <v>1</v>
      </c>
      <c r="F131" s="196" t="s">
        <v>189</v>
      </c>
      <c r="H131" s="197">
        <v>9</v>
      </c>
      <c r="I131" s="198"/>
      <c r="L131" s="194"/>
      <c r="M131" s="199"/>
      <c r="N131" s="200"/>
      <c r="O131" s="200"/>
      <c r="P131" s="200"/>
      <c r="Q131" s="200"/>
      <c r="R131" s="200"/>
      <c r="S131" s="200"/>
      <c r="T131" s="201"/>
      <c r="AT131" s="195" t="s">
        <v>187</v>
      </c>
      <c r="AU131" s="195" t="s">
        <v>21</v>
      </c>
      <c r="AV131" s="14" t="s">
        <v>128</v>
      </c>
      <c r="AW131" s="14" t="s">
        <v>36</v>
      </c>
      <c r="AX131" s="14" t="s">
        <v>21</v>
      </c>
      <c r="AY131" s="195" t="s">
        <v>180</v>
      </c>
    </row>
    <row r="132" spans="1:65" s="2" customFormat="1" ht="16.5" customHeight="1">
      <c r="A132" s="33"/>
      <c r="B132" s="167"/>
      <c r="C132" s="168" t="s">
        <v>91</v>
      </c>
      <c r="D132" s="168" t="s">
        <v>182</v>
      </c>
      <c r="E132" s="169" t="s">
        <v>1318</v>
      </c>
      <c r="F132" s="170" t="s">
        <v>1319</v>
      </c>
      <c r="G132" s="171" t="s">
        <v>1243</v>
      </c>
      <c r="H132" s="172">
        <v>13</v>
      </c>
      <c r="I132" s="173"/>
      <c r="J132" s="174">
        <f>ROUND(I132*H132,2)</f>
        <v>0</v>
      </c>
      <c r="K132" s="175"/>
      <c r="L132" s="34"/>
      <c r="M132" s="176" t="s">
        <v>1</v>
      </c>
      <c r="N132" s="177" t="s">
        <v>45</v>
      </c>
      <c r="O132" s="59"/>
      <c r="P132" s="178">
        <f>O132*H132</f>
        <v>0</v>
      </c>
      <c r="Q132" s="178">
        <v>0</v>
      </c>
      <c r="R132" s="178">
        <f>Q132*H132</f>
        <v>0</v>
      </c>
      <c r="S132" s="178">
        <v>0</v>
      </c>
      <c r="T132" s="179">
        <f>S132*H132</f>
        <v>0</v>
      </c>
      <c r="U132" s="33"/>
      <c r="V132" s="33"/>
      <c r="W132" s="33"/>
      <c r="X132" s="33"/>
      <c r="Y132" s="33"/>
      <c r="Z132" s="33"/>
      <c r="AA132" s="33"/>
      <c r="AB132" s="33"/>
      <c r="AC132" s="33"/>
      <c r="AD132" s="33"/>
      <c r="AE132" s="33"/>
      <c r="AR132" s="180" t="s">
        <v>128</v>
      </c>
      <c r="AT132" s="180" t="s">
        <v>182</v>
      </c>
      <c r="AU132" s="180" t="s">
        <v>21</v>
      </c>
      <c r="AY132" s="18" t="s">
        <v>180</v>
      </c>
      <c r="BE132" s="181">
        <f>IF(N132="základní",J132,0)</f>
        <v>0</v>
      </c>
      <c r="BF132" s="181">
        <f>IF(N132="snížená",J132,0)</f>
        <v>0</v>
      </c>
      <c r="BG132" s="181">
        <f>IF(N132="zákl. přenesená",J132,0)</f>
        <v>0</v>
      </c>
      <c r="BH132" s="181">
        <f>IF(N132="sníž. přenesená",J132,0)</f>
        <v>0</v>
      </c>
      <c r="BI132" s="181">
        <f>IF(N132="nulová",J132,0)</f>
        <v>0</v>
      </c>
      <c r="BJ132" s="18" t="s">
        <v>21</v>
      </c>
      <c r="BK132" s="181">
        <f>ROUND(I132*H132,2)</f>
        <v>0</v>
      </c>
      <c r="BL132" s="18" t="s">
        <v>128</v>
      </c>
      <c r="BM132" s="180" t="s">
        <v>226</v>
      </c>
    </row>
    <row r="133" spans="1:65" s="2" customFormat="1" ht="11.25">
      <c r="A133" s="33"/>
      <c r="B133" s="34"/>
      <c r="C133" s="33"/>
      <c r="D133" s="182" t="s">
        <v>186</v>
      </c>
      <c r="E133" s="33"/>
      <c r="F133" s="183" t="s">
        <v>1319</v>
      </c>
      <c r="G133" s="33"/>
      <c r="H133" s="33"/>
      <c r="I133" s="102"/>
      <c r="J133" s="33"/>
      <c r="K133" s="33"/>
      <c r="L133" s="34"/>
      <c r="M133" s="184"/>
      <c r="N133" s="185"/>
      <c r="O133" s="59"/>
      <c r="P133" s="59"/>
      <c r="Q133" s="59"/>
      <c r="R133" s="59"/>
      <c r="S133" s="59"/>
      <c r="T133" s="60"/>
      <c r="U133" s="33"/>
      <c r="V133" s="33"/>
      <c r="W133" s="33"/>
      <c r="X133" s="33"/>
      <c r="Y133" s="33"/>
      <c r="Z133" s="33"/>
      <c r="AA133" s="33"/>
      <c r="AB133" s="33"/>
      <c r="AC133" s="33"/>
      <c r="AD133" s="33"/>
      <c r="AE133" s="33"/>
      <c r="AT133" s="18" t="s">
        <v>186</v>
      </c>
      <c r="AU133" s="18" t="s">
        <v>21</v>
      </c>
    </row>
    <row r="134" spans="1:65" s="15" customFormat="1" ht="22.5">
      <c r="B134" s="213"/>
      <c r="D134" s="182" t="s">
        <v>187</v>
      </c>
      <c r="E134" s="214" t="s">
        <v>1</v>
      </c>
      <c r="F134" s="215" t="s">
        <v>1320</v>
      </c>
      <c r="H134" s="214" t="s">
        <v>1</v>
      </c>
      <c r="I134" s="216"/>
      <c r="L134" s="213"/>
      <c r="M134" s="217"/>
      <c r="N134" s="218"/>
      <c r="O134" s="218"/>
      <c r="P134" s="218"/>
      <c r="Q134" s="218"/>
      <c r="R134" s="218"/>
      <c r="S134" s="218"/>
      <c r="T134" s="219"/>
      <c r="AT134" s="214" t="s">
        <v>187</v>
      </c>
      <c r="AU134" s="214" t="s">
        <v>21</v>
      </c>
      <c r="AV134" s="15" t="s">
        <v>21</v>
      </c>
      <c r="AW134" s="15" t="s">
        <v>36</v>
      </c>
      <c r="AX134" s="15" t="s">
        <v>80</v>
      </c>
      <c r="AY134" s="214" t="s">
        <v>180</v>
      </c>
    </row>
    <row r="135" spans="1:65" s="13" customFormat="1" ht="11.25">
      <c r="B135" s="186"/>
      <c r="D135" s="182" t="s">
        <v>187</v>
      </c>
      <c r="E135" s="187" t="s">
        <v>1</v>
      </c>
      <c r="F135" s="188" t="s">
        <v>1321</v>
      </c>
      <c r="H135" s="189">
        <v>13</v>
      </c>
      <c r="I135" s="190"/>
      <c r="L135" s="186"/>
      <c r="M135" s="191"/>
      <c r="N135" s="192"/>
      <c r="O135" s="192"/>
      <c r="P135" s="192"/>
      <c r="Q135" s="192"/>
      <c r="R135" s="192"/>
      <c r="S135" s="192"/>
      <c r="T135" s="193"/>
      <c r="AT135" s="187" t="s">
        <v>187</v>
      </c>
      <c r="AU135" s="187" t="s">
        <v>21</v>
      </c>
      <c r="AV135" s="13" t="s">
        <v>91</v>
      </c>
      <c r="AW135" s="13" t="s">
        <v>36</v>
      </c>
      <c r="AX135" s="13" t="s">
        <v>80</v>
      </c>
      <c r="AY135" s="187" t="s">
        <v>180</v>
      </c>
    </row>
    <row r="136" spans="1:65" s="14" customFormat="1" ht="11.25">
      <c r="B136" s="194"/>
      <c r="D136" s="182" t="s">
        <v>187</v>
      </c>
      <c r="E136" s="195" t="s">
        <v>1</v>
      </c>
      <c r="F136" s="196" t="s">
        <v>189</v>
      </c>
      <c r="H136" s="197">
        <v>13</v>
      </c>
      <c r="I136" s="198"/>
      <c r="L136" s="194"/>
      <c r="M136" s="199"/>
      <c r="N136" s="200"/>
      <c r="O136" s="200"/>
      <c r="P136" s="200"/>
      <c r="Q136" s="200"/>
      <c r="R136" s="200"/>
      <c r="S136" s="200"/>
      <c r="T136" s="201"/>
      <c r="AT136" s="195" t="s">
        <v>187</v>
      </c>
      <c r="AU136" s="195" t="s">
        <v>21</v>
      </c>
      <c r="AV136" s="14" t="s">
        <v>128</v>
      </c>
      <c r="AW136" s="14" t="s">
        <v>36</v>
      </c>
      <c r="AX136" s="14" t="s">
        <v>21</v>
      </c>
      <c r="AY136" s="195" t="s">
        <v>180</v>
      </c>
    </row>
    <row r="137" spans="1:65" s="2" customFormat="1" ht="24" customHeight="1">
      <c r="A137" s="33"/>
      <c r="B137" s="167"/>
      <c r="C137" s="168" t="s">
        <v>118</v>
      </c>
      <c r="D137" s="168" t="s">
        <v>182</v>
      </c>
      <c r="E137" s="169" t="s">
        <v>1322</v>
      </c>
      <c r="F137" s="170" t="s">
        <v>1323</v>
      </c>
      <c r="G137" s="171" t="s">
        <v>1243</v>
      </c>
      <c r="H137" s="172">
        <v>16</v>
      </c>
      <c r="I137" s="173"/>
      <c r="J137" s="174">
        <f>ROUND(I137*H137,2)</f>
        <v>0</v>
      </c>
      <c r="K137" s="175"/>
      <c r="L137" s="34"/>
      <c r="M137" s="176" t="s">
        <v>1</v>
      </c>
      <c r="N137" s="177" t="s">
        <v>45</v>
      </c>
      <c r="O137" s="59"/>
      <c r="P137" s="178">
        <f>O137*H137</f>
        <v>0</v>
      </c>
      <c r="Q137" s="178">
        <v>0</v>
      </c>
      <c r="R137" s="178">
        <f>Q137*H137</f>
        <v>0</v>
      </c>
      <c r="S137" s="178">
        <v>0</v>
      </c>
      <c r="T137" s="179">
        <f>S137*H137</f>
        <v>0</v>
      </c>
      <c r="U137" s="33"/>
      <c r="V137" s="33"/>
      <c r="W137" s="33"/>
      <c r="X137" s="33"/>
      <c r="Y137" s="33"/>
      <c r="Z137" s="33"/>
      <c r="AA137" s="33"/>
      <c r="AB137" s="33"/>
      <c r="AC137" s="33"/>
      <c r="AD137" s="33"/>
      <c r="AE137" s="33"/>
      <c r="AR137" s="180" t="s">
        <v>128</v>
      </c>
      <c r="AT137" s="180" t="s">
        <v>182</v>
      </c>
      <c r="AU137" s="180" t="s">
        <v>21</v>
      </c>
      <c r="AY137" s="18" t="s">
        <v>180</v>
      </c>
      <c r="BE137" s="181">
        <f>IF(N137="základní",J137,0)</f>
        <v>0</v>
      </c>
      <c r="BF137" s="181">
        <f>IF(N137="snížená",J137,0)</f>
        <v>0</v>
      </c>
      <c r="BG137" s="181">
        <f>IF(N137="zákl. přenesená",J137,0)</f>
        <v>0</v>
      </c>
      <c r="BH137" s="181">
        <f>IF(N137="sníž. přenesená",J137,0)</f>
        <v>0</v>
      </c>
      <c r="BI137" s="181">
        <f>IF(N137="nulová",J137,0)</f>
        <v>0</v>
      </c>
      <c r="BJ137" s="18" t="s">
        <v>21</v>
      </c>
      <c r="BK137" s="181">
        <f>ROUND(I137*H137,2)</f>
        <v>0</v>
      </c>
      <c r="BL137" s="18" t="s">
        <v>128</v>
      </c>
      <c r="BM137" s="180" t="s">
        <v>231</v>
      </c>
    </row>
    <row r="138" spans="1:65" s="2" customFormat="1" ht="11.25">
      <c r="A138" s="33"/>
      <c r="B138" s="34"/>
      <c r="C138" s="33"/>
      <c r="D138" s="182" t="s">
        <v>186</v>
      </c>
      <c r="E138" s="33"/>
      <c r="F138" s="183" t="s">
        <v>1323</v>
      </c>
      <c r="G138" s="33"/>
      <c r="H138" s="33"/>
      <c r="I138" s="102"/>
      <c r="J138" s="33"/>
      <c r="K138" s="33"/>
      <c r="L138" s="34"/>
      <c r="M138" s="184"/>
      <c r="N138" s="185"/>
      <c r="O138" s="59"/>
      <c r="P138" s="59"/>
      <c r="Q138" s="59"/>
      <c r="R138" s="59"/>
      <c r="S138" s="59"/>
      <c r="T138" s="60"/>
      <c r="U138" s="33"/>
      <c r="V138" s="33"/>
      <c r="W138" s="33"/>
      <c r="X138" s="33"/>
      <c r="Y138" s="33"/>
      <c r="Z138" s="33"/>
      <c r="AA138" s="33"/>
      <c r="AB138" s="33"/>
      <c r="AC138" s="33"/>
      <c r="AD138" s="33"/>
      <c r="AE138" s="33"/>
      <c r="AT138" s="18" t="s">
        <v>186</v>
      </c>
      <c r="AU138" s="18" t="s">
        <v>21</v>
      </c>
    </row>
    <row r="139" spans="1:65" s="15" customFormat="1" ht="22.5">
      <c r="B139" s="213"/>
      <c r="D139" s="182" t="s">
        <v>187</v>
      </c>
      <c r="E139" s="214" t="s">
        <v>1</v>
      </c>
      <c r="F139" s="215" t="s">
        <v>1324</v>
      </c>
      <c r="H139" s="214" t="s">
        <v>1</v>
      </c>
      <c r="I139" s="216"/>
      <c r="L139" s="213"/>
      <c r="M139" s="217"/>
      <c r="N139" s="218"/>
      <c r="O139" s="218"/>
      <c r="P139" s="218"/>
      <c r="Q139" s="218"/>
      <c r="R139" s="218"/>
      <c r="S139" s="218"/>
      <c r="T139" s="219"/>
      <c r="AT139" s="214" t="s">
        <v>187</v>
      </c>
      <c r="AU139" s="214" t="s">
        <v>21</v>
      </c>
      <c r="AV139" s="15" t="s">
        <v>21</v>
      </c>
      <c r="AW139" s="15" t="s">
        <v>36</v>
      </c>
      <c r="AX139" s="15" t="s">
        <v>80</v>
      </c>
      <c r="AY139" s="214" t="s">
        <v>180</v>
      </c>
    </row>
    <row r="140" spans="1:65" s="13" customFormat="1" ht="11.25">
      <c r="B140" s="186"/>
      <c r="D140" s="182" t="s">
        <v>187</v>
      </c>
      <c r="E140" s="187" t="s">
        <v>1</v>
      </c>
      <c r="F140" s="188" t="s">
        <v>1325</v>
      </c>
      <c r="H140" s="189">
        <v>16</v>
      </c>
      <c r="I140" s="190"/>
      <c r="L140" s="186"/>
      <c r="M140" s="191"/>
      <c r="N140" s="192"/>
      <c r="O140" s="192"/>
      <c r="P140" s="192"/>
      <c r="Q140" s="192"/>
      <c r="R140" s="192"/>
      <c r="S140" s="192"/>
      <c r="T140" s="193"/>
      <c r="AT140" s="187" t="s">
        <v>187</v>
      </c>
      <c r="AU140" s="187" t="s">
        <v>21</v>
      </c>
      <c r="AV140" s="13" t="s">
        <v>91</v>
      </c>
      <c r="AW140" s="13" t="s">
        <v>36</v>
      </c>
      <c r="AX140" s="13" t="s">
        <v>80</v>
      </c>
      <c r="AY140" s="187" t="s">
        <v>180</v>
      </c>
    </row>
    <row r="141" spans="1:65" s="14" customFormat="1" ht="11.25">
      <c r="B141" s="194"/>
      <c r="D141" s="182" t="s">
        <v>187</v>
      </c>
      <c r="E141" s="195" t="s">
        <v>1</v>
      </c>
      <c r="F141" s="196" t="s">
        <v>189</v>
      </c>
      <c r="H141" s="197">
        <v>16</v>
      </c>
      <c r="I141" s="198"/>
      <c r="L141" s="194"/>
      <c r="M141" s="199"/>
      <c r="N141" s="200"/>
      <c r="O141" s="200"/>
      <c r="P141" s="200"/>
      <c r="Q141" s="200"/>
      <c r="R141" s="200"/>
      <c r="S141" s="200"/>
      <c r="T141" s="201"/>
      <c r="AT141" s="195" t="s">
        <v>187</v>
      </c>
      <c r="AU141" s="195" t="s">
        <v>21</v>
      </c>
      <c r="AV141" s="14" t="s">
        <v>128</v>
      </c>
      <c r="AW141" s="14" t="s">
        <v>36</v>
      </c>
      <c r="AX141" s="14" t="s">
        <v>21</v>
      </c>
      <c r="AY141" s="195" t="s">
        <v>180</v>
      </c>
    </row>
    <row r="142" spans="1:65" s="2" customFormat="1" ht="24" customHeight="1">
      <c r="A142" s="33"/>
      <c r="B142" s="167"/>
      <c r="C142" s="168" t="s">
        <v>128</v>
      </c>
      <c r="D142" s="168" t="s">
        <v>182</v>
      </c>
      <c r="E142" s="169" t="s">
        <v>1326</v>
      </c>
      <c r="F142" s="170" t="s">
        <v>1327</v>
      </c>
      <c r="G142" s="171" t="s">
        <v>213</v>
      </c>
      <c r="H142" s="172">
        <v>4</v>
      </c>
      <c r="I142" s="173"/>
      <c r="J142" s="174">
        <f>ROUND(I142*H142,2)</f>
        <v>0</v>
      </c>
      <c r="K142" s="175"/>
      <c r="L142" s="34"/>
      <c r="M142" s="176" t="s">
        <v>1</v>
      </c>
      <c r="N142" s="177" t="s">
        <v>45</v>
      </c>
      <c r="O142" s="59"/>
      <c r="P142" s="178">
        <f>O142*H142</f>
        <v>0</v>
      </c>
      <c r="Q142" s="178">
        <v>0</v>
      </c>
      <c r="R142" s="178">
        <f>Q142*H142</f>
        <v>0</v>
      </c>
      <c r="S142" s="178">
        <v>0</v>
      </c>
      <c r="T142" s="179">
        <f>S142*H142</f>
        <v>0</v>
      </c>
      <c r="U142" s="33"/>
      <c r="V142" s="33"/>
      <c r="W142" s="33"/>
      <c r="X142" s="33"/>
      <c r="Y142" s="33"/>
      <c r="Z142" s="33"/>
      <c r="AA142" s="33"/>
      <c r="AB142" s="33"/>
      <c r="AC142" s="33"/>
      <c r="AD142" s="33"/>
      <c r="AE142" s="33"/>
      <c r="AR142" s="180" t="s">
        <v>128</v>
      </c>
      <c r="AT142" s="180" t="s">
        <v>182</v>
      </c>
      <c r="AU142" s="180" t="s">
        <v>21</v>
      </c>
      <c r="AY142" s="18" t="s">
        <v>180</v>
      </c>
      <c r="BE142" s="181">
        <f>IF(N142="základní",J142,0)</f>
        <v>0</v>
      </c>
      <c r="BF142" s="181">
        <f>IF(N142="snížená",J142,0)</f>
        <v>0</v>
      </c>
      <c r="BG142" s="181">
        <f>IF(N142="zákl. přenesená",J142,0)</f>
        <v>0</v>
      </c>
      <c r="BH142" s="181">
        <f>IF(N142="sníž. přenesená",J142,0)</f>
        <v>0</v>
      </c>
      <c r="BI142" s="181">
        <f>IF(N142="nulová",J142,0)</f>
        <v>0</v>
      </c>
      <c r="BJ142" s="18" t="s">
        <v>21</v>
      </c>
      <c r="BK142" s="181">
        <f>ROUND(I142*H142,2)</f>
        <v>0</v>
      </c>
      <c r="BL142" s="18" t="s">
        <v>128</v>
      </c>
      <c r="BM142" s="180" t="s">
        <v>237</v>
      </c>
    </row>
    <row r="143" spans="1:65" s="2" customFormat="1" ht="19.5">
      <c r="A143" s="33"/>
      <c r="B143" s="34"/>
      <c r="C143" s="33"/>
      <c r="D143" s="182" t="s">
        <v>186</v>
      </c>
      <c r="E143" s="33"/>
      <c r="F143" s="183" t="s">
        <v>1327</v>
      </c>
      <c r="G143" s="33"/>
      <c r="H143" s="33"/>
      <c r="I143" s="102"/>
      <c r="J143" s="33"/>
      <c r="K143" s="33"/>
      <c r="L143" s="34"/>
      <c r="M143" s="184"/>
      <c r="N143" s="185"/>
      <c r="O143" s="59"/>
      <c r="P143" s="59"/>
      <c r="Q143" s="59"/>
      <c r="R143" s="59"/>
      <c r="S143" s="59"/>
      <c r="T143" s="60"/>
      <c r="U143" s="33"/>
      <c r="V143" s="33"/>
      <c r="W143" s="33"/>
      <c r="X143" s="33"/>
      <c r="Y143" s="33"/>
      <c r="Z143" s="33"/>
      <c r="AA143" s="33"/>
      <c r="AB143" s="33"/>
      <c r="AC143" s="33"/>
      <c r="AD143" s="33"/>
      <c r="AE143" s="33"/>
      <c r="AT143" s="18" t="s">
        <v>186</v>
      </c>
      <c r="AU143" s="18" t="s">
        <v>21</v>
      </c>
    </row>
    <row r="144" spans="1:65" s="15" customFormat="1" ht="11.25">
      <c r="B144" s="213"/>
      <c r="D144" s="182" t="s">
        <v>187</v>
      </c>
      <c r="E144" s="214" t="s">
        <v>1</v>
      </c>
      <c r="F144" s="215" t="s">
        <v>1317</v>
      </c>
      <c r="H144" s="214" t="s">
        <v>1</v>
      </c>
      <c r="I144" s="216"/>
      <c r="L144" s="213"/>
      <c r="M144" s="217"/>
      <c r="N144" s="218"/>
      <c r="O144" s="218"/>
      <c r="P144" s="218"/>
      <c r="Q144" s="218"/>
      <c r="R144" s="218"/>
      <c r="S144" s="218"/>
      <c r="T144" s="219"/>
      <c r="AT144" s="214" t="s">
        <v>187</v>
      </c>
      <c r="AU144" s="214" t="s">
        <v>21</v>
      </c>
      <c r="AV144" s="15" t="s">
        <v>21</v>
      </c>
      <c r="AW144" s="15" t="s">
        <v>36</v>
      </c>
      <c r="AX144" s="15" t="s">
        <v>80</v>
      </c>
      <c r="AY144" s="214" t="s">
        <v>180</v>
      </c>
    </row>
    <row r="145" spans="1:65" s="13" customFormat="1" ht="11.25">
      <c r="B145" s="186"/>
      <c r="D145" s="182" t="s">
        <v>187</v>
      </c>
      <c r="E145" s="187" t="s">
        <v>1</v>
      </c>
      <c r="F145" s="188" t="s">
        <v>128</v>
      </c>
      <c r="H145" s="189">
        <v>4</v>
      </c>
      <c r="I145" s="190"/>
      <c r="L145" s="186"/>
      <c r="M145" s="191"/>
      <c r="N145" s="192"/>
      <c r="O145" s="192"/>
      <c r="P145" s="192"/>
      <c r="Q145" s="192"/>
      <c r="R145" s="192"/>
      <c r="S145" s="192"/>
      <c r="T145" s="193"/>
      <c r="AT145" s="187" t="s">
        <v>187</v>
      </c>
      <c r="AU145" s="187" t="s">
        <v>21</v>
      </c>
      <c r="AV145" s="13" t="s">
        <v>91</v>
      </c>
      <c r="AW145" s="13" t="s">
        <v>36</v>
      </c>
      <c r="AX145" s="13" t="s">
        <v>80</v>
      </c>
      <c r="AY145" s="187" t="s">
        <v>180</v>
      </c>
    </row>
    <row r="146" spans="1:65" s="14" customFormat="1" ht="11.25">
      <c r="B146" s="194"/>
      <c r="D146" s="182" t="s">
        <v>187</v>
      </c>
      <c r="E146" s="195" t="s">
        <v>1</v>
      </c>
      <c r="F146" s="196" t="s">
        <v>189</v>
      </c>
      <c r="H146" s="197">
        <v>4</v>
      </c>
      <c r="I146" s="198"/>
      <c r="L146" s="194"/>
      <c r="M146" s="199"/>
      <c r="N146" s="200"/>
      <c r="O146" s="200"/>
      <c r="P146" s="200"/>
      <c r="Q146" s="200"/>
      <c r="R146" s="200"/>
      <c r="S146" s="200"/>
      <c r="T146" s="201"/>
      <c r="AT146" s="195" t="s">
        <v>187</v>
      </c>
      <c r="AU146" s="195" t="s">
        <v>21</v>
      </c>
      <c r="AV146" s="14" t="s">
        <v>128</v>
      </c>
      <c r="AW146" s="14" t="s">
        <v>36</v>
      </c>
      <c r="AX146" s="14" t="s">
        <v>21</v>
      </c>
      <c r="AY146" s="195" t="s">
        <v>180</v>
      </c>
    </row>
    <row r="147" spans="1:65" s="2" customFormat="1" ht="24" customHeight="1">
      <c r="A147" s="33"/>
      <c r="B147" s="167"/>
      <c r="C147" s="168" t="s">
        <v>203</v>
      </c>
      <c r="D147" s="168" t="s">
        <v>182</v>
      </c>
      <c r="E147" s="169" t="s">
        <v>1328</v>
      </c>
      <c r="F147" s="170" t="s">
        <v>1329</v>
      </c>
      <c r="G147" s="171" t="s">
        <v>213</v>
      </c>
      <c r="H147" s="172">
        <v>8</v>
      </c>
      <c r="I147" s="173"/>
      <c r="J147" s="174">
        <f>ROUND(I147*H147,2)</f>
        <v>0</v>
      </c>
      <c r="K147" s="175"/>
      <c r="L147" s="34"/>
      <c r="M147" s="176" t="s">
        <v>1</v>
      </c>
      <c r="N147" s="177" t="s">
        <v>45</v>
      </c>
      <c r="O147" s="59"/>
      <c r="P147" s="178">
        <f>O147*H147</f>
        <v>0</v>
      </c>
      <c r="Q147" s="178">
        <v>0</v>
      </c>
      <c r="R147" s="178">
        <f>Q147*H147</f>
        <v>0</v>
      </c>
      <c r="S147" s="178">
        <v>0</v>
      </c>
      <c r="T147" s="179">
        <f>S147*H147</f>
        <v>0</v>
      </c>
      <c r="U147" s="33"/>
      <c r="V147" s="33"/>
      <c r="W147" s="33"/>
      <c r="X147" s="33"/>
      <c r="Y147" s="33"/>
      <c r="Z147" s="33"/>
      <c r="AA147" s="33"/>
      <c r="AB147" s="33"/>
      <c r="AC147" s="33"/>
      <c r="AD147" s="33"/>
      <c r="AE147" s="33"/>
      <c r="AR147" s="180" t="s">
        <v>128</v>
      </c>
      <c r="AT147" s="180" t="s">
        <v>182</v>
      </c>
      <c r="AU147" s="180" t="s">
        <v>21</v>
      </c>
      <c r="AY147" s="18" t="s">
        <v>180</v>
      </c>
      <c r="BE147" s="181">
        <f>IF(N147="základní",J147,0)</f>
        <v>0</v>
      </c>
      <c r="BF147" s="181">
        <f>IF(N147="snížená",J147,0)</f>
        <v>0</v>
      </c>
      <c r="BG147" s="181">
        <f>IF(N147="zákl. přenesená",J147,0)</f>
        <v>0</v>
      </c>
      <c r="BH147" s="181">
        <f>IF(N147="sníž. přenesená",J147,0)</f>
        <v>0</v>
      </c>
      <c r="BI147" s="181">
        <f>IF(N147="nulová",J147,0)</f>
        <v>0</v>
      </c>
      <c r="BJ147" s="18" t="s">
        <v>21</v>
      </c>
      <c r="BK147" s="181">
        <f>ROUND(I147*H147,2)</f>
        <v>0</v>
      </c>
      <c r="BL147" s="18" t="s">
        <v>128</v>
      </c>
      <c r="BM147" s="180" t="s">
        <v>241</v>
      </c>
    </row>
    <row r="148" spans="1:65" s="2" customFormat="1" ht="19.5">
      <c r="A148" s="33"/>
      <c r="B148" s="34"/>
      <c r="C148" s="33"/>
      <c r="D148" s="182" t="s">
        <v>186</v>
      </c>
      <c r="E148" s="33"/>
      <c r="F148" s="183" t="s">
        <v>1329</v>
      </c>
      <c r="G148" s="33"/>
      <c r="H148" s="33"/>
      <c r="I148" s="102"/>
      <c r="J148" s="33"/>
      <c r="K148" s="33"/>
      <c r="L148" s="34"/>
      <c r="M148" s="184"/>
      <c r="N148" s="185"/>
      <c r="O148" s="59"/>
      <c r="P148" s="59"/>
      <c r="Q148" s="59"/>
      <c r="R148" s="59"/>
      <c r="S148" s="59"/>
      <c r="T148" s="60"/>
      <c r="U148" s="33"/>
      <c r="V148" s="33"/>
      <c r="W148" s="33"/>
      <c r="X148" s="33"/>
      <c r="Y148" s="33"/>
      <c r="Z148" s="33"/>
      <c r="AA148" s="33"/>
      <c r="AB148" s="33"/>
      <c r="AC148" s="33"/>
      <c r="AD148" s="33"/>
      <c r="AE148" s="33"/>
      <c r="AT148" s="18" t="s">
        <v>186</v>
      </c>
      <c r="AU148" s="18" t="s">
        <v>21</v>
      </c>
    </row>
    <row r="149" spans="1:65" s="15" customFormat="1" ht="11.25">
      <c r="B149" s="213"/>
      <c r="D149" s="182" t="s">
        <v>187</v>
      </c>
      <c r="E149" s="214" t="s">
        <v>1</v>
      </c>
      <c r="F149" s="215" t="s">
        <v>1317</v>
      </c>
      <c r="H149" s="214" t="s">
        <v>1</v>
      </c>
      <c r="I149" s="216"/>
      <c r="L149" s="213"/>
      <c r="M149" s="217"/>
      <c r="N149" s="218"/>
      <c r="O149" s="218"/>
      <c r="P149" s="218"/>
      <c r="Q149" s="218"/>
      <c r="R149" s="218"/>
      <c r="S149" s="218"/>
      <c r="T149" s="219"/>
      <c r="AT149" s="214" t="s">
        <v>187</v>
      </c>
      <c r="AU149" s="214" t="s">
        <v>21</v>
      </c>
      <c r="AV149" s="15" t="s">
        <v>21</v>
      </c>
      <c r="AW149" s="15" t="s">
        <v>36</v>
      </c>
      <c r="AX149" s="15" t="s">
        <v>80</v>
      </c>
      <c r="AY149" s="214" t="s">
        <v>180</v>
      </c>
    </row>
    <row r="150" spans="1:65" s="13" customFormat="1" ht="11.25">
      <c r="B150" s="186"/>
      <c r="D150" s="182" t="s">
        <v>187</v>
      </c>
      <c r="E150" s="187" t="s">
        <v>1</v>
      </c>
      <c r="F150" s="188" t="s">
        <v>193</v>
      </c>
      <c r="H150" s="189">
        <v>8</v>
      </c>
      <c r="I150" s="190"/>
      <c r="L150" s="186"/>
      <c r="M150" s="191"/>
      <c r="N150" s="192"/>
      <c r="O150" s="192"/>
      <c r="P150" s="192"/>
      <c r="Q150" s="192"/>
      <c r="R150" s="192"/>
      <c r="S150" s="192"/>
      <c r="T150" s="193"/>
      <c r="AT150" s="187" t="s">
        <v>187</v>
      </c>
      <c r="AU150" s="187" t="s">
        <v>21</v>
      </c>
      <c r="AV150" s="13" t="s">
        <v>91</v>
      </c>
      <c r="AW150" s="13" t="s">
        <v>36</v>
      </c>
      <c r="AX150" s="13" t="s">
        <v>80</v>
      </c>
      <c r="AY150" s="187" t="s">
        <v>180</v>
      </c>
    </row>
    <row r="151" spans="1:65" s="14" customFormat="1" ht="11.25">
      <c r="B151" s="194"/>
      <c r="D151" s="182" t="s">
        <v>187</v>
      </c>
      <c r="E151" s="195" t="s">
        <v>1</v>
      </c>
      <c r="F151" s="196" t="s">
        <v>189</v>
      </c>
      <c r="H151" s="197">
        <v>8</v>
      </c>
      <c r="I151" s="198"/>
      <c r="L151" s="194"/>
      <c r="M151" s="199"/>
      <c r="N151" s="200"/>
      <c r="O151" s="200"/>
      <c r="P151" s="200"/>
      <c r="Q151" s="200"/>
      <c r="R151" s="200"/>
      <c r="S151" s="200"/>
      <c r="T151" s="201"/>
      <c r="AT151" s="195" t="s">
        <v>187</v>
      </c>
      <c r="AU151" s="195" t="s">
        <v>21</v>
      </c>
      <c r="AV151" s="14" t="s">
        <v>128</v>
      </c>
      <c r="AW151" s="14" t="s">
        <v>36</v>
      </c>
      <c r="AX151" s="14" t="s">
        <v>21</v>
      </c>
      <c r="AY151" s="195" t="s">
        <v>180</v>
      </c>
    </row>
    <row r="152" spans="1:65" s="2" customFormat="1" ht="24" customHeight="1">
      <c r="A152" s="33"/>
      <c r="B152" s="167"/>
      <c r="C152" s="168" t="s">
        <v>195</v>
      </c>
      <c r="D152" s="168" t="s">
        <v>182</v>
      </c>
      <c r="E152" s="169" t="s">
        <v>1330</v>
      </c>
      <c r="F152" s="170" t="s">
        <v>1331</v>
      </c>
      <c r="G152" s="171" t="s">
        <v>213</v>
      </c>
      <c r="H152" s="172">
        <v>4</v>
      </c>
      <c r="I152" s="173"/>
      <c r="J152" s="174">
        <f>ROUND(I152*H152,2)</f>
        <v>0</v>
      </c>
      <c r="K152" s="175"/>
      <c r="L152" s="34"/>
      <c r="M152" s="176" t="s">
        <v>1</v>
      </c>
      <c r="N152" s="177" t="s">
        <v>45</v>
      </c>
      <c r="O152" s="59"/>
      <c r="P152" s="178">
        <f>O152*H152</f>
        <v>0</v>
      </c>
      <c r="Q152" s="178">
        <v>0</v>
      </c>
      <c r="R152" s="178">
        <f>Q152*H152</f>
        <v>0</v>
      </c>
      <c r="S152" s="178">
        <v>0</v>
      </c>
      <c r="T152" s="179">
        <f>S152*H152</f>
        <v>0</v>
      </c>
      <c r="U152" s="33"/>
      <c r="V152" s="33"/>
      <c r="W152" s="33"/>
      <c r="X152" s="33"/>
      <c r="Y152" s="33"/>
      <c r="Z152" s="33"/>
      <c r="AA152" s="33"/>
      <c r="AB152" s="33"/>
      <c r="AC152" s="33"/>
      <c r="AD152" s="33"/>
      <c r="AE152" s="33"/>
      <c r="AR152" s="180" t="s">
        <v>128</v>
      </c>
      <c r="AT152" s="180" t="s">
        <v>182</v>
      </c>
      <c r="AU152" s="180" t="s">
        <v>21</v>
      </c>
      <c r="AY152" s="18" t="s">
        <v>180</v>
      </c>
      <c r="BE152" s="181">
        <f>IF(N152="základní",J152,0)</f>
        <v>0</v>
      </c>
      <c r="BF152" s="181">
        <f>IF(N152="snížená",J152,0)</f>
        <v>0</v>
      </c>
      <c r="BG152" s="181">
        <f>IF(N152="zákl. přenesená",J152,0)</f>
        <v>0</v>
      </c>
      <c r="BH152" s="181">
        <f>IF(N152="sníž. přenesená",J152,0)</f>
        <v>0</v>
      </c>
      <c r="BI152" s="181">
        <f>IF(N152="nulová",J152,0)</f>
        <v>0</v>
      </c>
      <c r="BJ152" s="18" t="s">
        <v>21</v>
      </c>
      <c r="BK152" s="181">
        <f>ROUND(I152*H152,2)</f>
        <v>0</v>
      </c>
      <c r="BL152" s="18" t="s">
        <v>128</v>
      </c>
      <c r="BM152" s="180" t="s">
        <v>246</v>
      </c>
    </row>
    <row r="153" spans="1:65" s="2" customFormat="1" ht="19.5">
      <c r="A153" s="33"/>
      <c r="B153" s="34"/>
      <c r="C153" s="33"/>
      <c r="D153" s="182" t="s">
        <v>186</v>
      </c>
      <c r="E153" s="33"/>
      <c r="F153" s="183" t="s">
        <v>1331</v>
      </c>
      <c r="G153" s="33"/>
      <c r="H153" s="33"/>
      <c r="I153" s="102"/>
      <c r="J153" s="33"/>
      <c r="K153" s="33"/>
      <c r="L153" s="34"/>
      <c r="M153" s="184"/>
      <c r="N153" s="185"/>
      <c r="O153" s="59"/>
      <c r="P153" s="59"/>
      <c r="Q153" s="59"/>
      <c r="R153" s="59"/>
      <c r="S153" s="59"/>
      <c r="T153" s="60"/>
      <c r="U153" s="33"/>
      <c r="V153" s="33"/>
      <c r="W153" s="33"/>
      <c r="X153" s="33"/>
      <c r="Y153" s="33"/>
      <c r="Z153" s="33"/>
      <c r="AA153" s="33"/>
      <c r="AB153" s="33"/>
      <c r="AC153" s="33"/>
      <c r="AD153" s="33"/>
      <c r="AE153" s="33"/>
      <c r="AT153" s="18" t="s">
        <v>186</v>
      </c>
      <c r="AU153" s="18" t="s">
        <v>21</v>
      </c>
    </row>
    <row r="154" spans="1:65" s="15" customFormat="1" ht="11.25">
      <c r="B154" s="213"/>
      <c r="D154" s="182" t="s">
        <v>187</v>
      </c>
      <c r="E154" s="214" t="s">
        <v>1</v>
      </c>
      <c r="F154" s="215" t="s">
        <v>1317</v>
      </c>
      <c r="H154" s="214" t="s">
        <v>1</v>
      </c>
      <c r="I154" s="216"/>
      <c r="L154" s="213"/>
      <c r="M154" s="217"/>
      <c r="N154" s="218"/>
      <c r="O154" s="218"/>
      <c r="P154" s="218"/>
      <c r="Q154" s="218"/>
      <c r="R154" s="218"/>
      <c r="S154" s="218"/>
      <c r="T154" s="219"/>
      <c r="AT154" s="214" t="s">
        <v>187</v>
      </c>
      <c r="AU154" s="214" t="s">
        <v>21</v>
      </c>
      <c r="AV154" s="15" t="s">
        <v>21</v>
      </c>
      <c r="AW154" s="15" t="s">
        <v>36</v>
      </c>
      <c r="AX154" s="15" t="s">
        <v>80</v>
      </c>
      <c r="AY154" s="214" t="s">
        <v>180</v>
      </c>
    </row>
    <row r="155" spans="1:65" s="13" customFormat="1" ht="11.25">
      <c r="B155" s="186"/>
      <c r="D155" s="182" t="s">
        <v>187</v>
      </c>
      <c r="E155" s="187" t="s">
        <v>1</v>
      </c>
      <c r="F155" s="188" t="s">
        <v>128</v>
      </c>
      <c r="H155" s="189">
        <v>4</v>
      </c>
      <c r="I155" s="190"/>
      <c r="L155" s="186"/>
      <c r="M155" s="191"/>
      <c r="N155" s="192"/>
      <c r="O155" s="192"/>
      <c r="P155" s="192"/>
      <c r="Q155" s="192"/>
      <c r="R155" s="192"/>
      <c r="S155" s="192"/>
      <c r="T155" s="193"/>
      <c r="AT155" s="187" t="s">
        <v>187</v>
      </c>
      <c r="AU155" s="187" t="s">
        <v>21</v>
      </c>
      <c r="AV155" s="13" t="s">
        <v>91</v>
      </c>
      <c r="AW155" s="13" t="s">
        <v>36</v>
      </c>
      <c r="AX155" s="13" t="s">
        <v>80</v>
      </c>
      <c r="AY155" s="187" t="s">
        <v>180</v>
      </c>
    </row>
    <row r="156" spans="1:65" s="14" customFormat="1" ht="11.25">
      <c r="B156" s="194"/>
      <c r="D156" s="182" t="s">
        <v>187</v>
      </c>
      <c r="E156" s="195" t="s">
        <v>1</v>
      </c>
      <c r="F156" s="196" t="s">
        <v>189</v>
      </c>
      <c r="H156" s="197">
        <v>4</v>
      </c>
      <c r="I156" s="198"/>
      <c r="L156" s="194"/>
      <c r="M156" s="199"/>
      <c r="N156" s="200"/>
      <c r="O156" s="200"/>
      <c r="P156" s="200"/>
      <c r="Q156" s="200"/>
      <c r="R156" s="200"/>
      <c r="S156" s="200"/>
      <c r="T156" s="201"/>
      <c r="AT156" s="195" t="s">
        <v>187</v>
      </c>
      <c r="AU156" s="195" t="s">
        <v>21</v>
      </c>
      <c r="AV156" s="14" t="s">
        <v>128</v>
      </c>
      <c r="AW156" s="14" t="s">
        <v>36</v>
      </c>
      <c r="AX156" s="14" t="s">
        <v>21</v>
      </c>
      <c r="AY156" s="195" t="s">
        <v>180</v>
      </c>
    </row>
    <row r="157" spans="1:65" s="2" customFormat="1" ht="24" customHeight="1">
      <c r="A157" s="33"/>
      <c r="B157" s="167"/>
      <c r="C157" s="168" t="s">
        <v>210</v>
      </c>
      <c r="D157" s="168" t="s">
        <v>182</v>
      </c>
      <c r="E157" s="169" t="s">
        <v>1332</v>
      </c>
      <c r="F157" s="170" t="s">
        <v>1333</v>
      </c>
      <c r="G157" s="171" t="s">
        <v>1243</v>
      </c>
      <c r="H157" s="172">
        <v>6</v>
      </c>
      <c r="I157" s="173"/>
      <c r="J157" s="174">
        <f>ROUND(I157*H157,2)</f>
        <v>0</v>
      </c>
      <c r="K157" s="175"/>
      <c r="L157" s="34"/>
      <c r="M157" s="176" t="s">
        <v>1</v>
      </c>
      <c r="N157" s="177" t="s">
        <v>45</v>
      </c>
      <c r="O157" s="59"/>
      <c r="P157" s="178">
        <f>O157*H157</f>
        <v>0</v>
      </c>
      <c r="Q157" s="178">
        <v>0</v>
      </c>
      <c r="R157" s="178">
        <f>Q157*H157</f>
        <v>0</v>
      </c>
      <c r="S157" s="178">
        <v>0</v>
      </c>
      <c r="T157" s="179">
        <f>S157*H157</f>
        <v>0</v>
      </c>
      <c r="U157" s="33"/>
      <c r="V157" s="33"/>
      <c r="W157" s="33"/>
      <c r="X157" s="33"/>
      <c r="Y157" s="33"/>
      <c r="Z157" s="33"/>
      <c r="AA157" s="33"/>
      <c r="AB157" s="33"/>
      <c r="AC157" s="33"/>
      <c r="AD157" s="33"/>
      <c r="AE157" s="33"/>
      <c r="AR157" s="180" t="s">
        <v>128</v>
      </c>
      <c r="AT157" s="180" t="s">
        <v>182</v>
      </c>
      <c r="AU157" s="180" t="s">
        <v>21</v>
      </c>
      <c r="AY157" s="18" t="s">
        <v>180</v>
      </c>
      <c r="BE157" s="181">
        <f>IF(N157="základní",J157,0)</f>
        <v>0</v>
      </c>
      <c r="BF157" s="181">
        <f>IF(N157="snížená",J157,0)</f>
        <v>0</v>
      </c>
      <c r="BG157" s="181">
        <f>IF(N157="zákl. přenesená",J157,0)</f>
        <v>0</v>
      </c>
      <c r="BH157" s="181">
        <f>IF(N157="sníž. přenesená",J157,0)</f>
        <v>0</v>
      </c>
      <c r="BI157" s="181">
        <f>IF(N157="nulová",J157,0)</f>
        <v>0</v>
      </c>
      <c r="BJ157" s="18" t="s">
        <v>21</v>
      </c>
      <c r="BK157" s="181">
        <f>ROUND(I157*H157,2)</f>
        <v>0</v>
      </c>
      <c r="BL157" s="18" t="s">
        <v>128</v>
      </c>
      <c r="BM157" s="180" t="s">
        <v>250</v>
      </c>
    </row>
    <row r="158" spans="1:65" s="2" customFormat="1" ht="19.5">
      <c r="A158" s="33"/>
      <c r="B158" s="34"/>
      <c r="C158" s="33"/>
      <c r="D158" s="182" t="s">
        <v>186</v>
      </c>
      <c r="E158" s="33"/>
      <c r="F158" s="183" t="s">
        <v>1333</v>
      </c>
      <c r="G158" s="33"/>
      <c r="H158" s="33"/>
      <c r="I158" s="102"/>
      <c r="J158" s="33"/>
      <c r="K158" s="33"/>
      <c r="L158" s="34"/>
      <c r="M158" s="184"/>
      <c r="N158" s="185"/>
      <c r="O158" s="59"/>
      <c r="P158" s="59"/>
      <c r="Q158" s="59"/>
      <c r="R158" s="59"/>
      <c r="S158" s="59"/>
      <c r="T158" s="60"/>
      <c r="U158" s="33"/>
      <c r="V158" s="33"/>
      <c r="W158" s="33"/>
      <c r="X158" s="33"/>
      <c r="Y158" s="33"/>
      <c r="Z158" s="33"/>
      <c r="AA158" s="33"/>
      <c r="AB158" s="33"/>
      <c r="AC158" s="33"/>
      <c r="AD158" s="33"/>
      <c r="AE158" s="33"/>
      <c r="AT158" s="18" t="s">
        <v>186</v>
      </c>
      <c r="AU158" s="18" t="s">
        <v>21</v>
      </c>
    </row>
    <row r="159" spans="1:65" s="15" customFormat="1" ht="11.25">
      <c r="B159" s="213"/>
      <c r="D159" s="182" t="s">
        <v>187</v>
      </c>
      <c r="E159" s="214" t="s">
        <v>1</v>
      </c>
      <c r="F159" s="215" t="s">
        <v>1317</v>
      </c>
      <c r="H159" s="214" t="s">
        <v>1</v>
      </c>
      <c r="I159" s="216"/>
      <c r="L159" s="213"/>
      <c r="M159" s="217"/>
      <c r="N159" s="218"/>
      <c r="O159" s="218"/>
      <c r="P159" s="218"/>
      <c r="Q159" s="218"/>
      <c r="R159" s="218"/>
      <c r="S159" s="218"/>
      <c r="T159" s="219"/>
      <c r="AT159" s="214" t="s">
        <v>187</v>
      </c>
      <c r="AU159" s="214" t="s">
        <v>21</v>
      </c>
      <c r="AV159" s="15" t="s">
        <v>21</v>
      </c>
      <c r="AW159" s="15" t="s">
        <v>36</v>
      </c>
      <c r="AX159" s="15" t="s">
        <v>80</v>
      </c>
      <c r="AY159" s="214" t="s">
        <v>180</v>
      </c>
    </row>
    <row r="160" spans="1:65" s="13" customFormat="1" ht="11.25">
      <c r="B160" s="186"/>
      <c r="D160" s="182" t="s">
        <v>187</v>
      </c>
      <c r="E160" s="187" t="s">
        <v>1</v>
      </c>
      <c r="F160" s="188" t="s">
        <v>195</v>
      </c>
      <c r="H160" s="189">
        <v>6</v>
      </c>
      <c r="I160" s="190"/>
      <c r="L160" s="186"/>
      <c r="M160" s="191"/>
      <c r="N160" s="192"/>
      <c r="O160" s="192"/>
      <c r="P160" s="192"/>
      <c r="Q160" s="192"/>
      <c r="R160" s="192"/>
      <c r="S160" s="192"/>
      <c r="T160" s="193"/>
      <c r="AT160" s="187" t="s">
        <v>187</v>
      </c>
      <c r="AU160" s="187" t="s">
        <v>21</v>
      </c>
      <c r="AV160" s="13" t="s">
        <v>91</v>
      </c>
      <c r="AW160" s="13" t="s">
        <v>36</v>
      </c>
      <c r="AX160" s="13" t="s">
        <v>80</v>
      </c>
      <c r="AY160" s="187" t="s">
        <v>180</v>
      </c>
    </row>
    <row r="161" spans="1:65" s="14" customFormat="1" ht="11.25">
      <c r="B161" s="194"/>
      <c r="D161" s="182" t="s">
        <v>187</v>
      </c>
      <c r="E161" s="195" t="s">
        <v>1</v>
      </c>
      <c r="F161" s="196" t="s">
        <v>189</v>
      </c>
      <c r="H161" s="197">
        <v>6</v>
      </c>
      <c r="I161" s="198"/>
      <c r="L161" s="194"/>
      <c r="M161" s="199"/>
      <c r="N161" s="200"/>
      <c r="O161" s="200"/>
      <c r="P161" s="200"/>
      <c r="Q161" s="200"/>
      <c r="R161" s="200"/>
      <c r="S161" s="200"/>
      <c r="T161" s="201"/>
      <c r="AT161" s="195" t="s">
        <v>187</v>
      </c>
      <c r="AU161" s="195" t="s">
        <v>21</v>
      </c>
      <c r="AV161" s="14" t="s">
        <v>128</v>
      </c>
      <c r="AW161" s="14" t="s">
        <v>36</v>
      </c>
      <c r="AX161" s="14" t="s">
        <v>21</v>
      </c>
      <c r="AY161" s="195" t="s">
        <v>180</v>
      </c>
    </row>
    <row r="162" spans="1:65" s="2" customFormat="1" ht="24" customHeight="1">
      <c r="A162" s="33"/>
      <c r="B162" s="167"/>
      <c r="C162" s="168" t="s">
        <v>193</v>
      </c>
      <c r="D162" s="168" t="s">
        <v>182</v>
      </c>
      <c r="E162" s="169" t="s">
        <v>1334</v>
      </c>
      <c r="F162" s="170" t="s">
        <v>1335</v>
      </c>
      <c r="G162" s="171" t="s">
        <v>1243</v>
      </c>
      <c r="H162" s="172">
        <v>1</v>
      </c>
      <c r="I162" s="173"/>
      <c r="J162" s="174">
        <f>ROUND(I162*H162,2)</f>
        <v>0</v>
      </c>
      <c r="K162" s="175"/>
      <c r="L162" s="34"/>
      <c r="M162" s="176" t="s">
        <v>1</v>
      </c>
      <c r="N162" s="177" t="s">
        <v>45</v>
      </c>
      <c r="O162" s="59"/>
      <c r="P162" s="178">
        <f>O162*H162</f>
        <v>0</v>
      </c>
      <c r="Q162" s="178">
        <v>0</v>
      </c>
      <c r="R162" s="178">
        <f>Q162*H162</f>
        <v>0</v>
      </c>
      <c r="S162" s="178">
        <v>0</v>
      </c>
      <c r="T162" s="179">
        <f>S162*H162</f>
        <v>0</v>
      </c>
      <c r="U162" s="33"/>
      <c r="V162" s="33"/>
      <c r="W162" s="33"/>
      <c r="X162" s="33"/>
      <c r="Y162" s="33"/>
      <c r="Z162" s="33"/>
      <c r="AA162" s="33"/>
      <c r="AB162" s="33"/>
      <c r="AC162" s="33"/>
      <c r="AD162" s="33"/>
      <c r="AE162" s="33"/>
      <c r="AR162" s="180" t="s">
        <v>128</v>
      </c>
      <c r="AT162" s="180" t="s">
        <v>182</v>
      </c>
      <c r="AU162" s="180" t="s">
        <v>21</v>
      </c>
      <c r="AY162" s="18" t="s">
        <v>180</v>
      </c>
      <c r="BE162" s="181">
        <f>IF(N162="základní",J162,0)</f>
        <v>0</v>
      </c>
      <c r="BF162" s="181">
        <f>IF(N162="snížená",J162,0)</f>
        <v>0</v>
      </c>
      <c r="BG162" s="181">
        <f>IF(N162="zákl. přenesená",J162,0)</f>
        <v>0</v>
      </c>
      <c r="BH162" s="181">
        <f>IF(N162="sníž. přenesená",J162,0)</f>
        <v>0</v>
      </c>
      <c r="BI162" s="181">
        <f>IF(N162="nulová",J162,0)</f>
        <v>0</v>
      </c>
      <c r="BJ162" s="18" t="s">
        <v>21</v>
      </c>
      <c r="BK162" s="181">
        <f>ROUND(I162*H162,2)</f>
        <v>0</v>
      </c>
      <c r="BL162" s="18" t="s">
        <v>128</v>
      </c>
      <c r="BM162" s="180" t="s">
        <v>251</v>
      </c>
    </row>
    <row r="163" spans="1:65" s="2" customFormat="1" ht="11.25">
      <c r="A163" s="33"/>
      <c r="B163" s="34"/>
      <c r="C163" s="33"/>
      <c r="D163" s="182" t="s">
        <v>186</v>
      </c>
      <c r="E163" s="33"/>
      <c r="F163" s="183" t="s">
        <v>1335</v>
      </c>
      <c r="G163" s="33"/>
      <c r="H163" s="33"/>
      <c r="I163" s="102"/>
      <c r="J163" s="33"/>
      <c r="K163" s="33"/>
      <c r="L163" s="34"/>
      <c r="M163" s="184"/>
      <c r="N163" s="185"/>
      <c r="O163" s="59"/>
      <c r="P163" s="59"/>
      <c r="Q163" s="59"/>
      <c r="R163" s="59"/>
      <c r="S163" s="59"/>
      <c r="T163" s="60"/>
      <c r="U163" s="33"/>
      <c r="V163" s="33"/>
      <c r="W163" s="33"/>
      <c r="X163" s="33"/>
      <c r="Y163" s="33"/>
      <c r="Z163" s="33"/>
      <c r="AA163" s="33"/>
      <c r="AB163" s="33"/>
      <c r="AC163" s="33"/>
      <c r="AD163" s="33"/>
      <c r="AE163" s="33"/>
      <c r="AT163" s="18" t="s">
        <v>186</v>
      </c>
      <c r="AU163" s="18" t="s">
        <v>21</v>
      </c>
    </row>
    <row r="164" spans="1:65" s="15" customFormat="1" ht="11.25">
      <c r="B164" s="213"/>
      <c r="D164" s="182" t="s">
        <v>187</v>
      </c>
      <c r="E164" s="214" t="s">
        <v>1</v>
      </c>
      <c r="F164" s="215" t="s">
        <v>1317</v>
      </c>
      <c r="H164" s="214" t="s">
        <v>1</v>
      </c>
      <c r="I164" s="216"/>
      <c r="L164" s="213"/>
      <c r="M164" s="217"/>
      <c r="N164" s="218"/>
      <c r="O164" s="218"/>
      <c r="P164" s="218"/>
      <c r="Q164" s="218"/>
      <c r="R164" s="218"/>
      <c r="S164" s="218"/>
      <c r="T164" s="219"/>
      <c r="AT164" s="214" t="s">
        <v>187</v>
      </c>
      <c r="AU164" s="214" t="s">
        <v>21</v>
      </c>
      <c r="AV164" s="15" t="s">
        <v>21</v>
      </c>
      <c r="AW164" s="15" t="s">
        <v>36</v>
      </c>
      <c r="AX164" s="15" t="s">
        <v>80</v>
      </c>
      <c r="AY164" s="214" t="s">
        <v>180</v>
      </c>
    </row>
    <row r="165" spans="1:65" s="13" customFormat="1" ht="11.25">
      <c r="B165" s="186"/>
      <c r="D165" s="182" t="s">
        <v>187</v>
      </c>
      <c r="E165" s="187" t="s">
        <v>1</v>
      </c>
      <c r="F165" s="188" t="s">
        <v>21</v>
      </c>
      <c r="H165" s="189">
        <v>1</v>
      </c>
      <c r="I165" s="190"/>
      <c r="L165" s="186"/>
      <c r="M165" s="191"/>
      <c r="N165" s="192"/>
      <c r="O165" s="192"/>
      <c r="P165" s="192"/>
      <c r="Q165" s="192"/>
      <c r="R165" s="192"/>
      <c r="S165" s="192"/>
      <c r="T165" s="193"/>
      <c r="AT165" s="187" t="s">
        <v>187</v>
      </c>
      <c r="AU165" s="187" t="s">
        <v>21</v>
      </c>
      <c r="AV165" s="13" t="s">
        <v>91</v>
      </c>
      <c r="AW165" s="13" t="s">
        <v>36</v>
      </c>
      <c r="AX165" s="13" t="s">
        <v>80</v>
      </c>
      <c r="AY165" s="187" t="s">
        <v>180</v>
      </c>
    </row>
    <row r="166" spans="1:65" s="14" customFormat="1" ht="11.25">
      <c r="B166" s="194"/>
      <c r="D166" s="182" t="s">
        <v>187</v>
      </c>
      <c r="E166" s="195" t="s">
        <v>1</v>
      </c>
      <c r="F166" s="196" t="s">
        <v>189</v>
      </c>
      <c r="H166" s="197">
        <v>1</v>
      </c>
      <c r="I166" s="198"/>
      <c r="L166" s="194"/>
      <c r="M166" s="199"/>
      <c r="N166" s="200"/>
      <c r="O166" s="200"/>
      <c r="P166" s="200"/>
      <c r="Q166" s="200"/>
      <c r="R166" s="200"/>
      <c r="S166" s="200"/>
      <c r="T166" s="201"/>
      <c r="AT166" s="195" t="s">
        <v>187</v>
      </c>
      <c r="AU166" s="195" t="s">
        <v>21</v>
      </c>
      <c r="AV166" s="14" t="s">
        <v>128</v>
      </c>
      <c r="AW166" s="14" t="s">
        <v>36</v>
      </c>
      <c r="AX166" s="14" t="s">
        <v>21</v>
      </c>
      <c r="AY166" s="195" t="s">
        <v>180</v>
      </c>
    </row>
    <row r="167" spans="1:65" s="2" customFormat="1" ht="36" customHeight="1">
      <c r="A167" s="33"/>
      <c r="B167" s="167"/>
      <c r="C167" s="168" t="s">
        <v>222</v>
      </c>
      <c r="D167" s="168" t="s">
        <v>182</v>
      </c>
      <c r="E167" s="169" t="s">
        <v>1336</v>
      </c>
      <c r="F167" s="170" t="s">
        <v>1337</v>
      </c>
      <c r="G167" s="171" t="s">
        <v>1243</v>
      </c>
      <c r="H167" s="172">
        <v>21</v>
      </c>
      <c r="I167" s="173"/>
      <c r="J167" s="174">
        <f>ROUND(I167*H167,2)</f>
        <v>0</v>
      </c>
      <c r="K167" s="175"/>
      <c r="L167" s="34"/>
      <c r="M167" s="176" t="s">
        <v>1</v>
      </c>
      <c r="N167" s="177" t="s">
        <v>45</v>
      </c>
      <c r="O167" s="59"/>
      <c r="P167" s="178">
        <f>O167*H167</f>
        <v>0</v>
      </c>
      <c r="Q167" s="178">
        <v>0</v>
      </c>
      <c r="R167" s="178">
        <f>Q167*H167</f>
        <v>0</v>
      </c>
      <c r="S167" s="178">
        <v>0</v>
      </c>
      <c r="T167" s="179">
        <f>S167*H167</f>
        <v>0</v>
      </c>
      <c r="U167" s="33"/>
      <c r="V167" s="33"/>
      <c r="W167" s="33"/>
      <c r="X167" s="33"/>
      <c r="Y167" s="33"/>
      <c r="Z167" s="33"/>
      <c r="AA167" s="33"/>
      <c r="AB167" s="33"/>
      <c r="AC167" s="33"/>
      <c r="AD167" s="33"/>
      <c r="AE167" s="33"/>
      <c r="AR167" s="180" t="s">
        <v>128</v>
      </c>
      <c r="AT167" s="180" t="s">
        <v>182</v>
      </c>
      <c r="AU167" s="180" t="s">
        <v>21</v>
      </c>
      <c r="AY167" s="18" t="s">
        <v>180</v>
      </c>
      <c r="BE167" s="181">
        <f>IF(N167="základní",J167,0)</f>
        <v>0</v>
      </c>
      <c r="BF167" s="181">
        <f>IF(N167="snížená",J167,0)</f>
        <v>0</v>
      </c>
      <c r="BG167" s="181">
        <f>IF(N167="zákl. přenesená",J167,0)</f>
        <v>0</v>
      </c>
      <c r="BH167" s="181">
        <f>IF(N167="sníž. přenesená",J167,0)</f>
        <v>0</v>
      </c>
      <c r="BI167" s="181">
        <f>IF(N167="nulová",J167,0)</f>
        <v>0</v>
      </c>
      <c r="BJ167" s="18" t="s">
        <v>21</v>
      </c>
      <c r="BK167" s="181">
        <f>ROUND(I167*H167,2)</f>
        <v>0</v>
      </c>
      <c r="BL167" s="18" t="s">
        <v>128</v>
      </c>
      <c r="BM167" s="180" t="s">
        <v>257</v>
      </c>
    </row>
    <row r="168" spans="1:65" s="2" customFormat="1" ht="19.5">
      <c r="A168" s="33"/>
      <c r="B168" s="34"/>
      <c r="C168" s="33"/>
      <c r="D168" s="182" t="s">
        <v>186</v>
      </c>
      <c r="E168" s="33"/>
      <c r="F168" s="183" t="s">
        <v>1337</v>
      </c>
      <c r="G168" s="33"/>
      <c r="H168" s="33"/>
      <c r="I168" s="102"/>
      <c r="J168" s="33"/>
      <c r="K168" s="33"/>
      <c r="L168" s="34"/>
      <c r="M168" s="184"/>
      <c r="N168" s="185"/>
      <c r="O168" s="59"/>
      <c r="P168" s="59"/>
      <c r="Q168" s="59"/>
      <c r="R168" s="59"/>
      <c r="S168" s="59"/>
      <c r="T168" s="60"/>
      <c r="U168" s="33"/>
      <c r="V168" s="33"/>
      <c r="W168" s="33"/>
      <c r="X168" s="33"/>
      <c r="Y168" s="33"/>
      <c r="Z168" s="33"/>
      <c r="AA168" s="33"/>
      <c r="AB168" s="33"/>
      <c r="AC168" s="33"/>
      <c r="AD168" s="33"/>
      <c r="AE168" s="33"/>
      <c r="AT168" s="18" t="s">
        <v>186</v>
      </c>
      <c r="AU168" s="18" t="s">
        <v>21</v>
      </c>
    </row>
    <row r="169" spans="1:65" s="15" customFormat="1" ht="11.25">
      <c r="B169" s="213"/>
      <c r="D169" s="182" t="s">
        <v>187</v>
      </c>
      <c r="E169" s="214" t="s">
        <v>1</v>
      </c>
      <c r="F169" s="215" t="s">
        <v>1317</v>
      </c>
      <c r="H169" s="214" t="s">
        <v>1</v>
      </c>
      <c r="I169" s="216"/>
      <c r="L169" s="213"/>
      <c r="M169" s="217"/>
      <c r="N169" s="218"/>
      <c r="O169" s="218"/>
      <c r="P169" s="218"/>
      <c r="Q169" s="218"/>
      <c r="R169" s="218"/>
      <c r="S169" s="218"/>
      <c r="T169" s="219"/>
      <c r="AT169" s="214" t="s">
        <v>187</v>
      </c>
      <c r="AU169" s="214" t="s">
        <v>21</v>
      </c>
      <c r="AV169" s="15" t="s">
        <v>21</v>
      </c>
      <c r="AW169" s="15" t="s">
        <v>36</v>
      </c>
      <c r="AX169" s="15" t="s">
        <v>80</v>
      </c>
      <c r="AY169" s="214" t="s">
        <v>180</v>
      </c>
    </row>
    <row r="170" spans="1:65" s="13" customFormat="1" ht="11.25">
      <c r="B170" s="186"/>
      <c r="D170" s="182" t="s">
        <v>187</v>
      </c>
      <c r="E170" s="187" t="s">
        <v>1</v>
      </c>
      <c r="F170" s="188" t="s">
        <v>7</v>
      </c>
      <c r="H170" s="189">
        <v>21</v>
      </c>
      <c r="I170" s="190"/>
      <c r="L170" s="186"/>
      <c r="M170" s="191"/>
      <c r="N170" s="192"/>
      <c r="O170" s="192"/>
      <c r="P170" s="192"/>
      <c r="Q170" s="192"/>
      <c r="R170" s="192"/>
      <c r="S170" s="192"/>
      <c r="T170" s="193"/>
      <c r="AT170" s="187" t="s">
        <v>187</v>
      </c>
      <c r="AU170" s="187" t="s">
        <v>21</v>
      </c>
      <c r="AV170" s="13" t="s">
        <v>91</v>
      </c>
      <c r="AW170" s="13" t="s">
        <v>36</v>
      </c>
      <c r="AX170" s="13" t="s">
        <v>80</v>
      </c>
      <c r="AY170" s="187" t="s">
        <v>180</v>
      </c>
    </row>
    <row r="171" spans="1:65" s="14" customFormat="1" ht="11.25">
      <c r="B171" s="194"/>
      <c r="D171" s="182" t="s">
        <v>187</v>
      </c>
      <c r="E171" s="195" t="s">
        <v>1</v>
      </c>
      <c r="F171" s="196" t="s">
        <v>189</v>
      </c>
      <c r="H171" s="197">
        <v>21</v>
      </c>
      <c r="I171" s="198"/>
      <c r="L171" s="194"/>
      <c r="M171" s="199"/>
      <c r="N171" s="200"/>
      <c r="O171" s="200"/>
      <c r="P171" s="200"/>
      <c r="Q171" s="200"/>
      <c r="R171" s="200"/>
      <c r="S171" s="200"/>
      <c r="T171" s="201"/>
      <c r="AT171" s="195" t="s">
        <v>187</v>
      </c>
      <c r="AU171" s="195" t="s">
        <v>21</v>
      </c>
      <c r="AV171" s="14" t="s">
        <v>128</v>
      </c>
      <c r="AW171" s="14" t="s">
        <v>36</v>
      </c>
      <c r="AX171" s="14" t="s">
        <v>21</v>
      </c>
      <c r="AY171" s="195" t="s">
        <v>180</v>
      </c>
    </row>
    <row r="172" spans="1:65" s="2" customFormat="1" ht="24" customHeight="1">
      <c r="A172" s="33"/>
      <c r="B172" s="167"/>
      <c r="C172" s="168" t="s">
        <v>26</v>
      </c>
      <c r="D172" s="168" t="s">
        <v>182</v>
      </c>
      <c r="E172" s="169" t="s">
        <v>1338</v>
      </c>
      <c r="F172" s="170" t="s">
        <v>1339</v>
      </c>
      <c r="G172" s="171" t="s">
        <v>1243</v>
      </c>
      <c r="H172" s="172">
        <v>4</v>
      </c>
      <c r="I172" s="173"/>
      <c r="J172" s="174">
        <f>ROUND(I172*H172,2)</f>
        <v>0</v>
      </c>
      <c r="K172" s="175"/>
      <c r="L172" s="34"/>
      <c r="M172" s="176" t="s">
        <v>1</v>
      </c>
      <c r="N172" s="177" t="s">
        <v>45</v>
      </c>
      <c r="O172" s="59"/>
      <c r="P172" s="178">
        <f>O172*H172</f>
        <v>0</v>
      </c>
      <c r="Q172" s="178">
        <v>0</v>
      </c>
      <c r="R172" s="178">
        <f>Q172*H172</f>
        <v>0</v>
      </c>
      <c r="S172" s="178">
        <v>0</v>
      </c>
      <c r="T172" s="179">
        <f>S172*H172</f>
        <v>0</v>
      </c>
      <c r="U172" s="33"/>
      <c r="V172" s="33"/>
      <c r="W172" s="33"/>
      <c r="X172" s="33"/>
      <c r="Y172" s="33"/>
      <c r="Z172" s="33"/>
      <c r="AA172" s="33"/>
      <c r="AB172" s="33"/>
      <c r="AC172" s="33"/>
      <c r="AD172" s="33"/>
      <c r="AE172" s="33"/>
      <c r="AR172" s="180" t="s">
        <v>128</v>
      </c>
      <c r="AT172" s="180" t="s">
        <v>182</v>
      </c>
      <c r="AU172" s="180" t="s">
        <v>21</v>
      </c>
      <c r="AY172" s="18" t="s">
        <v>180</v>
      </c>
      <c r="BE172" s="181">
        <f>IF(N172="základní",J172,0)</f>
        <v>0</v>
      </c>
      <c r="BF172" s="181">
        <f>IF(N172="snížená",J172,0)</f>
        <v>0</v>
      </c>
      <c r="BG172" s="181">
        <f>IF(N172="zákl. přenesená",J172,0)</f>
        <v>0</v>
      </c>
      <c r="BH172" s="181">
        <f>IF(N172="sníž. přenesená",J172,0)</f>
        <v>0</v>
      </c>
      <c r="BI172" s="181">
        <f>IF(N172="nulová",J172,0)</f>
        <v>0</v>
      </c>
      <c r="BJ172" s="18" t="s">
        <v>21</v>
      </c>
      <c r="BK172" s="181">
        <f>ROUND(I172*H172,2)</f>
        <v>0</v>
      </c>
      <c r="BL172" s="18" t="s">
        <v>128</v>
      </c>
      <c r="BM172" s="180" t="s">
        <v>262</v>
      </c>
    </row>
    <row r="173" spans="1:65" s="2" customFormat="1" ht="11.25">
      <c r="A173" s="33"/>
      <c r="B173" s="34"/>
      <c r="C173" s="33"/>
      <c r="D173" s="182" t="s">
        <v>186</v>
      </c>
      <c r="E173" s="33"/>
      <c r="F173" s="183" t="s">
        <v>1339</v>
      </c>
      <c r="G173" s="33"/>
      <c r="H173" s="33"/>
      <c r="I173" s="102"/>
      <c r="J173" s="33"/>
      <c r="K173" s="33"/>
      <c r="L173" s="34"/>
      <c r="M173" s="184"/>
      <c r="N173" s="185"/>
      <c r="O173" s="59"/>
      <c r="P173" s="59"/>
      <c r="Q173" s="59"/>
      <c r="R173" s="59"/>
      <c r="S173" s="59"/>
      <c r="T173" s="60"/>
      <c r="U173" s="33"/>
      <c r="V173" s="33"/>
      <c r="W173" s="33"/>
      <c r="X173" s="33"/>
      <c r="Y173" s="33"/>
      <c r="Z173" s="33"/>
      <c r="AA173" s="33"/>
      <c r="AB173" s="33"/>
      <c r="AC173" s="33"/>
      <c r="AD173" s="33"/>
      <c r="AE173" s="33"/>
      <c r="AT173" s="18" t="s">
        <v>186</v>
      </c>
      <c r="AU173" s="18" t="s">
        <v>21</v>
      </c>
    </row>
    <row r="174" spans="1:65" s="15" customFormat="1" ht="11.25">
      <c r="B174" s="213"/>
      <c r="D174" s="182" t="s">
        <v>187</v>
      </c>
      <c r="E174" s="214" t="s">
        <v>1</v>
      </c>
      <c r="F174" s="215" t="s">
        <v>1317</v>
      </c>
      <c r="H174" s="214" t="s">
        <v>1</v>
      </c>
      <c r="I174" s="216"/>
      <c r="L174" s="213"/>
      <c r="M174" s="217"/>
      <c r="N174" s="218"/>
      <c r="O174" s="218"/>
      <c r="P174" s="218"/>
      <c r="Q174" s="218"/>
      <c r="R174" s="218"/>
      <c r="S174" s="218"/>
      <c r="T174" s="219"/>
      <c r="AT174" s="214" t="s">
        <v>187</v>
      </c>
      <c r="AU174" s="214" t="s">
        <v>21</v>
      </c>
      <c r="AV174" s="15" t="s">
        <v>21</v>
      </c>
      <c r="AW174" s="15" t="s">
        <v>36</v>
      </c>
      <c r="AX174" s="15" t="s">
        <v>80</v>
      </c>
      <c r="AY174" s="214" t="s">
        <v>180</v>
      </c>
    </row>
    <row r="175" spans="1:65" s="13" customFormat="1" ht="11.25">
      <c r="B175" s="186"/>
      <c r="D175" s="182" t="s">
        <v>187</v>
      </c>
      <c r="E175" s="187" t="s">
        <v>1</v>
      </c>
      <c r="F175" s="188" t="s">
        <v>128</v>
      </c>
      <c r="H175" s="189">
        <v>4</v>
      </c>
      <c r="I175" s="190"/>
      <c r="L175" s="186"/>
      <c r="M175" s="191"/>
      <c r="N175" s="192"/>
      <c r="O175" s="192"/>
      <c r="P175" s="192"/>
      <c r="Q175" s="192"/>
      <c r="R175" s="192"/>
      <c r="S175" s="192"/>
      <c r="T175" s="193"/>
      <c r="AT175" s="187" t="s">
        <v>187</v>
      </c>
      <c r="AU175" s="187" t="s">
        <v>21</v>
      </c>
      <c r="AV175" s="13" t="s">
        <v>91</v>
      </c>
      <c r="AW175" s="13" t="s">
        <v>36</v>
      </c>
      <c r="AX175" s="13" t="s">
        <v>80</v>
      </c>
      <c r="AY175" s="187" t="s">
        <v>180</v>
      </c>
    </row>
    <row r="176" spans="1:65" s="14" customFormat="1" ht="11.25">
      <c r="B176" s="194"/>
      <c r="D176" s="182" t="s">
        <v>187</v>
      </c>
      <c r="E176" s="195" t="s">
        <v>1</v>
      </c>
      <c r="F176" s="196" t="s">
        <v>189</v>
      </c>
      <c r="H176" s="197">
        <v>4</v>
      </c>
      <c r="I176" s="198"/>
      <c r="L176" s="194"/>
      <c r="M176" s="199"/>
      <c r="N176" s="200"/>
      <c r="O176" s="200"/>
      <c r="P176" s="200"/>
      <c r="Q176" s="200"/>
      <c r="R176" s="200"/>
      <c r="S176" s="200"/>
      <c r="T176" s="201"/>
      <c r="AT176" s="195" t="s">
        <v>187</v>
      </c>
      <c r="AU176" s="195" t="s">
        <v>21</v>
      </c>
      <c r="AV176" s="14" t="s">
        <v>128</v>
      </c>
      <c r="AW176" s="14" t="s">
        <v>36</v>
      </c>
      <c r="AX176" s="14" t="s">
        <v>21</v>
      </c>
      <c r="AY176" s="195" t="s">
        <v>180</v>
      </c>
    </row>
    <row r="177" spans="1:65" s="2" customFormat="1" ht="24" customHeight="1">
      <c r="A177" s="33"/>
      <c r="B177" s="167"/>
      <c r="C177" s="168" t="s">
        <v>233</v>
      </c>
      <c r="D177" s="168" t="s">
        <v>182</v>
      </c>
      <c r="E177" s="169" t="s">
        <v>1340</v>
      </c>
      <c r="F177" s="170" t="s">
        <v>1341</v>
      </c>
      <c r="G177" s="171" t="s">
        <v>1243</v>
      </c>
      <c r="H177" s="172">
        <v>4</v>
      </c>
      <c r="I177" s="173"/>
      <c r="J177" s="174">
        <f>ROUND(I177*H177,2)</f>
        <v>0</v>
      </c>
      <c r="K177" s="175"/>
      <c r="L177" s="34"/>
      <c r="M177" s="176" t="s">
        <v>1</v>
      </c>
      <c r="N177" s="177" t="s">
        <v>45</v>
      </c>
      <c r="O177" s="59"/>
      <c r="P177" s="178">
        <f>O177*H177</f>
        <v>0</v>
      </c>
      <c r="Q177" s="178">
        <v>0</v>
      </c>
      <c r="R177" s="178">
        <f>Q177*H177</f>
        <v>0</v>
      </c>
      <c r="S177" s="178">
        <v>0</v>
      </c>
      <c r="T177" s="179">
        <f>S177*H177</f>
        <v>0</v>
      </c>
      <c r="U177" s="33"/>
      <c r="V177" s="33"/>
      <c r="W177" s="33"/>
      <c r="X177" s="33"/>
      <c r="Y177" s="33"/>
      <c r="Z177" s="33"/>
      <c r="AA177" s="33"/>
      <c r="AB177" s="33"/>
      <c r="AC177" s="33"/>
      <c r="AD177" s="33"/>
      <c r="AE177" s="33"/>
      <c r="AR177" s="180" t="s">
        <v>128</v>
      </c>
      <c r="AT177" s="180" t="s">
        <v>182</v>
      </c>
      <c r="AU177" s="180" t="s">
        <v>21</v>
      </c>
      <c r="AY177" s="18" t="s">
        <v>180</v>
      </c>
      <c r="BE177" s="181">
        <f>IF(N177="základní",J177,0)</f>
        <v>0</v>
      </c>
      <c r="BF177" s="181">
        <f>IF(N177="snížená",J177,0)</f>
        <v>0</v>
      </c>
      <c r="BG177" s="181">
        <f>IF(N177="zákl. přenesená",J177,0)</f>
        <v>0</v>
      </c>
      <c r="BH177" s="181">
        <f>IF(N177="sníž. přenesená",J177,0)</f>
        <v>0</v>
      </c>
      <c r="BI177" s="181">
        <f>IF(N177="nulová",J177,0)</f>
        <v>0</v>
      </c>
      <c r="BJ177" s="18" t="s">
        <v>21</v>
      </c>
      <c r="BK177" s="181">
        <f>ROUND(I177*H177,2)</f>
        <v>0</v>
      </c>
      <c r="BL177" s="18" t="s">
        <v>128</v>
      </c>
      <c r="BM177" s="180" t="s">
        <v>265</v>
      </c>
    </row>
    <row r="178" spans="1:65" s="2" customFormat="1" ht="11.25">
      <c r="A178" s="33"/>
      <c r="B178" s="34"/>
      <c r="C178" s="33"/>
      <c r="D178" s="182" t="s">
        <v>186</v>
      </c>
      <c r="E178" s="33"/>
      <c r="F178" s="183" t="s">
        <v>1341</v>
      </c>
      <c r="G178" s="33"/>
      <c r="H178" s="33"/>
      <c r="I178" s="102"/>
      <c r="J178" s="33"/>
      <c r="K178" s="33"/>
      <c r="L178" s="34"/>
      <c r="M178" s="184"/>
      <c r="N178" s="185"/>
      <c r="O178" s="59"/>
      <c r="P178" s="59"/>
      <c r="Q178" s="59"/>
      <c r="R178" s="59"/>
      <c r="S178" s="59"/>
      <c r="T178" s="60"/>
      <c r="U178" s="33"/>
      <c r="V178" s="33"/>
      <c r="W178" s="33"/>
      <c r="X178" s="33"/>
      <c r="Y178" s="33"/>
      <c r="Z178" s="33"/>
      <c r="AA178" s="33"/>
      <c r="AB178" s="33"/>
      <c r="AC178" s="33"/>
      <c r="AD178" s="33"/>
      <c r="AE178" s="33"/>
      <c r="AT178" s="18" t="s">
        <v>186</v>
      </c>
      <c r="AU178" s="18" t="s">
        <v>21</v>
      </c>
    </row>
    <row r="179" spans="1:65" s="15" customFormat="1" ht="11.25">
      <c r="B179" s="213"/>
      <c r="D179" s="182" t="s">
        <v>187</v>
      </c>
      <c r="E179" s="214" t="s">
        <v>1</v>
      </c>
      <c r="F179" s="215" t="s">
        <v>1317</v>
      </c>
      <c r="H179" s="214" t="s">
        <v>1</v>
      </c>
      <c r="I179" s="216"/>
      <c r="L179" s="213"/>
      <c r="M179" s="217"/>
      <c r="N179" s="218"/>
      <c r="O179" s="218"/>
      <c r="P179" s="218"/>
      <c r="Q179" s="218"/>
      <c r="R179" s="218"/>
      <c r="S179" s="218"/>
      <c r="T179" s="219"/>
      <c r="AT179" s="214" t="s">
        <v>187</v>
      </c>
      <c r="AU179" s="214" t="s">
        <v>21</v>
      </c>
      <c r="AV179" s="15" t="s">
        <v>21</v>
      </c>
      <c r="AW179" s="15" t="s">
        <v>36</v>
      </c>
      <c r="AX179" s="15" t="s">
        <v>80</v>
      </c>
      <c r="AY179" s="214" t="s">
        <v>180</v>
      </c>
    </row>
    <row r="180" spans="1:65" s="13" customFormat="1" ht="11.25">
      <c r="B180" s="186"/>
      <c r="D180" s="182" t="s">
        <v>187</v>
      </c>
      <c r="E180" s="187" t="s">
        <v>1</v>
      </c>
      <c r="F180" s="188" t="s">
        <v>128</v>
      </c>
      <c r="H180" s="189">
        <v>4</v>
      </c>
      <c r="I180" s="190"/>
      <c r="L180" s="186"/>
      <c r="M180" s="191"/>
      <c r="N180" s="192"/>
      <c r="O180" s="192"/>
      <c r="P180" s="192"/>
      <c r="Q180" s="192"/>
      <c r="R180" s="192"/>
      <c r="S180" s="192"/>
      <c r="T180" s="193"/>
      <c r="AT180" s="187" t="s">
        <v>187</v>
      </c>
      <c r="AU180" s="187" t="s">
        <v>21</v>
      </c>
      <c r="AV180" s="13" t="s">
        <v>91</v>
      </c>
      <c r="AW180" s="13" t="s">
        <v>36</v>
      </c>
      <c r="AX180" s="13" t="s">
        <v>80</v>
      </c>
      <c r="AY180" s="187" t="s">
        <v>180</v>
      </c>
    </row>
    <row r="181" spans="1:65" s="14" customFormat="1" ht="11.25">
      <c r="B181" s="194"/>
      <c r="D181" s="182" t="s">
        <v>187</v>
      </c>
      <c r="E181" s="195" t="s">
        <v>1</v>
      </c>
      <c r="F181" s="196" t="s">
        <v>189</v>
      </c>
      <c r="H181" s="197">
        <v>4</v>
      </c>
      <c r="I181" s="198"/>
      <c r="L181" s="194"/>
      <c r="M181" s="199"/>
      <c r="N181" s="200"/>
      <c r="O181" s="200"/>
      <c r="P181" s="200"/>
      <c r="Q181" s="200"/>
      <c r="R181" s="200"/>
      <c r="S181" s="200"/>
      <c r="T181" s="201"/>
      <c r="AT181" s="195" t="s">
        <v>187</v>
      </c>
      <c r="AU181" s="195" t="s">
        <v>21</v>
      </c>
      <c r="AV181" s="14" t="s">
        <v>128</v>
      </c>
      <c r="AW181" s="14" t="s">
        <v>36</v>
      </c>
      <c r="AX181" s="14" t="s">
        <v>21</v>
      </c>
      <c r="AY181" s="195" t="s">
        <v>180</v>
      </c>
    </row>
    <row r="182" spans="1:65" s="2" customFormat="1" ht="24" customHeight="1">
      <c r="A182" s="33"/>
      <c r="B182" s="167"/>
      <c r="C182" s="168" t="s">
        <v>208</v>
      </c>
      <c r="D182" s="168" t="s">
        <v>182</v>
      </c>
      <c r="E182" s="169" t="s">
        <v>1342</v>
      </c>
      <c r="F182" s="170" t="s">
        <v>1343</v>
      </c>
      <c r="G182" s="171" t="s">
        <v>1243</v>
      </c>
      <c r="H182" s="172">
        <v>1</v>
      </c>
      <c r="I182" s="173"/>
      <c r="J182" s="174">
        <f>ROUND(I182*H182,2)</f>
        <v>0</v>
      </c>
      <c r="K182" s="175"/>
      <c r="L182" s="34"/>
      <c r="M182" s="176" t="s">
        <v>1</v>
      </c>
      <c r="N182" s="177" t="s">
        <v>45</v>
      </c>
      <c r="O182" s="59"/>
      <c r="P182" s="178">
        <f>O182*H182</f>
        <v>0</v>
      </c>
      <c r="Q182" s="178">
        <v>0</v>
      </c>
      <c r="R182" s="178">
        <f>Q182*H182</f>
        <v>0</v>
      </c>
      <c r="S182" s="178">
        <v>0</v>
      </c>
      <c r="T182" s="179">
        <f>S182*H182</f>
        <v>0</v>
      </c>
      <c r="U182" s="33"/>
      <c r="V182" s="33"/>
      <c r="W182" s="33"/>
      <c r="X182" s="33"/>
      <c r="Y182" s="33"/>
      <c r="Z182" s="33"/>
      <c r="AA182" s="33"/>
      <c r="AB182" s="33"/>
      <c r="AC182" s="33"/>
      <c r="AD182" s="33"/>
      <c r="AE182" s="33"/>
      <c r="AR182" s="180" t="s">
        <v>128</v>
      </c>
      <c r="AT182" s="180" t="s">
        <v>182</v>
      </c>
      <c r="AU182" s="180" t="s">
        <v>21</v>
      </c>
      <c r="AY182" s="18" t="s">
        <v>180</v>
      </c>
      <c r="BE182" s="181">
        <f>IF(N182="základní",J182,0)</f>
        <v>0</v>
      </c>
      <c r="BF182" s="181">
        <f>IF(N182="snížená",J182,0)</f>
        <v>0</v>
      </c>
      <c r="BG182" s="181">
        <f>IF(N182="zákl. přenesená",J182,0)</f>
        <v>0</v>
      </c>
      <c r="BH182" s="181">
        <f>IF(N182="sníž. přenesená",J182,0)</f>
        <v>0</v>
      </c>
      <c r="BI182" s="181">
        <f>IF(N182="nulová",J182,0)</f>
        <v>0</v>
      </c>
      <c r="BJ182" s="18" t="s">
        <v>21</v>
      </c>
      <c r="BK182" s="181">
        <f>ROUND(I182*H182,2)</f>
        <v>0</v>
      </c>
      <c r="BL182" s="18" t="s">
        <v>128</v>
      </c>
      <c r="BM182" s="180" t="s">
        <v>270</v>
      </c>
    </row>
    <row r="183" spans="1:65" s="2" customFormat="1" ht="11.25">
      <c r="A183" s="33"/>
      <c r="B183" s="34"/>
      <c r="C183" s="33"/>
      <c r="D183" s="182" t="s">
        <v>186</v>
      </c>
      <c r="E183" s="33"/>
      <c r="F183" s="183" t="s">
        <v>1343</v>
      </c>
      <c r="G183" s="33"/>
      <c r="H183" s="33"/>
      <c r="I183" s="102"/>
      <c r="J183" s="33"/>
      <c r="K183" s="33"/>
      <c r="L183" s="34"/>
      <c r="M183" s="184"/>
      <c r="N183" s="185"/>
      <c r="O183" s="59"/>
      <c r="P183" s="59"/>
      <c r="Q183" s="59"/>
      <c r="R183" s="59"/>
      <c r="S183" s="59"/>
      <c r="T183" s="60"/>
      <c r="U183" s="33"/>
      <c r="V183" s="33"/>
      <c r="W183" s="33"/>
      <c r="X183" s="33"/>
      <c r="Y183" s="33"/>
      <c r="Z183" s="33"/>
      <c r="AA183" s="33"/>
      <c r="AB183" s="33"/>
      <c r="AC183" s="33"/>
      <c r="AD183" s="33"/>
      <c r="AE183" s="33"/>
      <c r="AT183" s="18" t="s">
        <v>186</v>
      </c>
      <c r="AU183" s="18" t="s">
        <v>21</v>
      </c>
    </row>
    <row r="184" spans="1:65" s="15" customFormat="1" ht="11.25">
      <c r="B184" s="213"/>
      <c r="D184" s="182" t="s">
        <v>187</v>
      </c>
      <c r="E184" s="214" t="s">
        <v>1</v>
      </c>
      <c r="F184" s="215" t="s">
        <v>1344</v>
      </c>
      <c r="H184" s="214" t="s">
        <v>1</v>
      </c>
      <c r="I184" s="216"/>
      <c r="L184" s="213"/>
      <c r="M184" s="217"/>
      <c r="N184" s="218"/>
      <c r="O184" s="218"/>
      <c r="P184" s="218"/>
      <c r="Q184" s="218"/>
      <c r="R184" s="218"/>
      <c r="S184" s="218"/>
      <c r="T184" s="219"/>
      <c r="AT184" s="214" t="s">
        <v>187</v>
      </c>
      <c r="AU184" s="214" t="s">
        <v>21</v>
      </c>
      <c r="AV184" s="15" t="s">
        <v>21</v>
      </c>
      <c r="AW184" s="15" t="s">
        <v>36</v>
      </c>
      <c r="AX184" s="15" t="s">
        <v>80</v>
      </c>
      <c r="AY184" s="214" t="s">
        <v>180</v>
      </c>
    </row>
    <row r="185" spans="1:65" s="13" customFormat="1" ht="11.25">
      <c r="B185" s="186"/>
      <c r="D185" s="182" t="s">
        <v>187</v>
      </c>
      <c r="E185" s="187" t="s">
        <v>1</v>
      </c>
      <c r="F185" s="188" t="s">
        <v>21</v>
      </c>
      <c r="H185" s="189">
        <v>1</v>
      </c>
      <c r="I185" s="190"/>
      <c r="L185" s="186"/>
      <c r="M185" s="191"/>
      <c r="N185" s="192"/>
      <c r="O185" s="192"/>
      <c r="P185" s="192"/>
      <c r="Q185" s="192"/>
      <c r="R185" s="192"/>
      <c r="S185" s="192"/>
      <c r="T185" s="193"/>
      <c r="AT185" s="187" t="s">
        <v>187</v>
      </c>
      <c r="AU185" s="187" t="s">
        <v>21</v>
      </c>
      <c r="AV185" s="13" t="s">
        <v>91</v>
      </c>
      <c r="AW185" s="13" t="s">
        <v>36</v>
      </c>
      <c r="AX185" s="13" t="s">
        <v>80</v>
      </c>
      <c r="AY185" s="187" t="s">
        <v>180</v>
      </c>
    </row>
    <row r="186" spans="1:65" s="14" customFormat="1" ht="11.25">
      <c r="B186" s="194"/>
      <c r="D186" s="182" t="s">
        <v>187</v>
      </c>
      <c r="E186" s="195" t="s">
        <v>1</v>
      </c>
      <c r="F186" s="196" t="s">
        <v>189</v>
      </c>
      <c r="H186" s="197">
        <v>1</v>
      </c>
      <c r="I186" s="198"/>
      <c r="L186" s="194"/>
      <c r="M186" s="199"/>
      <c r="N186" s="200"/>
      <c r="O186" s="200"/>
      <c r="P186" s="200"/>
      <c r="Q186" s="200"/>
      <c r="R186" s="200"/>
      <c r="S186" s="200"/>
      <c r="T186" s="201"/>
      <c r="AT186" s="195" t="s">
        <v>187</v>
      </c>
      <c r="AU186" s="195" t="s">
        <v>21</v>
      </c>
      <c r="AV186" s="14" t="s">
        <v>128</v>
      </c>
      <c r="AW186" s="14" t="s">
        <v>36</v>
      </c>
      <c r="AX186" s="14" t="s">
        <v>21</v>
      </c>
      <c r="AY186" s="195" t="s">
        <v>180</v>
      </c>
    </row>
    <row r="187" spans="1:65" s="2" customFormat="1" ht="24" customHeight="1">
      <c r="A187" s="33"/>
      <c r="B187" s="167"/>
      <c r="C187" s="168" t="s">
        <v>243</v>
      </c>
      <c r="D187" s="168" t="s">
        <v>182</v>
      </c>
      <c r="E187" s="169" t="s">
        <v>1345</v>
      </c>
      <c r="F187" s="170" t="s">
        <v>1346</v>
      </c>
      <c r="G187" s="171" t="s">
        <v>1243</v>
      </c>
      <c r="H187" s="172">
        <v>7</v>
      </c>
      <c r="I187" s="173"/>
      <c r="J187" s="174">
        <f>ROUND(I187*H187,2)</f>
        <v>0</v>
      </c>
      <c r="K187" s="175"/>
      <c r="L187" s="34"/>
      <c r="M187" s="176" t="s">
        <v>1</v>
      </c>
      <c r="N187" s="177" t="s">
        <v>45</v>
      </c>
      <c r="O187" s="59"/>
      <c r="P187" s="178">
        <f>O187*H187</f>
        <v>0</v>
      </c>
      <c r="Q187" s="178">
        <v>0</v>
      </c>
      <c r="R187" s="178">
        <f>Q187*H187</f>
        <v>0</v>
      </c>
      <c r="S187" s="178">
        <v>0</v>
      </c>
      <c r="T187" s="179">
        <f>S187*H187</f>
        <v>0</v>
      </c>
      <c r="U187" s="33"/>
      <c r="V187" s="33"/>
      <c r="W187" s="33"/>
      <c r="X187" s="33"/>
      <c r="Y187" s="33"/>
      <c r="Z187" s="33"/>
      <c r="AA187" s="33"/>
      <c r="AB187" s="33"/>
      <c r="AC187" s="33"/>
      <c r="AD187" s="33"/>
      <c r="AE187" s="33"/>
      <c r="AR187" s="180" t="s">
        <v>128</v>
      </c>
      <c r="AT187" s="180" t="s">
        <v>182</v>
      </c>
      <c r="AU187" s="180" t="s">
        <v>21</v>
      </c>
      <c r="AY187" s="18" t="s">
        <v>180</v>
      </c>
      <c r="BE187" s="181">
        <f>IF(N187="základní",J187,0)</f>
        <v>0</v>
      </c>
      <c r="BF187" s="181">
        <f>IF(N187="snížená",J187,0)</f>
        <v>0</v>
      </c>
      <c r="BG187" s="181">
        <f>IF(N187="zákl. přenesená",J187,0)</f>
        <v>0</v>
      </c>
      <c r="BH187" s="181">
        <f>IF(N187="sníž. přenesená",J187,0)</f>
        <v>0</v>
      </c>
      <c r="BI187" s="181">
        <f>IF(N187="nulová",J187,0)</f>
        <v>0</v>
      </c>
      <c r="BJ187" s="18" t="s">
        <v>21</v>
      </c>
      <c r="BK187" s="181">
        <f>ROUND(I187*H187,2)</f>
        <v>0</v>
      </c>
      <c r="BL187" s="18" t="s">
        <v>128</v>
      </c>
      <c r="BM187" s="180" t="s">
        <v>274</v>
      </c>
    </row>
    <row r="188" spans="1:65" s="2" customFormat="1" ht="11.25">
      <c r="A188" s="33"/>
      <c r="B188" s="34"/>
      <c r="C188" s="33"/>
      <c r="D188" s="182" t="s">
        <v>186</v>
      </c>
      <c r="E188" s="33"/>
      <c r="F188" s="183" t="s">
        <v>1346</v>
      </c>
      <c r="G188" s="33"/>
      <c r="H188" s="33"/>
      <c r="I188" s="102"/>
      <c r="J188" s="33"/>
      <c r="K188" s="33"/>
      <c r="L188" s="34"/>
      <c r="M188" s="184"/>
      <c r="N188" s="185"/>
      <c r="O188" s="59"/>
      <c r="P188" s="59"/>
      <c r="Q188" s="59"/>
      <c r="R188" s="59"/>
      <c r="S188" s="59"/>
      <c r="T188" s="60"/>
      <c r="U188" s="33"/>
      <c r="V188" s="33"/>
      <c r="W188" s="33"/>
      <c r="X188" s="33"/>
      <c r="Y188" s="33"/>
      <c r="Z188" s="33"/>
      <c r="AA188" s="33"/>
      <c r="AB188" s="33"/>
      <c r="AC188" s="33"/>
      <c r="AD188" s="33"/>
      <c r="AE188" s="33"/>
      <c r="AT188" s="18" t="s">
        <v>186</v>
      </c>
      <c r="AU188" s="18" t="s">
        <v>21</v>
      </c>
    </row>
    <row r="189" spans="1:65" s="15" customFormat="1" ht="22.5">
      <c r="B189" s="213"/>
      <c r="D189" s="182" t="s">
        <v>187</v>
      </c>
      <c r="E189" s="214" t="s">
        <v>1</v>
      </c>
      <c r="F189" s="215" t="s">
        <v>1324</v>
      </c>
      <c r="H189" s="214" t="s">
        <v>1</v>
      </c>
      <c r="I189" s="216"/>
      <c r="L189" s="213"/>
      <c r="M189" s="217"/>
      <c r="N189" s="218"/>
      <c r="O189" s="218"/>
      <c r="P189" s="218"/>
      <c r="Q189" s="218"/>
      <c r="R189" s="218"/>
      <c r="S189" s="218"/>
      <c r="T189" s="219"/>
      <c r="AT189" s="214" t="s">
        <v>187</v>
      </c>
      <c r="AU189" s="214" t="s">
        <v>21</v>
      </c>
      <c r="AV189" s="15" t="s">
        <v>21</v>
      </c>
      <c r="AW189" s="15" t="s">
        <v>36</v>
      </c>
      <c r="AX189" s="15" t="s">
        <v>80</v>
      </c>
      <c r="AY189" s="214" t="s">
        <v>180</v>
      </c>
    </row>
    <row r="190" spans="1:65" s="13" customFormat="1" ht="11.25">
      <c r="B190" s="186"/>
      <c r="D190" s="182" t="s">
        <v>187</v>
      </c>
      <c r="E190" s="187" t="s">
        <v>1</v>
      </c>
      <c r="F190" s="188" t="s">
        <v>1347</v>
      </c>
      <c r="H190" s="189">
        <v>7</v>
      </c>
      <c r="I190" s="190"/>
      <c r="L190" s="186"/>
      <c r="M190" s="191"/>
      <c r="N190" s="192"/>
      <c r="O190" s="192"/>
      <c r="P190" s="192"/>
      <c r="Q190" s="192"/>
      <c r="R190" s="192"/>
      <c r="S190" s="192"/>
      <c r="T190" s="193"/>
      <c r="AT190" s="187" t="s">
        <v>187</v>
      </c>
      <c r="AU190" s="187" t="s">
        <v>21</v>
      </c>
      <c r="AV190" s="13" t="s">
        <v>91</v>
      </c>
      <c r="AW190" s="13" t="s">
        <v>36</v>
      </c>
      <c r="AX190" s="13" t="s">
        <v>80</v>
      </c>
      <c r="AY190" s="187" t="s">
        <v>180</v>
      </c>
    </row>
    <row r="191" spans="1:65" s="14" customFormat="1" ht="11.25">
      <c r="B191" s="194"/>
      <c r="D191" s="182" t="s">
        <v>187</v>
      </c>
      <c r="E191" s="195" t="s">
        <v>1</v>
      </c>
      <c r="F191" s="196" t="s">
        <v>189</v>
      </c>
      <c r="H191" s="197">
        <v>7</v>
      </c>
      <c r="I191" s="198"/>
      <c r="L191" s="194"/>
      <c r="M191" s="199"/>
      <c r="N191" s="200"/>
      <c r="O191" s="200"/>
      <c r="P191" s="200"/>
      <c r="Q191" s="200"/>
      <c r="R191" s="200"/>
      <c r="S191" s="200"/>
      <c r="T191" s="201"/>
      <c r="AT191" s="195" t="s">
        <v>187</v>
      </c>
      <c r="AU191" s="195" t="s">
        <v>21</v>
      </c>
      <c r="AV191" s="14" t="s">
        <v>128</v>
      </c>
      <c r="AW191" s="14" t="s">
        <v>36</v>
      </c>
      <c r="AX191" s="14" t="s">
        <v>21</v>
      </c>
      <c r="AY191" s="195" t="s">
        <v>180</v>
      </c>
    </row>
    <row r="192" spans="1:65" s="12" customFormat="1" ht="25.9" customHeight="1">
      <c r="B192" s="154"/>
      <c r="D192" s="155" t="s">
        <v>79</v>
      </c>
      <c r="E192" s="156" t="s">
        <v>1260</v>
      </c>
      <c r="F192" s="156" t="s">
        <v>1348</v>
      </c>
      <c r="I192" s="157"/>
      <c r="J192" s="158">
        <f>BK192</f>
        <v>0</v>
      </c>
      <c r="L192" s="154"/>
      <c r="M192" s="159"/>
      <c r="N192" s="160"/>
      <c r="O192" s="160"/>
      <c r="P192" s="161">
        <f>SUM(P193:P329)</f>
        <v>0</v>
      </c>
      <c r="Q192" s="160"/>
      <c r="R192" s="161">
        <f>SUM(R193:R329)</f>
        <v>0</v>
      </c>
      <c r="S192" s="160"/>
      <c r="T192" s="162">
        <f>SUM(T193:T329)</f>
        <v>0</v>
      </c>
      <c r="AR192" s="155" t="s">
        <v>21</v>
      </c>
      <c r="AT192" s="163" t="s">
        <v>79</v>
      </c>
      <c r="AU192" s="163" t="s">
        <v>80</v>
      </c>
      <c r="AY192" s="155" t="s">
        <v>180</v>
      </c>
      <c r="BK192" s="164">
        <f>SUM(BK193:BK329)</f>
        <v>0</v>
      </c>
    </row>
    <row r="193" spans="1:65" s="2" customFormat="1" ht="16.5" customHeight="1">
      <c r="A193" s="33"/>
      <c r="B193" s="167"/>
      <c r="C193" s="168" t="s">
        <v>214</v>
      </c>
      <c r="D193" s="168" t="s">
        <v>182</v>
      </c>
      <c r="E193" s="169" t="s">
        <v>1349</v>
      </c>
      <c r="F193" s="170" t="s">
        <v>1350</v>
      </c>
      <c r="G193" s="171" t="s">
        <v>1243</v>
      </c>
      <c r="H193" s="172">
        <v>4</v>
      </c>
      <c r="I193" s="173"/>
      <c r="J193" s="174">
        <f>ROUND(I193*H193,2)</f>
        <v>0</v>
      </c>
      <c r="K193" s="175"/>
      <c r="L193" s="34"/>
      <c r="M193" s="176" t="s">
        <v>1</v>
      </c>
      <c r="N193" s="177" t="s">
        <v>45</v>
      </c>
      <c r="O193" s="59"/>
      <c r="P193" s="178">
        <f>O193*H193</f>
        <v>0</v>
      </c>
      <c r="Q193" s="178">
        <v>0</v>
      </c>
      <c r="R193" s="178">
        <f>Q193*H193</f>
        <v>0</v>
      </c>
      <c r="S193" s="178">
        <v>0</v>
      </c>
      <c r="T193" s="179">
        <f>S193*H193</f>
        <v>0</v>
      </c>
      <c r="U193" s="33"/>
      <c r="V193" s="33"/>
      <c r="W193" s="33"/>
      <c r="X193" s="33"/>
      <c r="Y193" s="33"/>
      <c r="Z193" s="33"/>
      <c r="AA193" s="33"/>
      <c r="AB193" s="33"/>
      <c r="AC193" s="33"/>
      <c r="AD193" s="33"/>
      <c r="AE193" s="33"/>
      <c r="AR193" s="180" t="s">
        <v>128</v>
      </c>
      <c r="AT193" s="180" t="s">
        <v>182</v>
      </c>
      <c r="AU193" s="180" t="s">
        <v>21</v>
      </c>
      <c r="AY193" s="18" t="s">
        <v>180</v>
      </c>
      <c r="BE193" s="181">
        <f>IF(N193="základní",J193,0)</f>
        <v>0</v>
      </c>
      <c r="BF193" s="181">
        <f>IF(N193="snížená",J193,0)</f>
        <v>0</v>
      </c>
      <c r="BG193" s="181">
        <f>IF(N193="zákl. přenesená",J193,0)</f>
        <v>0</v>
      </c>
      <c r="BH193" s="181">
        <f>IF(N193="sníž. přenesená",J193,0)</f>
        <v>0</v>
      </c>
      <c r="BI193" s="181">
        <f>IF(N193="nulová",J193,0)</f>
        <v>0</v>
      </c>
      <c r="BJ193" s="18" t="s">
        <v>21</v>
      </c>
      <c r="BK193" s="181">
        <f>ROUND(I193*H193,2)</f>
        <v>0</v>
      </c>
      <c r="BL193" s="18" t="s">
        <v>128</v>
      </c>
      <c r="BM193" s="180" t="s">
        <v>277</v>
      </c>
    </row>
    <row r="194" spans="1:65" s="2" customFormat="1" ht="11.25">
      <c r="A194" s="33"/>
      <c r="B194" s="34"/>
      <c r="C194" s="33"/>
      <c r="D194" s="182" t="s">
        <v>186</v>
      </c>
      <c r="E194" s="33"/>
      <c r="F194" s="183" t="s">
        <v>1350</v>
      </c>
      <c r="G194" s="33"/>
      <c r="H194" s="33"/>
      <c r="I194" s="102"/>
      <c r="J194" s="33"/>
      <c r="K194" s="33"/>
      <c r="L194" s="34"/>
      <c r="M194" s="184"/>
      <c r="N194" s="185"/>
      <c r="O194" s="59"/>
      <c r="P194" s="59"/>
      <c r="Q194" s="59"/>
      <c r="R194" s="59"/>
      <c r="S194" s="59"/>
      <c r="T194" s="60"/>
      <c r="U194" s="33"/>
      <c r="V194" s="33"/>
      <c r="W194" s="33"/>
      <c r="X194" s="33"/>
      <c r="Y194" s="33"/>
      <c r="Z194" s="33"/>
      <c r="AA194" s="33"/>
      <c r="AB194" s="33"/>
      <c r="AC194" s="33"/>
      <c r="AD194" s="33"/>
      <c r="AE194" s="33"/>
      <c r="AT194" s="18" t="s">
        <v>186</v>
      </c>
      <c r="AU194" s="18" t="s">
        <v>21</v>
      </c>
    </row>
    <row r="195" spans="1:65" s="15" customFormat="1" ht="11.25">
      <c r="B195" s="213"/>
      <c r="D195" s="182" t="s">
        <v>187</v>
      </c>
      <c r="E195" s="214" t="s">
        <v>1</v>
      </c>
      <c r="F195" s="215" t="s">
        <v>1317</v>
      </c>
      <c r="H195" s="214" t="s">
        <v>1</v>
      </c>
      <c r="I195" s="216"/>
      <c r="L195" s="213"/>
      <c r="M195" s="217"/>
      <c r="N195" s="218"/>
      <c r="O195" s="218"/>
      <c r="P195" s="218"/>
      <c r="Q195" s="218"/>
      <c r="R195" s="218"/>
      <c r="S195" s="218"/>
      <c r="T195" s="219"/>
      <c r="AT195" s="214" t="s">
        <v>187</v>
      </c>
      <c r="AU195" s="214" t="s">
        <v>21</v>
      </c>
      <c r="AV195" s="15" t="s">
        <v>21</v>
      </c>
      <c r="AW195" s="15" t="s">
        <v>36</v>
      </c>
      <c r="AX195" s="15" t="s">
        <v>80</v>
      </c>
      <c r="AY195" s="214" t="s">
        <v>180</v>
      </c>
    </row>
    <row r="196" spans="1:65" s="13" customFormat="1" ht="11.25">
      <c r="B196" s="186"/>
      <c r="D196" s="182" t="s">
        <v>187</v>
      </c>
      <c r="E196" s="187" t="s">
        <v>1</v>
      </c>
      <c r="F196" s="188" t="s">
        <v>128</v>
      </c>
      <c r="H196" s="189">
        <v>4</v>
      </c>
      <c r="I196" s="190"/>
      <c r="L196" s="186"/>
      <c r="M196" s="191"/>
      <c r="N196" s="192"/>
      <c r="O196" s="192"/>
      <c r="P196" s="192"/>
      <c r="Q196" s="192"/>
      <c r="R196" s="192"/>
      <c r="S196" s="192"/>
      <c r="T196" s="193"/>
      <c r="AT196" s="187" t="s">
        <v>187</v>
      </c>
      <c r="AU196" s="187" t="s">
        <v>21</v>
      </c>
      <c r="AV196" s="13" t="s">
        <v>91</v>
      </c>
      <c r="AW196" s="13" t="s">
        <v>36</v>
      </c>
      <c r="AX196" s="13" t="s">
        <v>80</v>
      </c>
      <c r="AY196" s="187" t="s">
        <v>180</v>
      </c>
    </row>
    <row r="197" spans="1:65" s="14" customFormat="1" ht="11.25">
      <c r="B197" s="194"/>
      <c r="D197" s="182" t="s">
        <v>187</v>
      </c>
      <c r="E197" s="195" t="s">
        <v>1</v>
      </c>
      <c r="F197" s="196" t="s">
        <v>189</v>
      </c>
      <c r="H197" s="197">
        <v>4</v>
      </c>
      <c r="I197" s="198"/>
      <c r="L197" s="194"/>
      <c r="M197" s="199"/>
      <c r="N197" s="200"/>
      <c r="O197" s="200"/>
      <c r="P197" s="200"/>
      <c r="Q197" s="200"/>
      <c r="R197" s="200"/>
      <c r="S197" s="200"/>
      <c r="T197" s="201"/>
      <c r="AT197" s="195" t="s">
        <v>187</v>
      </c>
      <c r="AU197" s="195" t="s">
        <v>21</v>
      </c>
      <c r="AV197" s="14" t="s">
        <v>128</v>
      </c>
      <c r="AW197" s="14" t="s">
        <v>36</v>
      </c>
      <c r="AX197" s="14" t="s">
        <v>21</v>
      </c>
      <c r="AY197" s="195" t="s">
        <v>180</v>
      </c>
    </row>
    <row r="198" spans="1:65" s="2" customFormat="1" ht="24" customHeight="1">
      <c r="A198" s="33"/>
      <c r="B198" s="167"/>
      <c r="C198" s="168" t="s">
        <v>8</v>
      </c>
      <c r="D198" s="168" t="s">
        <v>182</v>
      </c>
      <c r="E198" s="169" t="s">
        <v>1351</v>
      </c>
      <c r="F198" s="170" t="s">
        <v>1352</v>
      </c>
      <c r="G198" s="171" t="s">
        <v>1243</v>
      </c>
      <c r="H198" s="172">
        <v>5</v>
      </c>
      <c r="I198" s="173"/>
      <c r="J198" s="174">
        <f>ROUND(I198*H198,2)</f>
        <v>0</v>
      </c>
      <c r="K198" s="175"/>
      <c r="L198" s="34"/>
      <c r="M198" s="176" t="s">
        <v>1</v>
      </c>
      <c r="N198" s="177" t="s">
        <v>45</v>
      </c>
      <c r="O198" s="59"/>
      <c r="P198" s="178">
        <f>O198*H198</f>
        <v>0</v>
      </c>
      <c r="Q198" s="178">
        <v>0</v>
      </c>
      <c r="R198" s="178">
        <f>Q198*H198</f>
        <v>0</v>
      </c>
      <c r="S198" s="178">
        <v>0</v>
      </c>
      <c r="T198" s="179">
        <f>S198*H198</f>
        <v>0</v>
      </c>
      <c r="U198" s="33"/>
      <c r="V198" s="33"/>
      <c r="W198" s="33"/>
      <c r="X198" s="33"/>
      <c r="Y198" s="33"/>
      <c r="Z198" s="33"/>
      <c r="AA198" s="33"/>
      <c r="AB198" s="33"/>
      <c r="AC198" s="33"/>
      <c r="AD198" s="33"/>
      <c r="AE198" s="33"/>
      <c r="AR198" s="180" t="s">
        <v>128</v>
      </c>
      <c r="AT198" s="180" t="s">
        <v>182</v>
      </c>
      <c r="AU198" s="180" t="s">
        <v>21</v>
      </c>
      <c r="AY198" s="18" t="s">
        <v>180</v>
      </c>
      <c r="BE198" s="181">
        <f>IF(N198="základní",J198,0)</f>
        <v>0</v>
      </c>
      <c r="BF198" s="181">
        <f>IF(N198="snížená",J198,0)</f>
        <v>0</v>
      </c>
      <c r="BG198" s="181">
        <f>IF(N198="zákl. přenesená",J198,0)</f>
        <v>0</v>
      </c>
      <c r="BH198" s="181">
        <f>IF(N198="sníž. přenesená",J198,0)</f>
        <v>0</v>
      </c>
      <c r="BI198" s="181">
        <f>IF(N198="nulová",J198,0)</f>
        <v>0</v>
      </c>
      <c r="BJ198" s="18" t="s">
        <v>21</v>
      </c>
      <c r="BK198" s="181">
        <f>ROUND(I198*H198,2)</f>
        <v>0</v>
      </c>
      <c r="BL198" s="18" t="s">
        <v>128</v>
      </c>
      <c r="BM198" s="180" t="s">
        <v>281</v>
      </c>
    </row>
    <row r="199" spans="1:65" s="2" customFormat="1" ht="11.25">
      <c r="A199" s="33"/>
      <c r="B199" s="34"/>
      <c r="C199" s="33"/>
      <c r="D199" s="182" t="s">
        <v>186</v>
      </c>
      <c r="E199" s="33"/>
      <c r="F199" s="183" t="s">
        <v>1352</v>
      </c>
      <c r="G199" s="33"/>
      <c r="H199" s="33"/>
      <c r="I199" s="102"/>
      <c r="J199" s="33"/>
      <c r="K199" s="33"/>
      <c r="L199" s="34"/>
      <c r="M199" s="184"/>
      <c r="N199" s="185"/>
      <c r="O199" s="59"/>
      <c r="P199" s="59"/>
      <c r="Q199" s="59"/>
      <c r="R199" s="59"/>
      <c r="S199" s="59"/>
      <c r="T199" s="60"/>
      <c r="U199" s="33"/>
      <c r="V199" s="33"/>
      <c r="W199" s="33"/>
      <c r="X199" s="33"/>
      <c r="Y199" s="33"/>
      <c r="Z199" s="33"/>
      <c r="AA199" s="33"/>
      <c r="AB199" s="33"/>
      <c r="AC199" s="33"/>
      <c r="AD199" s="33"/>
      <c r="AE199" s="33"/>
      <c r="AT199" s="18" t="s">
        <v>186</v>
      </c>
      <c r="AU199" s="18" t="s">
        <v>21</v>
      </c>
    </row>
    <row r="200" spans="1:65" s="15" customFormat="1" ht="11.25">
      <c r="B200" s="213"/>
      <c r="D200" s="182" t="s">
        <v>187</v>
      </c>
      <c r="E200" s="214" t="s">
        <v>1</v>
      </c>
      <c r="F200" s="215" t="s">
        <v>1317</v>
      </c>
      <c r="H200" s="214" t="s">
        <v>1</v>
      </c>
      <c r="I200" s="216"/>
      <c r="L200" s="213"/>
      <c r="M200" s="217"/>
      <c r="N200" s="218"/>
      <c r="O200" s="218"/>
      <c r="P200" s="218"/>
      <c r="Q200" s="218"/>
      <c r="R200" s="218"/>
      <c r="S200" s="218"/>
      <c r="T200" s="219"/>
      <c r="AT200" s="214" t="s">
        <v>187</v>
      </c>
      <c r="AU200" s="214" t="s">
        <v>21</v>
      </c>
      <c r="AV200" s="15" t="s">
        <v>21</v>
      </c>
      <c r="AW200" s="15" t="s">
        <v>36</v>
      </c>
      <c r="AX200" s="15" t="s">
        <v>80</v>
      </c>
      <c r="AY200" s="214" t="s">
        <v>180</v>
      </c>
    </row>
    <row r="201" spans="1:65" s="13" customFormat="1" ht="11.25">
      <c r="B201" s="186"/>
      <c r="D201" s="182" t="s">
        <v>187</v>
      </c>
      <c r="E201" s="187" t="s">
        <v>1</v>
      </c>
      <c r="F201" s="188" t="s">
        <v>203</v>
      </c>
      <c r="H201" s="189">
        <v>5</v>
      </c>
      <c r="I201" s="190"/>
      <c r="L201" s="186"/>
      <c r="M201" s="191"/>
      <c r="N201" s="192"/>
      <c r="O201" s="192"/>
      <c r="P201" s="192"/>
      <c r="Q201" s="192"/>
      <c r="R201" s="192"/>
      <c r="S201" s="192"/>
      <c r="T201" s="193"/>
      <c r="AT201" s="187" t="s">
        <v>187</v>
      </c>
      <c r="AU201" s="187" t="s">
        <v>21</v>
      </c>
      <c r="AV201" s="13" t="s">
        <v>91</v>
      </c>
      <c r="AW201" s="13" t="s">
        <v>36</v>
      </c>
      <c r="AX201" s="13" t="s">
        <v>80</v>
      </c>
      <c r="AY201" s="187" t="s">
        <v>180</v>
      </c>
    </row>
    <row r="202" spans="1:65" s="14" customFormat="1" ht="11.25">
      <c r="B202" s="194"/>
      <c r="D202" s="182" t="s">
        <v>187</v>
      </c>
      <c r="E202" s="195" t="s">
        <v>1</v>
      </c>
      <c r="F202" s="196" t="s">
        <v>189</v>
      </c>
      <c r="H202" s="197">
        <v>5</v>
      </c>
      <c r="I202" s="198"/>
      <c r="L202" s="194"/>
      <c r="M202" s="199"/>
      <c r="N202" s="200"/>
      <c r="O202" s="200"/>
      <c r="P202" s="200"/>
      <c r="Q202" s="200"/>
      <c r="R202" s="200"/>
      <c r="S202" s="200"/>
      <c r="T202" s="201"/>
      <c r="AT202" s="195" t="s">
        <v>187</v>
      </c>
      <c r="AU202" s="195" t="s">
        <v>21</v>
      </c>
      <c r="AV202" s="14" t="s">
        <v>128</v>
      </c>
      <c r="AW202" s="14" t="s">
        <v>36</v>
      </c>
      <c r="AX202" s="14" t="s">
        <v>21</v>
      </c>
      <c r="AY202" s="195" t="s">
        <v>180</v>
      </c>
    </row>
    <row r="203" spans="1:65" s="2" customFormat="1" ht="16.5" customHeight="1">
      <c r="A203" s="33"/>
      <c r="B203" s="167"/>
      <c r="C203" s="168" t="s">
        <v>220</v>
      </c>
      <c r="D203" s="168" t="s">
        <v>182</v>
      </c>
      <c r="E203" s="169" t="s">
        <v>1353</v>
      </c>
      <c r="F203" s="170" t="s">
        <v>1354</v>
      </c>
      <c r="G203" s="171" t="s">
        <v>1243</v>
      </c>
      <c r="H203" s="172">
        <v>10</v>
      </c>
      <c r="I203" s="173"/>
      <c r="J203" s="174">
        <f>ROUND(I203*H203,2)</f>
        <v>0</v>
      </c>
      <c r="K203" s="175"/>
      <c r="L203" s="34"/>
      <c r="M203" s="176" t="s">
        <v>1</v>
      </c>
      <c r="N203" s="177" t="s">
        <v>45</v>
      </c>
      <c r="O203" s="59"/>
      <c r="P203" s="178">
        <f>O203*H203</f>
        <v>0</v>
      </c>
      <c r="Q203" s="178">
        <v>0</v>
      </c>
      <c r="R203" s="178">
        <f>Q203*H203</f>
        <v>0</v>
      </c>
      <c r="S203" s="178">
        <v>0</v>
      </c>
      <c r="T203" s="179">
        <f>S203*H203</f>
        <v>0</v>
      </c>
      <c r="U203" s="33"/>
      <c r="V203" s="33"/>
      <c r="W203" s="33"/>
      <c r="X203" s="33"/>
      <c r="Y203" s="33"/>
      <c r="Z203" s="33"/>
      <c r="AA203" s="33"/>
      <c r="AB203" s="33"/>
      <c r="AC203" s="33"/>
      <c r="AD203" s="33"/>
      <c r="AE203" s="33"/>
      <c r="AR203" s="180" t="s">
        <v>128</v>
      </c>
      <c r="AT203" s="180" t="s">
        <v>182</v>
      </c>
      <c r="AU203" s="180" t="s">
        <v>21</v>
      </c>
      <c r="AY203" s="18" t="s">
        <v>180</v>
      </c>
      <c r="BE203" s="181">
        <f>IF(N203="základní",J203,0)</f>
        <v>0</v>
      </c>
      <c r="BF203" s="181">
        <f>IF(N203="snížená",J203,0)</f>
        <v>0</v>
      </c>
      <c r="BG203" s="181">
        <f>IF(N203="zákl. přenesená",J203,0)</f>
        <v>0</v>
      </c>
      <c r="BH203" s="181">
        <f>IF(N203="sníž. přenesená",J203,0)</f>
        <v>0</v>
      </c>
      <c r="BI203" s="181">
        <f>IF(N203="nulová",J203,0)</f>
        <v>0</v>
      </c>
      <c r="BJ203" s="18" t="s">
        <v>21</v>
      </c>
      <c r="BK203" s="181">
        <f>ROUND(I203*H203,2)</f>
        <v>0</v>
      </c>
      <c r="BL203" s="18" t="s">
        <v>128</v>
      </c>
      <c r="BM203" s="180" t="s">
        <v>285</v>
      </c>
    </row>
    <row r="204" spans="1:65" s="2" customFormat="1" ht="11.25">
      <c r="A204" s="33"/>
      <c r="B204" s="34"/>
      <c r="C204" s="33"/>
      <c r="D204" s="182" t="s">
        <v>186</v>
      </c>
      <c r="E204" s="33"/>
      <c r="F204" s="183" t="s">
        <v>1354</v>
      </c>
      <c r="G204" s="33"/>
      <c r="H204" s="33"/>
      <c r="I204" s="102"/>
      <c r="J204" s="33"/>
      <c r="K204" s="33"/>
      <c r="L204" s="34"/>
      <c r="M204" s="184"/>
      <c r="N204" s="185"/>
      <c r="O204" s="59"/>
      <c r="P204" s="59"/>
      <c r="Q204" s="59"/>
      <c r="R204" s="59"/>
      <c r="S204" s="59"/>
      <c r="T204" s="60"/>
      <c r="U204" s="33"/>
      <c r="V204" s="33"/>
      <c r="W204" s="33"/>
      <c r="X204" s="33"/>
      <c r="Y204" s="33"/>
      <c r="Z204" s="33"/>
      <c r="AA204" s="33"/>
      <c r="AB204" s="33"/>
      <c r="AC204" s="33"/>
      <c r="AD204" s="33"/>
      <c r="AE204" s="33"/>
      <c r="AT204" s="18" t="s">
        <v>186</v>
      </c>
      <c r="AU204" s="18" t="s">
        <v>21</v>
      </c>
    </row>
    <row r="205" spans="1:65" s="15" customFormat="1" ht="11.25">
      <c r="B205" s="213"/>
      <c r="D205" s="182" t="s">
        <v>187</v>
      </c>
      <c r="E205" s="214" t="s">
        <v>1</v>
      </c>
      <c r="F205" s="215" t="s">
        <v>1317</v>
      </c>
      <c r="H205" s="214" t="s">
        <v>1</v>
      </c>
      <c r="I205" s="216"/>
      <c r="L205" s="213"/>
      <c r="M205" s="217"/>
      <c r="N205" s="218"/>
      <c r="O205" s="218"/>
      <c r="P205" s="218"/>
      <c r="Q205" s="218"/>
      <c r="R205" s="218"/>
      <c r="S205" s="218"/>
      <c r="T205" s="219"/>
      <c r="AT205" s="214" t="s">
        <v>187</v>
      </c>
      <c r="AU205" s="214" t="s">
        <v>21</v>
      </c>
      <c r="AV205" s="15" t="s">
        <v>21</v>
      </c>
      <c r="AW205" s="15" t="s">
        <v>36</v>
      </c>
      <c r="AX205" s="15" t="s">
        <v>80</v>
      </c>
      <c r="AY205" s="214" t="s">
        <v>180</v>
      </c>
    </row>
    <row r="206" spans="1:65" s="13" customFormat="1" ht="11.25">
      <c r="B206" s="186"/>
      <c r="D206" s="182" t="s">
        <v>187</v>
      </c>
      <c r="E206" s="187" t="s">
        <v>1</v>
      </c>
      <c r="F206" s="188" t="s">
        <v>26</v>
      </c>
      <c r="H206" s="189">
        <v>10</v>
      </c>
      <c r="I206" s="190"/>
      <c r="L206" s="186"/>
      <c r="M206" s="191"/>
      <c r="N206" s="192"/>
      <c r="O206" s="192"/>
      <c r="P206" s="192"/>
      <c r="Q206" s="192"/>
      <c r="R206" s="192"/>
      <c r="S206" s="192"/>
      <c r="T206" s="193"/>
      <c r="AT206" s="187" t="s">
        <v>187</v>
      </c>
      <c r="AU206" s="187" t="s">
        <v>21</v>
      </c>
      <c r="AV206" s="13" t="s">
        <v>91</v>
      </c>
      <c r="AW206" s="13" t="s">
        <v>36</v>
      </c>
      <c r="AX206" s="13" t="s">
        <v>80</v>
      </c>
      <c r="AY206" s="187" t="s">
        <v>180</v>
      </c>
    </row>
    <row r="207" spans="1:65" s="14" customFormat="1" ht="11.25">
      <c r="B207" s="194"/>
      <c r="D207" s="182" t="s">
        <v>187</v>
      </c>
      <c r="E207" s="195" t="s">
        <v>1</v>
      </c>
      <c r="F207" s="196" t="s">
        <v>189</v>
      </c>
      <c r="H207" s="197">
        <v>10</v>
      </c>
      <c r="I207" s="198"/>
      <c r="L207" s="194"/>
      <c r="M207" s="199"/>
      <c r="N207" s="200"/>
      <c r="O207" s="200"/>
      <c r="P207" s="200"/>
      <c r="Q207" s="200"/>
      <c r="R207" s="200"/>
      <c r="S207" s="200"/>
      <c r="T207" s="201"/>
      <c r="AT207" s="195" t="s">
        <v>187</v>
      </c>
      <c r="AU207" s="195" t="s">
        <v>21</v>
      </c>
      <c r="AV207" s="14" t="s">
        <v>128</v>
      </c>
      <c r="AW207" s="14" t="s">
        <v>36</v>
      </c>
      <c r="AX207" s="14" t="s">
        <v>21</v>
      </c>
      <c r="AY207" s="195" t="s">
        <v>180</v>
      </c>
    </row>
    <row r="208" spans="1:65" s="2" customFormat="1" ht="24" customHeight="1">
      <c r="A208" s="33"/>
      <c r="B208" s="167"/>
      <c r="C208" s="168" t="s">
        <v>259</v>
      </c>
      <c r="D208" s="168" t="s">
        <v>182</v>
      </c>
      <c r="E208" s="169" t="s">
        <v>1355</v>
      </c>
      <c r="F208" s="170" t="s">
        <v>1356</v>
      </c>
      <c r="G208" s="171" t="s">
        <v>1243</v>
      </c>
      <c r="H208" s="172">
        <v>4</v>
      </c>
      <c r="I208" s="173"/>
      <c r="J208" s="174">
        <f>ROUND(I208*H208,2)</f>
        <v>0</v>
      </c>
      <c r="K208" s="175"/>
      <c r="L208" s="34"/>
      <c r="M208" s="176" t="s">
        <v>1</v>
      </c>
      <c r="N208" s="177" t="s">
        <v>45</v>
      </c>
      <c r="O208" s="59"/>
      <c r="P208" s="178">
        <f>O208*H208</f>
        <v>0</v>
      </c>
      <c r="Q208" s="178">
        <v>0</v>
      </c>
      <c r="R208" s="178">
        <f>Q208*H208</f>
        <v>0</v>
      </c>
      <c r="S208" s="178">
        <v>0</v>
      </c>
      <c r="T208" s="179">
        <f>S208*H208</f>
        <v>0</v>
      </c>
      <c r="U208" s="33"/>
      <c r="V208" s="33"/>
      <c r="W208" s="33"/>
      <c r="X208" s="33"/>
      <c r="Y208" s="33"/>
      <c r="Z208" s="33"/>
      <c r="AA208" s="33"/>
      <c r="AB208" s="33"/>
      <c r="AC208" s="33"/>
      <c r="AD208" s="33"/>
      <c r="AE208" s="33"/>
      <c r="AR208" s="180" t="s">
        <v>128</v>
      </c>
      <c r="AT208" s="180" t="s">
        <v>182</v>
      </c>
      <c r="AU208" s="180" t="s">
        <v>21</v>
      </c>
      <c r="AY208" s="18" t="s">
        <v>180</v>
      </c>
      <c r="BE208" s="181">
        <f>IF(N208="základní",J208,0)</f>
        <v>0</v>
      </c>
      <c r="BF208" s="181">
        <f>IF(N208="snížená",J208,0)</f>
        <v>0</v>
      </c>
      <c r="BG208" s="181">
        <f>IF(N208="zákl. přenesená",J208,0)</f>
        <v>0</v>
      </c>
      <c r="BH208" s="181">
        <f>IF(N208="sníž. přenesená",J208,0)</f>
        <v>0</v>
      </c>
      <c r="BI208" s="181">
        <f>IF(N208="nulová",J208,0)</f>
        <v>0</v>
      </c>
      <c r="BJ208" s="18" t="s">
        <v>21</v>
      </c>
      <c r="BK208" s="181">
        <f>ROUND(I208*H208,2)</f>
        <v>0</v>
      </c>
      <c r="BL208" s="18" t="s">
        <v>128</v>
      </c>
      <c r="BM208" s="180" t="s">
        <v>290</v>
      </c>
    </row>
    <row r="209" spans="1:65" s="2" customFormat="1" ht="11.25">
      <c r="A209" s="33"/>
      <c r="B209" s="34"/>
      <c r="C209" s="33"/>
      <c r="D209" s="182" t="s">
        <v>186</v>
      </c>
      <c r="E209" s="33"/>
      <c r="F209" s="183" t="s">
        <v>1356</v>
      </c>
      <c r="G209" s="33"/>
      <c r="H209" s="33"/>
      <c r="I209" s="102"/>
      <c r="J209" s="33"/>
      <c r="K209" s="33"/>
      <c r="L209" s="34"/>
      <c r="M209" s="184"/>
      <c r="N209" s="185"/>
      <c r="O209" s="59"/>
      <c r="P209" s="59"/>
      <c r="Q209" s="59"/>
      <c r="R209" s="59"/>
      <c r="S209" s="59"/>
      <c r="T209" s="60"/>
      <c r="U209" s="33"/>
      <c r="V209" s="33"/>
      <c r="W209" s="33"/>
      <c r="X209" s="33"/>
      <c r="Y209" s="33"/>
      <c r="Z209" s="33"/>
      <c r="AA209" s="33"/>
      <c r="AB209" s="33"/>
      <c r="AC209" s="33"/>
      <c r="AD209" s="33"/>
      <c r="AE209" s="33"/>
      <c r="AT209" s="18" t="s">
        <v>186</v>
      </c>
      <c r="AU209" s="18" t="s">
        <v>21</v>
      </c>
    </row>
    <row r="210" spans="1:65" s="15" customFormat="1" ht="22.5">
      <c r="B210" s="213"/>
      <c r="D210" s="182" t="s">
        <v>187</v>
      </c>
      <c r="E210" s="214" t="s">
        <v>1</v>
      </c>
      <c r="F210" s="215" t="s">
        <v>1324</v>
      </c>
      <c r="H210" s="214" t="s">
        <v>1</v>
      </c>
      <c r="I210" s="216"/>
      <c r="L210" s="213"/>
      <c r="M210" s="217"/>
      <c r="N210" s="218"/>
      <c r="O210" s="218"/>
      <c r="P210" s="218"/>
      <c r="Q210" s="218"/>
      <c r="R210" s="218"/>
      <c r="S210" s="218"/>
      <c r="T210" s="219"/>
      <c r="AT210" s="214" t="s">
        <v>187</v>
      </c>
      <c r="AU210" s="214" t="s">
        <v>21</v>
      </c>
      <c r="AV210" s="15" t="s">
        <v>21</v>
      </c>
      <c r="AW210" s="15" t="s">
        <v>36</v>
      </c>
      <c r="AX210" s="15" t="s">
        <v>80</v>
      </c>
      <c r="AY210" s="214" t="s">
        <v>180</v>
      </c>
    </row>
    <row r="211" spans="1:65" s="13" customFormat="1" ht="11.25">
      <c r="B211" s="186"/>
      <c r="D211" s="182" t="s">
        <v>187</v>
      </c>
      <c r="E211" s="187" t="s">
        <v>1</v>
      </c>
      <c r="F211" s="188" t="s">
        <v>1357</v>
      </c>
      <c r="H211" s="189">
        <v>4</v>
      </c>
      <c r="I211" s="190"/>
      <c r="L211" s="186"/>
      <c r="M211" s="191"/>
      <c r="N211" s="192"/>
      <c r="O211" s="192"/>
      <c r="P211" s="192"/>
      <c r="Q211" s="192"/>
      <c r="R211" s="192"/>
      <c r="S211" s="192"/>
      <c r="T211" s="193"/>
      <c r="AT211" s="187" t="s">
        <v>187</v>
      </c>
      <c r="AU211" s="187" t="s">
        <v>21</v>
      </c>
      <c r="AV211" s="13" t="s">
        <v>91</v>
      </c>
      <c r="AW211" s="13" t="s">
        <v>36</v>
      </c>
      <c r="AX211" s="13" t="s">
        <v>80</v>
      </c>
      <c r="AY211" s="187" t="s">
        <v>180</v>
      </c>
    </row>
    <row r="212" spans="1:65" s="14" customFormat="1" ht="11.25">
      <c r="B212" s="194"/>
      <c r="D212" s="182" t="s">
        <v>187</v>
      </c>
      <c r="E212" s="195" t="s">
        <v>1</v>
      </c>
      <c r="F212" s="196" t="s">
        <v>189</v>
      </c>
      <c r="H212" s="197">
        <v>4</v>
      </c>
      <c r="I212" s="198"/>
      <c r="L212" s="194"/>
      <c r="M212" s="199"/>
      <c r="N212" s="200"/>
      <c r="O212" s="200"/>
      <c r="P212" s="200"/>
      <c r="Q212" s="200"/>
      <c r="R212" s="200"/>
      <c r="S212" s="200"/>
      <c r="T212" s="201"/>
      <c r="AT212" s="195" t="s">
        <v>187</v>
      </c>
      <c r="AU212" s="195" t="s">
        <v>21</v>
      </c>
      <c r="AV212" s="14" t="s">
        <v>128</v>
      </c>
      <c r="AW212" s="14" t="s">
        <v>36</v>
      </c>
      <c r="AX212" s="14" t="s">
        <v>21</v>
      </c>
      <c r="AY212" s="195" t="s">
        <v>180</v>
      </c>
    </row>
    <row r="213" spans="1:65" s="2" customFormat="1" ht="16.5" customHeight="1">
      <c r="A213" s="33"/>
      <c r="B213" s="167"/>
      <c r="C213" s="168" t="s">
        <v>226</v>
      </c>
      <c r="D213" s="168" t="s">
        <v>182</v>
      </c>
      <c r="E213" s="169" t="s">
        <v>1358</v>
      </c>
      <c r="F213" s="170" t="s">
        <v>1359</v>
      </c>
      <c r="G213" s="171" t="s">
        <v>1243</v>
      </c>
      <c r="H213" s="172">
        <v>5</v>
      </c>
      <c r="I213" s="173"/>
      <c r="J213" s="174">
        <f>ROUND(I213*H213,2)</f>
        <v>0</v>
      </c>
      <c r="K213" s="175"/>
      <c r="L213" s="34"/>
      <c r="M213" s="176" t="s">
        <v>1</v>
      </c>
      <c r="N213" s="177" t="s">
        <v>45</v>
      </c>
      <c r="O213" s="59"/>
      <c r="P213" s="178">
        <f>O213*H213</f>
        <v>0</v>
      </c>
      <c r="Q213" s="178">
        <v>0</v>
      </c>
      <c r="R213" s="178">
        <f>Q213*H213</f>
        <v>0</v>
      </c>
      <c r="S213" s="178">
        <v>0</v>
      </c>
      <c r="T213" s="179">
        <f>S213*H213</f>
        <v>0</v>
      </c>
      <c r="U213" s="33"/>
      <c r="V213" s="33"/>
      <c r="W213" s="33"/>
      <c r="X213" s="33"/>
      <c r="Y213" s="33"/>
      <c r="Z213" s="33"/>
      <c r="AA213" s="33"/>
      <c r="AB213" s="33"/>
      <c r="AC213" s="33"/>
      <c r="AD213" s="33"/>
      <c r="AE213" s="33"/>
      <c r="AR213" s="180" t="s">
        <v>128</v>
      </c>
      <c r="AT213" s="180" t="s">
        <v>182</v>
      </c>
      <c r="AU213" s="180" t="s">
        <v>21</v>
      </c>
      <c r="AY213" s="18" t="s">
        <v>180</v>
      </c>
      <c r="BE213" s="181">
        <f>IF(N213="základní",J213,0)</f>
        <v>0</v>
      </c>
      <c r="BF213" s="181">
        <f>IF(N213="snížená",J213,0)</f>
        <v>0</v>
      </c>
      <c r="BG213" s="181">
        <f>IF(N213="zákl. přenesená",J213,0)</f>
        <v>0</v>
      </c>
      <c r="BH213" s="181">
        <f>IF(N213="sníž. přenesená",J213,0)</f>
        <v>0</v>
      </c>
      <c r="BI213" s="181">
        <f>IF(N213="nulová",J213,0)</f>
        <v>0</v>
      </c>
      <c r="BJ213" s="18" t="s">
        <v>21</v>
      </c>
      <c r="BK213" s="181">
        <f>ROUND(I213*H213,2)</f>
        <v>0</v>
      </c>
      <c r="BL213" s="18" t="s">
        <v>128</v>
      </c>
      <c r="BM213" s="180" t="s">
        <v>294</v>
      </c>
    </row>
    <row r="214" spans="1:65" s="2" customFormat="1" ht="11.25">
      <c r="A214" s="33"/>
      <c r="B214" s="34"/>
      <c r="C214" s="33"/>
      <c r="D214" s="182" t="s">
        <v>186</v>
      </c>
      <c r="E214" s="33"/>
      <c r="F214" s="183" t="s">
        <v>1359</v>
      </c>
      <c r="G214" s="33"/>
      <c r="H214" s="33"/>
      <c r="I214" s="102"/>
      <c r="J214" s="33"/>
      <c r="K214" s="33"/>
      <c r="L214" s="34"/>
      <c r="M214" s="184"/>
      <c r="N214" s="185"/>
      <c r="O214" s="59"/>
      <c r="P214" s="59"/>
      <c r="Q214" s="59"/>
      <c r="R214" s="59"/>
      <c r="S214" s="59"/>
      <c r="T214" s="60"/>
      <c r="U214" s="33"/>
      <c r="V214" s="33"/>
      <c r="W214" s="33"/>
      <c r="X214" s="33"/>
      <c r="Y214" s="33"/>
      <c r="Z214" s="33"/>
      <c r="AA214" s="33"/>
      <c r="AB214" s="33"/>
      <c r="AC214" s="33"/>
      <c r="AD214" s="33"/>
      <c r="AE214" s="33"/>
      <c r="AT214" s="18" t="s">
        <v>186</v>
      </c>
      <c r="AU214" s="18" t="s">
        <v>21</v>
      </c>
    </row>
    <row r="215" spans="1:65" s="2" customFormat="1" ht="36" customHeight="1">
      <c r="A215" s="33"/>
      <c r="B215" s="167"/>
      <c r="C215" s="168" t="s">
        <v>267</v>
      </c>
      <c r="D215" s="168" t="s">
        <v>182</v>
      </c>
      <c r="E215" s="169" t="s">
        <v>1360</v>
      </c>
      <c r="F215" s="170" t="s">
        <v>1361</v>
      </c>
      <c r="G215" s="171" t="s">
        <v>1243</v>
      </c>
      <c r="H215" s="172">
        <v>10</v>
      </c>
      <c r="I215" s="173"/>
      <c r="J215" s="174">
        <f>ROUND(I215*H215,2)</f>
        <v>0</v>
      </c>
      <c r="K215" s="175"/>
      <c r="L215" s="34"/>
      <c r="M215" s="176" t="s">
        <v>1</v>
      </c>
      <c r="N215" s="177" t="s">
        <v>45</v>
      </c>
      <c r="O215" s="59"/>
      <c r="P215" s="178">
        <f>O215*H215</f>
        <v>0</v>
      </c>
      <c r="Q215" s="178">
        <v>0</v>
      </c>
      <c r="R215" s="178">
        <f>Q215*H215</f>
        <v>0</v>
      </c>
      <c r="S215" s="178">
        <v>0</v>
      </c>
      <c r="T215" s="179">
        <f>S215*H215</f>
        <v>0</v>
      </c>
      <c r="U215" s="33"/>
      <c r="V215" s="33"/>
      <c r="W215" s="33"/>
      <c r="X215" s="33"/>
      <c r="Y215" s="33"/>
      <c r="Z215" s="33"/>
      <c r="AA215" s="33"/>
      <c r="AB215" s="33"/>
      <c r="AC215" s="33"/>
      <c r="AD215" s="33"/>
      <c r="AE215" s="33"/>
      <c r="AR215" s="180" t="s">
        <v>128</v>
      </c>
      <c r="AT215" s="180" t="s">
        <v>182</v>
      </c>
      <c r="AU215" s="180" t="s">
        <v>21</v>
      </c>
      <c r="AY215" s="18" t="s">
        <v>180</v>
      </c>
      <c r="BE215" s="181">
        <f>IF(N215="základní",J215,0)</f>
        <v>0</v>
      </c>
      <c r="BF215" s="181">
        <f>IF(N215="snížená",J215,0)</f>
        <v>0</v>
      </c>
      <c r="BG215" s="181">
        <f>IF(N215="zákl. přenesená",J215,0)</f>
        <v>0</v>
      </c>
      <c r="BH215" s="181">
        <f>IF(N215="sníž. přenesená",J215,0)</f>
        <v>0</v>
      </c>
      <c r="BI215" s="181">
        <f>IF(N215="nulová",J215,0)</f>
        <v>0</v>
      </c>
      <c r="BJ215" s="18" t="s">
        <v>21</v>
      </c>
      <c r="BK215" s="181">
        <f>ROUND(I215*H215,2)</f>
        <v>0</v>
      </c>
      <c r="BL215" s="18" t="s">
        <v>128</v>
      </c>
      <c r="BM215" s="180" t="s">
        <v>299</v>
      </c>
    </row>
    <row r="216" spans="1:65" s="2" customFormat="1" ht="19.5">
      <c r="A216" s="33"/>
      <c r="B216" s="34"/>
      <c r="C216" s="33"/>
      <c r="D216" s="182" t="s">
        <v>186</v>
      </c>
      <c r="E216" s="33"/>
      <c r="F216" s="183" t="s">
        <v>1361</v>
      </c>
      <c r="G216" s="33"/>
      <c r="H216" s="33"/>
      <c r="I216" s="102"/>
      <c r="J216" s="33"/>
      <c r="K216" s="33"/>
      <c r="L216" s="34"/>
      <c r="M216" s="184"/>
      <c r="N216" s="185"/>
      <c r="O216" s="59"/>
      <c r="P216" s="59"/>
      <c r="Q216" s="59"/>
      <c r="R216" s="59"/>
      <c r="S216" s="59"/>
      <c r="T216" s="60"/>
      <c r="U216" s="33"/>
      <c r="V216" s="33"/>
      <c r="W216" s="33"/>
      <c r="X216" s="33"/>
      <c r="Y216" s="33"/>
      <c r="Z216" s="33"/>
      <c r="AA216" s="33"/>
      <c r="AB216" s="33"/>
      <c r="AC216" s="33"/>
      <c r="AD216" s="33"/>
      <c r="AE216" s="33"/>
      <c r="AT216" s="18" t="s">
        <v>186</v>
      </c>
      <c r="AU216" s="18" t="s">
        <v>21</v>
      </c>
    </row>
    <row r="217" spans="1:65" s="15" customFormat="1" ht="22.5">
      <c r="B217" s="213"/>
      <c r="D217" s="182" t="s">
        <v>187</v>
      </c>
      <c r="E217" s="214" t="s">
        <v>1</v>
      </c>
      <c r="F217" s="215" t="s">
        <v>1320</v>
      </c>
      <c r="H217" s="214" t="s">
        <v>1</v>
      </c>
      <c r="I217" s="216"/>
      <c r="L217" s="213"/>
      <c r="M217" s="217"/>
      <c r="N217" s="218"/>
      <c r="O217" s="218"/>
      <c r="P217" s="218"/>
      <c r="Q217" s="218"/>
      <c r="R217" s="218"/>
      <c r="S217" s="218"/>
      <c r="T217" s="219"/>
      <c r="AT217" s="214" t="s">
        <v>187</v>
      </c>
      <c r="AU217" s="214" t="s">
        <v>21</v>
      </c>
      <c r="AV217" s="15" t="s">
        <v>21</v>
      </c>
      <c r="AW217" s="15" t="s">
        <v>36</v>
      </c>
      <c r="AX217" s="15" t="s">
        <v>80</v>
      </c>
      <c r="AY217" s="214" t="s">
        <v>180</v>
      </c>
    </row>
    <row r="218" spans="1:65" s="13" customFormat="1" ht="11.25">
      <c r="B218" s="186"/>
      <c r="D218" s="182" t="s">
        <v>187</v>
      </c>
      <c r="E218" s="187" t="s">
        <v>1</v>
      </c>
      <c r="F218" s="188" t="s">
        <v>1362</v>
      </c>
      <c r="H218" s="189">
        <v>10</v>
      </c>
      <c r="I218" s="190"/>
      <c r="L218" s="186"/>
      <c r="M218" s="191"/>
      <c r="N218" s="192"/>
      <c r="O218" s="192"/>
      <c r="P218" s="192"/>
      <c r="Q218" s="192"/>
      <c r="R218" s="192"/>
      <c r="S218" s="192"/>
      <c r="T218" s="193"/>
      <c r="AT218" s="187" t="s">
        <v>187</v>
      </c>
      <c r="AU218" s="187" t="s">
        <v>21</v>
      </c>
      <c r="AV218" s="13" t="s">
        <v>91</v>
      </c>
      <c r="AW218" s="13" t="s">
        <v>36</v>
      </c>
      <c r="AX218" s="13" t="s">
        <v>80</v>
      </c>
      <c r="AY218" s="187" t="s">
        <v>180</v>
      </c>
    </row>
    <row r="219" spans="1:65" s="14" customFormat="1" ht="11.25">
      <c r="B219" s="194"/>
      <c r="D219" s="182" t="s">
        <v>187</v>
      </c>
      <c r="E219" s="195" t="s">
        <v>1</v>
      </c>
      <c r="F219" s="196" t="s">
        <v>189</v>
      </c>
      <c r="H219" s="197">
        <v>10</v>
      </c>
      <c r="I219" s="198"/>
      <c r="L219" s="194"/>
      <c r="M219" s="199"/>
      <c r="N219" s="200"/>
      <c r="O219" s="200"/>
      <c r="P219" s="200"/>
      <c r="Q219" s="200"/>
      <c r="R219" s="200"/>
      <c r="S219" s="200"/>
      <c r="T219" s="201"/>
      <c r="AT219" s="195" t="s">
        <v>187</v>
      </c>
      <c r="AU219" s="195" t="s">
        <v>21</v>
      </c>
      <c r="AV219" s="14" t="s">
        <v>128</v>
      </c>
      <c r="AW219" s="14" t="s">
        <v>36</v>
      </c>
      <c r="AX219" s="14" t="s">
        <v>21</v>
      </c>
      <c r="AY219" s="195" t="s">
        <v>180</v>
      </c>
    </row>
    <row r="220" spans="1:65" s="2" customFormat="1" ht="36" customHeight="1">
      <c r="A220" s="33"/>
      <c r="B220" s="167"/>
      <c r="C220" s="168" t="s">
        <v>231</v>
      </c>
      <c r="D220" s="168" t="s">
        <v>182</v>
      </c>
      <c r="E220" s="169" t="s">
        <v>1363</v>
      </c>
      <c r="F220" s="170" t="s">
        <v>1364</v>
      </c>
      <c r="G220" s="171" t="s">
        <v>1243</v>
      </c>
      <c r="H220" s="172">
        <v>1</v>
      </c>
      <c r="I220" s="173"/>
      <c r="J220" s="174">
        <f>ROUND(I220*H220,2)</f>
        <v>0</v>
      </c>
      <c r="K220" s="175"/>
      <c r="L220" s="34"/>
      <c r="M220" s="176" t="s">
        <v>1</v>
      </c>
      <c r="N220" s="177" t="s">
        <v>45</v>
      </c>
      <c r="O220" s="59"/>
      <c r="P220" s="178">
        <f>O220*H220</f>
        <v>0</v>
      </c>
      <c r="Q220" s="178">
        <v>0</v>
      </c>
      <c r="R220" s="178">
        <f>Q220*H220</f>
        <v>0</v>
      </c>
      <c r="S220" s="178">
        <v>0</v>
      </c>
      <c r="T220" s="179">
        <f>S220*H220</f>
        <v>0</v>
      </c>
      <c r="U220" s="33"/>
      <c r="V220" s="33"/>
      <c r="W220" s="33"/>
      <c r="X220" s="33"/>
      <c r="Y220" s="33"/>
      <c r="Z220" s="33"/>
      <c r="AA220" s="33"/>
      <c r="AB220" s="33"/>
      <c r="AC220" s="33"/>
      <c r="AD220" s="33"/>
      <c r="AE220" s="33"/>
      <c r="AR220" s="180" t="s">
        <v>128</v>
      </c>
      <c r="AT220" s="180" t="s">
        <v>182</v>
      </c>
      <c r="AU220" s="180" t="s">
        <v>21</v>
      </c>
      <c r="AY220" s="18" t="s">
        <v>180</v>
      </c>
      <c r="BE220" s="181">
        <f>IF(N220="základní",J220,0)</f>
        <v>0</v>
      </c>
      <c r="BF220" s="181">
        <f>IF(N220="snížená",J220,0)</f>
        <v>0</v>
      </c>
      <c r="BG220" s="181">
        <f>IF(N220="zákl. přenesená",J220,0)</f>
        <v>0</v>
      </c>
      <c r="BH220" s="181">
        <f>IF(N220="sníž. přenesená",J220,0)</f>
        <v>0</v>
      </c>
      <c r="BI220" s="181">
        <f>IF(N220="nulová",J220,0)</f>
        <v>0</v>
      </c>
      <c r="BJ220" s="18" t="s">
        <v>21</v>
      </c>
      <c r="BK220" s="181">
        <f>ROUND(I220*H220,2)</f>
        <v>0</v>
      </c>
      <c r="BL220" s="18" t="s">
        <v>128</v>
      </c>
      <c r="BM220" s="180" t="s">
        <v>303</v>
      </c>
    </row>
    <row r="221" spans="1:65" s="2" customFormat="1" ht="29.25">
      <c r="A221" s="33"/>
      <c r="B221" s="34"/>
      <c r="C221" s="33"/>
      <c r="D221" s="182" t="s">
        <v>186</v>
      </c>
      <c r="E221" s="33"/>
      <c r="F221" s="183" t="s">
        <v>1364</v>
      </c>
      <c r="G221" s="33"/>
      <c r="H221" s="33"/>
      <c r="I221" s="102"/>
      <c r="J221" s="33"/>
      <c r="K221" s="33"/>
      <c r="L221" s="34"/>
      <c r="M221" s="184"/>
      <c r="N221" s="185"/>
      <c r="O221" s="59"/>
      <c r="P221" s="59"/>
      <c r="Q221" s="59"/>
      <c r="R221" s="59"/>
      <c r="S221" s="59"/>
      <c r="T221" s="60"/>
      <c r="U221" s="33"/>
      <c r="V221" s="33"/>
      <c r="W221" s="33"/>
      <c r="X221" s="33"/>
      <c r="Y221" s="33"/>
      <c r="Z221" s="33"/>
      <c r="AA221" s="33"/>
      <c r="AB221" s="33"/>
      <c r="AC221" s="33"/>
      <c r="AD221" s="33"/>
      <c r="AE221" s="33"/>
      <c r="AT221" s="18" t="s">
        <v>186</v>
      </c>
      <c r="AU221" s="18" t="s">
        <v>21</v>
      </c>
    </row>
    <row r="222" spans="1:65" s="15" customFormat="1" ht="11.25">
      <c r="B222" s="213"/>
      <c r="D222" s="182" t="s">
        <v>187</v>
      </c>
      <c r="E222" s="214" t="s">
        <v>1</v>
      </c>
      <c r="F222" s="215" t="s">
        <v>1344</v>
      </c>
      <c r="H222" s="214" t="s">
        <v>1</v>
      </c>
      <c r="I222" s="216"/>
      <c r="L222" s="213"/>
      <c r="M222" s="217"/>
      <c r="N222" s="218"/>
      <c r="O222" s="218"/>
      <c r="P222" s="218"/>
      <c r="Q222" s="218"/>
      <c r="R222" s="218"/>
      <c r="S222" s="218"/>
      <c r="T222" s="219"/>
      <c r="AT222" s="214" t="s">
        <v>187</v>
      </c>
      <c r="AU222" s="214" t="s">
        <v>21</v>
      </c>
      <c r="AV222" s="15" t="s">
        <v>21</v>
      </c>
      <c r="AW222" s="15" t="s">
        <v>36</v>
      </c>
      <c r="AX222" s="15" t="s">
        <v>80</v>
      </c>
      <c r="AY222" s="214" t="s">
        <v>180</v>
      </c>
    </row>
    <row r="223" spans="1:65" s="13" customFormat="1" ht="11.25">
      <c r="B223" s="186"/>
      <c r="D223" s="182" t="s">
        <v>187</v>
      </c>
      <c r="E223" s="187" t="s">
        <v>1</v>
      </c>
      <c r="F223" s="188" t="s">
        <v>21</v>
      </c>
      <c r="H223" s="189">
        <v>1</v>
      </c>
      <c r="I223" s="190"/>
      <c r="L223" s="186"/>
      <c r="M223" s="191"/>
      <c r="N223" s="192"/>
      <c r="O223" s="192"/>
      <c r="P223" s="192"/>
      <c r="Q223" s="192"/>
      <c r="R223" s="192"/>
      <c r="S223" s="192"/>
      <c r="T223" s="193"/>
      <c r="AT223" s="187" t="s">
        <v>187</v>
      </c>
      <c r="AU223" s="187" t="s">
        <v>21</v>
      </c>
      <c r="AV223" s="13" t="s">
        <v>91</v>
      </c>
      <c r="AW223" s="13" t="s">
        <v>36</v>
      </c>
      <c r="AX223" s="13" t="s">
        <v>80</v>
      </c>
      <c r="AY223" s="187" t="s">
        <v>180</v>
      </c>
    </row>
    <row r="224" spans="1:65" s="14" customFormat="1" ht="11.25">
      <c r="B224" s="194"/>
      <c r="D224" s="182" t="s">
        <v>187</v>
      </c>
      <c r="E224" s="195" t="s">
        <v>1</v>
      </c>
      <c r="F224" s="196" t="s">
        <v>189</v>
      </c>
      <c r="H224" s="197">
        <v>1</v>
      </c>
      <c r="I224" s="198"/>
      <c r="L224" s="194"/>
      <c r="M224" s="199"/>
      <c r="N224" s="200"/>
      <c r="O224" s="200"/>
      <c r="P224" s="200"/>
      <c r="Q224" s="200"/>
      <c r="R224" s="200"/>
      <c r="S224" s="200"/>
      <c r="T224" s="201"/>
      <c r="AT224" s="195" t="s">
        <v>187</v>
      </c>
      <c r="AU224" s="195" t="s">
        <v>21</v>
      </c>
      <c r="AV224" s="14" t="s">
        <v>128</v>
      </c>
      <c r="AW224" s="14" t="s">
        <v>36</v>
      </c>
      <c r="AX224" s="14" t="s">
        <v>21</v>
      </c>
      <c r="AY224" s="195" t="s">
        <v>180</v>
      </c>
    </row>
    <row r="225" spans="1:65" s="2" customFormat="1" ht="48" customHeight="1">
      <c r="A225" s="33"/>
      <c r="B225" s="167"/>
      <c r="C225" s="168" t="s">
        <v>7</v>
      </c>
      <c r="D225" s="168" t="s">
        <v>182</v>
      </c>
      <c r="E225" s="169" t="s">
        <v>1365</v>
      </c>
      <c r="F225" s="170" t="s">
        <v>1366</v>
      </c>
      <c r="G225" s="171" t="s">
        <v>1243</v>
      </c>
      <c r="H225" s="172">
        <v>4</v>
      </c>
      <c r="I225" s="173"/>
      <c r="J225" s="174">
        <f>ROUND(I225*H225,2)</f>
        <v>0</v>
      </c>
      <c r="K225" s="175"/>
      <c r="L225" s="34"/>
      <c r="M225" s="176" t="s">
        <v>1</v>
      </c>
      <c r="N225" s="177" t="s">
        <v>45</v>
      </c>
      <c r="O225" s="59"/>
      <c r="P225" s="178">
        <f>O225*H225</f>
        <v>0</v>
      </c>
      <c r="Q225" s="178">
        <v>0</v>
      </c>
      <c r="R225" s="178">
        <f>Q225*H225</f>
        <v>0</v>
      </c>
      <c r="S225" s="178">
        <v>0</v>
      </c>
      <c r="T225" s="179">
        <f>S225*H225</f>
        <v>0</v>
      </c>
      <c r="U225" s="33"/>
      <c r="V225" s="33"/>
      <c r="W225" s="33"/>
      <c r="X225" s="33"/>
      <c r="Y225" s="33"/>
      <c r="Z225" s="33"/>
      <c r="AA225" s="33"/>
      <c r="AB225" s="33"/>
      <c r="AC225" s="33"/>
      <c r="AD225" s="33"/>
      <c r="AE225" s="33"/>
      <c r="AR225" s="180" t="s">
        <v>128</v>
      </c>
      <c r="AT225" s="180" t="s">
        <v>182</v>
      </c>
      <c r="AU225" s="180" t="s">
        <v>21</v>
      </c>
      <c r="AY225" s="18" t="s">
        <v>180</v>
      </c>
      <c r="BE225" s="181">
        <f>IF(N225="základní",J225,0)</f>
        <v>0</v>
      </c>
      <c r="BF225" s="181">
        <f>IF(N225="snížená",J225,0)</f>
        <v>0</v>
      </c>
      <c r="BG225" s="181">
        <f>IF(N225="zákl. přenesená",J225,0)</f>
        <v>0</v>
      </c>
      <c r="BH225" s="181">
        <f>IF(N225="sníž. přenesená",J225,0)</f>
        <v>0</v>
      </c>
      <c r="BI225" s="181">
        <f>IF(N225="nulová",J225,0)</f>
        <v>0</v>
      </c>
      <c r="BJ225" s="18" t="s">
        <v>21</v>
      </c>
      <c r="BK225" s="181">
        <f>ROUND(I225*H225,2)</f>
        <v>0</v>
      </c>
      <c r="BL225" s="18" t="s">
        <v>128</v>
      </c>
      <c r="BM225" s="180" t="s">
        <v>309</v>
      </c>
    </row>
    <row r="226" spans="1:65" s="2" customFormat="1" ht="29.25">
      <c r="A226" s="33"/>
      <c r="B226" s="34"/>
      <c r="C226" s="33"/>
      <c r="D226" s="182" t="s">
        <v>186</v>
      </c>
      <c r="E226" s="33"/>
      <c r="F226" s="183" t="s">
        <v>1366</v>
      </c>
      <c r="G226" s="33"/>
      <c r="H226" s="33"/>
      <c r="I226" s="102"/>
      <c r="J226" s="33"/>
      <c r="K226" s="33"/>
      <c r="L226" s="34"/>
      <c r="M226" s="184"/>
      <c r="N226" s="185"/>
      <c r="O226" s="59"/>
      <c r="P226" s="59"/>
      <c r="Q226" s="59"/>
      <c r="R226" s="59"/>
      <c r="S226" s="59"/>
      <c r="T226" s="60"/>
      <c r="U226" s="33"/>
      <c r="V226" s="33"/>
      <c r="W226" s="33"/>
      <c r="X226" s="33"/>
      <c r="Y226" s="33"/>
      <c r="Z226" s="33"/>
      <c r="AA226" s="33"/>
      <c r="AB226" s="33"/>
      <c r="AC226" s="33"/>
      <c r="AD226" s="33"/>
      <c r="AE226" s="33"/>
      <c r="AT226" s="18" t="s">
        <v>186</v>
      </c>
      <c r="AU226" s="18" t="s">
        <v>21</v>
      </c>
    </row>
    <row r="227" spans="1:65" s="15" customFormat="1" ht="11.25">
      <c r="B227" s="213"/>
      <c r="D227" s="182" t="s">
        <v>187</v>
      </c>
      <c r="E227" s="214" t="s">
        <v>1</v>
      </c>
      <c r="F227" s="215" t="s">
        <v>1317</v>
      </c>
      <c r="H227" s="214" t="s">
        <v>1</v>
      </c>
      <c r="I227" s="216"/>
      <c r="L227" s="213"/>
      <c r="M227" s="217"/>
      <c r="N227" s="218"/>
      <c r="O227" s="218"/>
      <c r="P227" s="218"/>
      <c r="Q227" s="218"/>
      <c r="R227" s="218"/>
      <c r="S227" s="218"/>
      <c r="T227" s="219"/>
      <c r="AT227" s="214" t="s">
        <v>187</v>
      </c>
      <c r="AU227" s="214" t="s">
        <v>21</v>
      </c>
      <c r="AV227" s="15" t="s">
        <v>21</v>
      </c>
      <c r="AW227" s="15" t="s">
        <v>36</v>
      </c>
      <c r="AX227" s="15" t="s">
        <v>80</v>
      </c>
      <c r="AY227" s="214" t="s">
        <v>180</v>
      </c>
    </row>
    <row r="228" spans="1:65" s="13" customFormat="1" ht="11.25">
      <c r="B228" s="186"/>
      <c r="D228" s="182" t="s">
        <v>187</v>
      </c>
      <c r="E228" s="187" t="s">
        <v>1</v>
      </c>
      <c r="F228" s="188" t="s">
        <v>128</v>
      </c>
      <c r="H228" s="189">
        <v>4</v>
      </c>
      <c r="I228" s="190"/>
      <c r="L228" s="186"/>
      <c r="M228" s="191"/>
      <c r="N228" s="192"/>
      <c r="O228" s="192"/>
      <c r="P228" s="192"/>
      <c r="Q228" s="192"/>
      <c r="R228" s="192"/>
      <c r="S228" s="192"/>
      <c r="T228" s="193"/>
      <c r="AT228" s="187" t="s">
        <v>187</v>
      </c>
      <c r="AU228" s="187" t="s">
        <v>21</v>
      </c>
      <c r="AV228" s="13" t="s">
        <v>91</v>
      </c>
      <c r="AW228" s="13" t="s">
        <v>36</v>
      </c>
      <c r="AX228" s="13" t="s">
        <v>80</v>
      </c>
      <c r="AY228" s="187" t="s">
        <v>180</v>
      </c>
    </row>
    <row r="229" spans="1:65" s="14" customFormat="1" ht="11.25">
      <c r="B229" s="194"/>
      <c r="D229" s="182" t="s">
        <v>187</v>
      </c>
      <c r="E229" s="195" t="s">
        <v>1</v>
      </c>
      <c r="F229" s="196" t="s">
        <v>189</v>
      </c>
      <c r="H229" s="197">
        <v>4</v>
      </c>
      <c r="I229" s="198"/>
      <c r="L229" s="194"/>
      <c r="M229" s="199"/>
      <c r="N229" s="200"/>
      <c r="O229" s="200"/>
      <c r="P229" s="200"/>
      <c r="Q229" s="200"/>
      <c r="R229" s="200"/>
      <c r="S229" s="200"/>
      <c r="T229" s="201"/>
      <c r="AT229" s="195" t="s">
        <v>187</v>
      </c>
      <c r="AU229" s="195" t="s">
        <v>21</v>
      </c>
      <c r="AV229" s="14" t="s">
        <v>128</v>
      </c>
      <c r="AW229" s="14" t="s">
        <v>36</v>
      </c>
      <c r="AX229" s="14" t="s">
        <v>21</v>
      </c>
      <c r="AY229" s="195" t="s">
        <v>180</v>
      </c>
    </row>
    <row r="230" spans="1:65" s="2" customFormat="1" ht="36" customHeight="1">
      <c r="A230" s="33"/>
      <c r="B230" s="167"/>
      <c r="C230" s="168" t="s">
        <v>237</v>
      </c>
      <c r="D230" s="168" t="s">
        <v>182</v>
      </c>
      <c r="E230" s="169" t="s">
        <v>1367</v>
      </c>
      <c r="F230" s="170" t="s">
        <v>1368</v>
      </c>
      <c r="G230" s="171" t="s">
        <v>1243</v>
      </c>
      <c r="H230" s="172">
        <v>2</v>
      </c>
      <c r="I230" s="173"/>
      <c r="J230" s="174">
        <f>ROUND(I230*H230,2)</f>
        <v>0</v>
      </c>
      <c r="K230" s="175"/>
      <c r="L230" s="34"/>
      <c r="M230" s="176" t="s">
        <v>1</v>
      </c>
      <c r="N230" s="177" t="s">
        <v>45</v>
      </c>
      <c r="O230" s="59"/>
      <c r="P230" s="178">
        <f>O230*H230</f>
        <v>0</v>
      </c>
      <c r="Q230" s="178">
        <v>0</v>
      </c>
      <c r="R230" s="178">
        <f>Q230*H230</f>
        <v>0</v>
      </c>
      <c r="S230" s="178">
        <v>0</v>
      </c>
      <c r="T230" s="179">
        <f>S230*H230</f>
        <v>0</v>
      </c>
      <c r="U230" s="33"/>
      <c r="V230" s="33"/>
      <c r="W230" s="33"/>
      <c r="X230" s="33"/>
      <c r="Y230" s="33"/>
      <c r="Z230" s="33"/>
      <c r="AA230" s="33"/>
      <c r="AB230" s="33"/>
      <c r="AC230" s="33"/>
      <c r="AD230" s="33"/>
      <c r="AE230" s="33"/>
      <c r="AR230" s="180" t="s">
        <v>128</v>
      </c>
      <c r="AT230" s="180" t="s">
        <v>182</v>
      </c>
      <c r="AU230" s="180" t="s">
        <v>21</v>
      </c>
      <c r="AY230" s="18" t="s">
        <v>180</v>
      </c>
      <c r="BE230" s="181">
        <f>IF(N230="základní",J230,0)</f>
        <v>0</v>
      </c>
      <c r="BF230" s="181">
        <f>IF(N230="snížená",J230,0)</f>
        <v>0</v>
      </c>
      <c r="BG230" s="181">
        <f>IF(N230="zákl. přenesená",J230,0)</f>
        <v>0</v>
      </c>
      <c r="BH230" s="181">
        <f>IF(N230="sníž. přenesená",J230,0)</f>
        <v>0</v>
      </c>
      <c r="BI230" s="181">
        <f>IF(N230="nulová",J230,0)</f>
        <v>0</v>
      </c>
      <c r="BJ230" s="18" t="s">
        <v>21</v>
      </c>
      <c r="BK230" s="181">
        <f>ROUND(I230*H230,2)</f>
        <v>0</v>
      </c>
      <c r="BL230" s="18" t="s">
        <v>128</v>
      </c>
      <c r="BM230" s="180" t="s">
        <v>314</v>
      </c>
    </row>
    <row r="231" spans="1:65" s="2" customFormat="1" ht="19.5">
      <c r="A231" s="33"/>
      <c r="B231" s="34"/>
      <c r="C231" s="33"/>
      <c r="D231" s="182" t="s">
        <v>186</v>
      </c>
      <c r="E231" s="33"/>
      <c r="F231" s="183" t="s">
        <v>1368</v>
      </c>
      <c r="G231" s="33"/>
      <c r="H231" s="33"/>
      <c r="I231" s="102"/>
      <c r="J231" s="33"/>
      <c r="K231" s="33"/>
      <c r="L231" s="34"/>
      <c r="M231" s="184"/>
      <c r="N231" s="185"/>
      <c r="O231" s="59"/>
      <c r="P231" s="59"/>
      <c r="Q231" s="59"/>
      <c r="R231" s="59"/>
      <c r="S231" s="59"/>
      <c r="T231" s="60"/>
      <c r="U231" s="33"/>
      <c r="V231" s="33"/>
      <c r="W231" s="33"/>
      <c r="X231" s="33"/>
      <c r="Y231" s="33"/>
      <c r="Z231" s="33"/>
      <c r="AA231" s="33"/>
      <c r="AB231" s="33"/>
      <c r="AC231" s="33"/>
      <c r="AD231" s="33"/>
      <c r="AE231" s="33"/>
      <c r="AT231" s="18" t="s">
        <v>186</v>
      </c>
      <c r="AU231" s="18" t="s">
        <v>21</v>
      </c>
    </row>
    <row r="232" spans="1:65" s="15" customFormat="1" ht="11.25">
      <c r="B232" s="213"/>
      <c r="D232" s="182" t="s">
        <v>187</v>
      </c>
      <c r="E232" s="214" t="s">
        <v>1</v>
      </c>
      <c r="F232" s="215" t="s">
        <v>1317</v>
      </c>
      <c r="H232" s="214" t="s">
        <v>1</v>
      </c>
      <c r="I232" s="216"/>
      <c r="L232" s="213"/>
      <c r="M232" s="217"/>
      <c r="N232" s="218"/>
      <c r="O232" s="218"/>
      <c r="P232" s="218"/>
      <c r="Q232" s="218"/>
      <c r="R232" s="218"/>
      <c r="S232" s="218"/>
      <c r="T232" s="219"/>
      <c r="AT232" s="214" t="s">
        <v>187</v>
      </c>
      <c r="AU232" s="214" t="s">
        <v>21</v>
      </c>
      <c r="AV232" s="15" t="s">
        <v>21</v>
      </c>
      <c r="AW232" s="15" t="s">
        <v>36</v>
      </c>
      <c r="AX232" s="15" t="s">
        <v>80</v>
      </c>
      <c r="AY232" s="214" t="s">
        <v>180</v>
      </c>
    </row>
    <row r="233" spans="1:65" s="13" customFormat="1" ht="11.25">
      <c r="B233" s="186"/>
      <c r="D233" s="182" t="s">
        <v>187</v>
      </c>
      <c r="E233" s="187" t="s">
        <v>1</v>
      </c>
      <c r="F233" s="188" t="s">
        <v>91</v>
      </c>
      <c r="H233" s="189">
        <v>2</v>
      </c>
      <c r="I233" s="190"/>
      <c r="L233" s="186"/>
      <c r="M233" s="191"/>
      <c r="N233" s="192"/>
      <c r="O233" s="192"/>
      <c r="P233" s="192"/>
      <c r="Q233" s="192"/>
      <c r="R233" s="192"/>
      <c r="S233" s="192"/>
      <c r="T233" s="193"/>
      <c r="AT233" s="187" t="s">
        <v>187</v>
      </c>
      <c r="AU233" s="187" t="s">
        <v>21</v>
      </c>
      <c r="AV233" s="13" t="s">
        <v>91</v>
      </c>
      <c r="AW233" s="13" t="s">
        <v>36</v>
      </c>
      <c r="AX233" s="13" t="s">
        <v>80</v>
      </c>
      <c r="AY233" s="187" t="s">
        <v>180</v>
      </c>
    </row>
    <row r="234" spans="1:65" s="14" customFormat="1" ht="11.25">
      <c r="B234" s="194"/>
      <c r="D234" s="182" t="s">
        <v>187</v>
      </c>
      <c r="E234" s="195" t="s">
        <v>1</v>
      </c>
      <c r="F234" s="196" t="s">
        <v>189</v>
      </c>
      <c r="H234" s="197">
        <v>2</v>
      </c>
      <c r="I234" s="198"/>
      <c r="L234" s="194"/>
      <c r="M234" s="199"/>
      <c r="N234" s="200"/>
      <c r="O234" s="200"/>
      <c r="P234" s="200"/>
      <c r="Q234" s="200"/>
      <c r="R234" s="200"/>
      <c r="S234" s="200"/>
      <c r="T234" s="201"/>
      <c r="AT234" s="195" t="s">
        <v>187</v>
      </c>
      <c r="AU234" s="195" t="s">
        <v>21</v>
      </c>
      <c r="AV234" s="14" t="s">
        <v>128</v>
      </c>
      <c r="AW234" s="14" t="s">
        <v>36</v>
      </c>
      <c r="AX234" s="14" t="s">
        <v>21</v>
      </c>
      <c r="AY234" s="195" t="s">
        <v>180</v>
      </c>
    </row>
    <row r="235" spans="1:65" s="2" customFormat="1" ht="24" customHeight="1">
      <c r="A235" s="33"/>
      <c r="B235" s="167"/>
      <c r="C235" s="168" t="s">
        <v>296</v>
      </c>
      <c r="D235" s="168" t="s">
        <v>182</v>
      </c>
      <c r="E235" s="169" t="s">
        <v>1369</v>
      </c>
      <c r="F235" s="170" t="s">
        <v>1370</v>
      </c>
      <c r="G235" s="171" t="s">
        <v>1243</v>
      </c>
      <c r="H235" s="172">
        <v>45</v>
      </c>
      <c r="I235" s="173"/>
      <c r="J235" s="174">
        <f>ROUND(I235*H235,2)</f>
        <v>0</v>
      </c>
      <c r="K235" s="175"/>
      <c r="L235" s="34"/>
      <c r="M235" s="176" t="s">
        <v>1</v>
      </c>
      <c r="N235" s="177" t="s">
        <v>45</v>
      </c>
      <c r="O235" s="59"/>
      <c r="P235" s="178">
        <f>O235*H235</f>
        <v>0</v>
      </c>
      <c r="Q235" s="178">
        <v>0</v>
      </c>
      <c r="R235" s="178">
        <f>Q235*H235</f>
        <v>0</v>
      </c>
      <c r="S235" s="178">
        <v>0</v>
      </c>
      <c r="T235" s="179">
        <f>S235*H235</f>
        <v>0</v>
      </c>
      <c r="U235" s="33"/>
      <c r="V235" s="33"/>
      <c r="W235" s="33"/>
      <c r="X235" s="33"/>
      <c r="Y235" s="33"/>
      <c r="Z235" s="33"/>
      <c r="AA235" s="33"/>
      <c r="AB235" s="33"/>
      <c r="AC235" s="33"/>
      <c r="AD235" s="33"/>
      <c r="AE235" s="33"/>
      <c r="AR235" s="180" t="s">
        <v>128</v>
      </c>
      <c r="AT235" s="180" t="s">
        <v>182</v>
      </c>
      <c r="AU235" s="180" t="s">
        <v>21</v>
      </c>
      <c r="AY235" s="18" t="s">
        <v>180</v>
      </c>
      <c r="BE235" s="181">
        <f>IF(N235="základní",J235,0)</f>
        <v>0</v>
      </c>
      <c r="BF235" s="181">
        <f>IF(N235="snížená",J235,0)</f>
        <v>0</v>
      </c>
      <c r="BG235" s="181">
        <f>IF(N235="zákl. přenesená",J235,0)</f>
        <v>0</v>
      </c>
      <c r="BH235" s="181">
        <f>IF(N235="sníž. přenesená",J235,0)</f>
        <v>0</v>
      </c>
      <c r="BI235" s="181">
        <f>IF(N235="nulová",J235,0)</f>
        <v>0</v>
      </c>
      <c r="BJ235" s="18" t="s">
        <v>21</v>
      </c>
      <c r="BK235" s="181">
        <f>ROUND(I235*H235,2)</f>
        <v>0</v>
      </c>
      <c r="BL235" s="18" t="s">
        <v>128</v>
      </c>
      <c r="BM235" s="180" t="s">
        <v>319</v>
      </c>
    </row>
    <row r="236" spans="1:65" s="2" customFormat="1" ht="11.25">
      <c r="A236" s="33"/>
      <c r="B236" s="34"/>
      <c r="C236" s="33"/>
      <c r="D236" s="182" t="s">
        <v>186</v>
      </c>
      <c r="E236" s="33"/>
      <c r="F236" s="183" t="s">
        <v>1370</v>
      </c>
      <c r="G236" s="33"/>
      <c r="H236" s="33"/>
      <c r="I236" s="102"/>
      <c r="J236" s="33"/>
      <c r="K236" s="33"/>
      <c r="L236" s="34"/>
      <c r="M236" s="184"/>
      <c r="N236" s="185"/>
      <c r="O236" s="59"/>
      <c r="P236" s="59"/>
      <c r="Q236" s="59"/>
      <c r="R236" s="59"/>
      <c r="S236" s="59"/>
      <c r="T236" s="60"/>
      <c r="U236" s="33"/>
      <c r="V236" s="33"/>
      <c r="W236" s="33"/>
      <c r="X236" s="33"/>
      <c r="Y236" s="33"/>
      <c r="Z236" s="33"/>
      <c r="AA236" s="33"/>
      <c r="AB236" s="33"/>
      <c r="AC236" s="33"/>
      <c r="AD236" s="33"/>
      <c r="AE236" s="33"/>
      <c r="AT236" s="18" t="s">
        <v>186</v>
      </c>
      <c r="AU236" s="18" t="s">
        <v>21</v>
      </c>
    </row>
    <row r="237" spans="1:65" s="15" customFormat="1" ht="11.25">
      <c r="B237" s="213"/>
      <c r="D237" s="182" t="s">
        <v>187</v>
      </c>
      <c r="E237" s="214" t="s">
        <v>1</v>
      </c>
      <c r="F237" s="215" t="s">
        <v>1317</v>
      </c>
      <c r="H237" s="214" t="s">
        <v>1</v>
      </c>
      <c r="I237" s="216"/>
      <c r="L237" s="213"/>
      <c r="M237" s="217"/>
      <c r="N237" s="218"/>
      <c r="O237" s="218"/>
      <c r="P237" s="218"/>
      <c r="Q237" s="218"/>
      <c r="R237" s="218"/>
      <c r="S237" s="218"/>
      <c r="T237" s="219"/>
      <c r="AT237" s="214" t="s">
        <v>187</v>
      </c>
      <c r="AU237" s="214" t="s">
        <v>21</v>
      </c>
      <c r="AV237" s="15" t="s">
        <v>21</v>
      </c>
      <c r="AW237" s="15" t="s">
        <v>36</v>
      </c>
      <c r="AX237" s="15" t="s">
        <v>80</v>
      </c>
      <c r="AY237" s="214" t="s">
        <v>180</v>
      </c>
    </row>
    <row r="238" spans="1:65" s="13" customFormat="1" ht="11.25">
      <c r="B238" s="186"/>
      <c r="D238" s="182" t="s">
        <v>187</v>
      </c>
      <c r="E238" s="187" t="s">
        <v>1</v>
      </c>
      <c r="F238" s="188" t="s">
        <v>399</v>
      </c>
      <c r="H238" s="189">
        <v>45</v>
      </c>
      <c r="I238" s="190"/>
      <c r="L238" s="186"/>
      <c r="M238" s="191"/>
      <c r="N238" s="192"/>
      <c r="O238" s="192"/>
      <c r="P238" s="192"/>
      <c r="Q238" s="192"/>
      <c r="R238" s="192"/>
      <c r="S238" s="192"/>
      <c r="T238" s="193"/>
      <c r="AT238" s="187" t="s">
        <v>187</v>
      </c>
      <c r="AU238" s="187" t="s">
        <v>21</v>
      </c>
      <c r="AV238" s="13" t="s">
        <v>91</v>
      </c>
      <c r="AW238" s="13" t="s">
        <v>36</v>
      </c>
      <c r="AX238" s="13" t="s">
        <v>80</v>
      </c>
      <c r="AY238" s="187" t="s">
        <v>180</v>
      </c>
    </row>
    <row r="239" spans="1:65" s="14" customFormat="1" ht="11.25">
      <c r="B239" s="194"/>
      <c r="D239" s="182" t="s">
        <v>187</v>
      </c>
      <c r="E239" s="195" t="s">
        <v>1</v>
      </c>
      <c r="F239" s="196" t="s">
        <v>189</v>
      </c>
      <c r="H239" s="197">
        <v>45</v>
      </c>
      <c r="I239" s="198"/>
      <c r="L239" s="194"/>
      <c r="M239" s="199"/>
      <c r="N239" s="200"/>
      <c r="O239" s="200"/>
      <c r="P239" s="200"/>
      <c r="Q239" s="200"/>
      <c r="R239" s="200"/>
      <c r="S239" s="200"/>
      <c r="T239" s="201"/>
      <c r="AT239" s="195" t="s">
        <v>187</v>
      </c>
      <c r="AU239" s="195" t="s">
        <v>21</v>
      </c>
      <c r="AV239" s="14" t="s">
        <v>128</v>
      </c>
      <c r="AW239" s="14" t="s">
        <v>36</v>
      </c>
      <c r="AX239" s="14" t="s">
        <v>21</v>
      </c>
      <c r="AY239" s="195" t="s">
        <v>180</v>
      </c>
    </row>
    <row r="240" spans="1:65" s="2" customFormat="1" ht="24" customHeight="1">
      <c r="A240" s="33"/>
      <c r="B240" s="167"/>
      <c r="C240" s="168" t="s">
        <v>241</v>
      </c>
      <c r="D240" s="168" t="s">
        <v>182</v>
      </c>
      <c r="E240" s="169" t="s">
        <v>1371</v>
      </c>
      <c r="F240" s="170" t="s">
        <v>1372</v>
      </c>
      <c r="G240" s="171" t="s">
        <v>1243</v>
      </c>
      <c r="H240" s="172">
        <v>4</v>
      </c>
      <c r="I240" s="173"/>
      <c r="J240" s="174">
        <f>ROUND(I240*H240,2)</f>
        <v>0</v>
      </c>
      <c r="K240" s="175"/>
      <c r="L240" s="34"/>
      <c r="M240" s="176" t="s">
        <v>1</v>
      </c>
      <c r="N240" s="177" t="s">
        <v>45</v>
      </c>
      <c r="O240" s="59"/>
      <c r="P240" s="178">
        <f>O240*H240</f>
        <v>0</v>
      </c>
      <c r="Q240" s="178">
        <v>0</v>
      </c>
      <c r="R240" s="178">
        <f>Q240*H240</f>
        <v>0</v>
      </c>
      <c r="S240" s="178">
        <v>0</v>
      </c>
      <c r="T240" s="179">
        <f>S240*H240</f>
        <v>0</v>
      </c>
      <c r="U240" s="33"/>
      <c r="V240" s="33"/>
      <c r="W240" s="33"/>
      <c r="X240" s="33"/>
      <c r="Y240" s="33"/>
      <c r="Z240" s="33"/>
      <c r="AA240" s="33"/>
      <c r="AB240" s="33"/>
      <c r="AC240" s="33"/>
      <c r="AD240" s="33"/>
      <c r="AE240" s="33"/>
      <c r="AR240" s="180" t="s">
        <v>128</v>
      </c>
      <c r="AT240" s="180" t="s">
        <v>182</v>
      </c>
      <c r="AU240" s="180" t="s">
        <v>21</v>
      </c>
      <c r="AY240" s="18" t="s">
        <v>180</v>
      </c>
      <c r="BE240" s="181">
        <f>IF(N240="základní",J240,0)</f>
        <v>0</v>
      </c>
      <c r="BF240" s="181">
        <f>IF(N240="snížená",J240,0)</f>
        <v>0</v>
      </c>
      <c r="BG240" s="181">
        <f>IF(N240="zákl. přenesená",J240,0)</f>
        <v>0</v>
      </c>
      <c r="BH240" s="181">
        <f>IF(N240="sníž. přenesená",J240,0)</f>
        <v>0</v>
      </c>
      <c r="BI240" s="181">
        <f>IF(N240="nulová",J240,0)</f>
        <v>0</v>
      </c>
      <c r="BJ240" s="18" t="s">
        <v>21</v>
      </c>
      <c r="BK240" s="181">
        <f>ROUND(I240*H240,2)</f>
        <v>0</v>
      </c>
      <c r="BL240" s="18" t="s">
        <v>128</v>
      </c>
      <c r="BM240" s="180" t="s">
        <v>322</v>
      </c>
    </row>
    <row r="241" spans="1:65" s="2" customFormat="1" ht="19.5">
      <c r="A241" s="33"/>
      <c r="B241" s="34"/>
      <c r="C241" s="33"/>
      <c r="D241" s="182" t="s">
        <v>186</v>
      </c>
      <c r="E241" s="33"/>
      <c r="F241" s="183" t="s">
        <v>1372</v>
      </c>
      <c r="G241" s="33"/>
      <c r="H241" s="33"/>
      <c r="I241" s="102"/>
      <c r="J241" s="33"/>
      <c r="K241" s="33"/>
      <c r="L241" s="34"/>
      <c r="M241" s="184"/>
      <c r="N241" s="185"/>
      <c r="O241" s="59"/>
      <c r="P241" s="59"/>
      <c r="Q241" s="59"/>
      <c r="R241" s="59"/>
      <c r="S241" s="59"/>
      <c r="T241" s="60"/>
      <c r="U241" s="33"/>
      <c r="V241" s="33"/>
      <c r="W241" s="33"/>
      <c r="X241" s="33"/>
      <c r="Y241" s="33"/>
      <c r="Z241" s="33"/>
      <c r="AA241" s="33"/>
      <c r="AB241" s="33"/>
      <c r="AC241" s="33"/>
      <c r="AD241" s="33"/>
      <c r="AE241" s="33"/>
      <c r="AT241" s="18" t="s">
        <v>186</v>
      </c>
      <c r="AU241" s="18" t="s">
        <v>21</v>
      </c>
    </row>
    <row r="242" spans="1:65" s="15" customFormat="1" ht="11.25">
      <c r="B242" s="213"/>
      <c r="D242" s="182" t="s">
        <v>187</v>
      </c>
      <c r="E242" s="214" t="s">
        <v>1</v>
      </c>
      <c r="F242" s="215" t="s">
        <v>1317</v>
      </c>
      <c r="H242" s="214" t="s">
        <v>1</v>
      </c>
      <c r="I242" s="216"/>
      <c r="L242" s="213"/>
      <c r="M242" s="217"/>
      <c r="N242" s="218"/>
      <c r="O242" s="218"/>
      <c r="P242" s="218"/>
      <c r="Q242" s="218"/>
      <c r="R242" s="218"/>
      <c r="S242" s="218"/>
      <c r="T242" s="219"/>
      <c r="AT242" s="214" t="s">
        <v>187</v>
      </c>
      <c r="AU242" s="214" t="s">
        <v>21</v>
      </c>
      <c r="AV242" s="15" t="s">
        <v>21</v>
      </c>
      <c r="AW242" s="15" t="s">
        <v>36</v>
      </c>
      <c r="AX242" s="15" t="s">
        <v>80</v>
      </c>
      <c r="AY242" s="214" t="s">
        <v>180</v>
      </c>
    </row>
    <row r="243" spans="1:65" s="13" customFormat="1" ht="11.25">
      <c r="B243" s="186"/>
      <c r="D243" s="182" t="s">
        <v>187</v>
      </c>
      <c r="E243" s="187" t="s">
        <v>1</v>
      </c>
      <c r="F243" s="188" t="s">
        <v>128</v>
      </c>
      <c r="H243" s="189">
        <v>4</v>
      </c>
      <c r="I243" s="190"/>
      <c r="L243" s="186"/>
      <c r="M243" s="191"/>
      <c r="N243" s="192"/>
      <c r="O243" s="192"/>
      <c r="P243" s="192"/>
      <c r="Q243" s="192"/>
      <c r="R243" s="192"/>
      <c r="S243" s="192"/>
      <c r="T243" s="193"/>
      <c r="AT243" s="187" t="s">
        <v>187</v>
      </c>
      <c r="AU243" s="187" t="s">
        <v>21</v>
      </c>
      <c r="AV243" s="13" t="s">
        <v>91</v>
      </c>
      <c r="AW243" s="13" t="s">
        <v>36</v>
      </c>
      <c r="AX243" s="13" t="s">
        <v>80</v>
      </c>
      <c r="AY243" s="187" t="s">
        <v>180</v>
      </c>
    </row>
    <row r="244" spans="1:65" s="14" customFormat="1" ht="11.25">
      <c r="B244" s="194"/>
      <c r="D244" s="182" t="s">
        <v>187</v>
      </c>
      <c r="E244" s="195" t="s">
        <v>1</v>
      </c>
      <c r="F244" s="196" t="s">
        <v>189</v>
      </c>
      <c r="H244" s="197">
        <v>4</v>
      </c>
      <c r="I244" s="198"/>
      <c r="L244" s="194"/>
      <c r="M244" s="199"/>
      <c r="N244" s="200"/>
      <c r="O244" s="200"/>
      <c r="P244" s="200"/>
      <c r="Q244" s="200"/>
      <c r="R244" s="200"/>
      <c r="S244" s="200"/>
      <c r="T244" s="201"/>
      <c r="AT244" s="195" t="s">
        <v>187</v>
      </c>
      <c r="AU244" s="195" t="s">
        <v>21</v>
      </c>
      <c r="AV244" s="14" t="s">
        <v>128</v>
      </c>
      <c r="AW244" s="14" t="s">
        <v>36</v>
      </c>
      <c r="AX244" s="14" t="s">
        <v>21</v>
      </c>
      <c r="AY244" s="195" t="s">
        <v>180</v>
      </c>
    </row>
    <row r="245" spans="1:65" s="2" customFormat="1" ht="24" customHeight="1">
      <c r="A245" s="33"/>
      <c r="B245" s="167"/>
      <c r="C245" s="168" t="s">
        <v>306</v>
      </c>
      <c r="D245" s="168" t="s">
        <v>182</v>
      </c>
      <c r="E245" s="169" t="s">
        <v>1373</v>
      </c>
      <c r="F245" s="170" t="s">
        <v>1374</v>
      </c>
      <c r="G245" s="171" t="s">
        <v>1243</v>
      </c>
      <c r="H245" s="172">
        <v>1</v>
      </c>
      <c r="I245" s="173"/>
      <c r="J245" s="174">
        <f>ROUND(I245*H245,2)</f>
        <v>0</v>
      </c>
      <c r="K245" s="175"/>
      <c r="L245" s="34"/>
      <c r="M245" s="176" t="s">
        <v>1</v>
      </c>
      <c r="N245" s="177" t="s">
        <v>45</v>
      </c>
      <c r="O245" s="59"/>
      <c r="P245" s="178">
        <f>O245*H245</f>
        <v>0</v>
      </c>
      <c r="Q245" s="178">
        <v>0</v>
      </c>
      <c r="R245" s="178">
        <f>Q245*H245</f>
        <v>0</v>
      </c>
      <c r="S245" s="178">
        <v>0</v>
      </c>
      <c r="T245" s="179">
        <f>S245*H245</f>
        <v>0</v>
      </c>
      <c r="U245" s="33"/>
      <c r="V245" s="33"/>
      <c r="W245" s="33"/>
      <c r="X245" s="33"/>
      <c r="Y245" s="33"/>
      <c r="Z245" s="33"/>
      <c r="AA245" s="33"/>
      <c r="AB245" s="33"/>
      <c r="AC245" s="33"/>
      <c r="AD245" s="33"/>
      <c r="AE245" s="33"/>
      <c r="AR245" s="180" t="s">
        <v>128</v>
      </c>
      <c r="AT245" s="180" t="s">
        <v>182</v>
      </c>
      <c r="AU245" s="180" t="s">
        <v>21</v>
      </c>
      <c r="AY245" s="18" t="s">
        <v>180</v>
      </c>
      <c r="BE245" s="181">
        <f>IF(N245="základní",J245,0)</f>
        <v>0</v>
      </c>
      <c r="BF245" s="181">
        <f>IF(N245="snížená",J245,0)</f>
        <v>0</v>
      </c>
      <c r="BG245" s="181">
        <f>IF(N245="zákl. přenesená",J245,0)</f>
        <v>0</v>
      </c>
      <c r="BH245" s="181">
        <f>IF(N245="sníž. přenesená",J245,0)</f>
        <v>0</v>
      </c>
      <c r="BI245" s="181">
        <f>IF(N245="nulová",J245,0)</f>
        <v>0</v>
      </c>
      <c r="BJ245" s="18" t="s">
        <v>21</v>
      </c>
      <c r="BK245" s="181">
        <f>ROUND(I245*H245,2)</f>
        <v>0</v>
      </c>
      <c r="BL245" s="18" t="s">
        <v>128</v>
      </c>
      <c r="BM245" s="180" t="s">
        <v>326</v>
      </c>
    </row>
    <row r="246" spans="1:65" s="2" customFormat="1" ht="19.5">
      <c r="A246" s="33"/>
      <c r="B246" s="34"/>
      <c r="C246" s="33"/>
      <c r="D246" s="182" t="s">
        <v>186</v>
      </c>
      <c r="E246" s="33"/>
      <c r="F246" s="183" t="s">
        <v>1374</v>
      </c>
      <c r="G246" s="33"/>
      <c r="H246" s="33"/>
      <c r="I246" s="102"/>
      <c r="J246" s="33"/>
      <c r="K246" s="33"/>
      <c r="L246" s="34"/>
      <c r="M246" s="184"/>
      <c r="N246" s="185"/>
      <c r="O246" s="59"/>
      <c r="P246" s="59"/>
      <c r="Q246" s="59"/>
      <c r="R246" s="59"/>
      <c r="S246" s="59"/>
      <c r="T246" s="60"/>
      <c r="U246" s="33"/>
      <c r="V246" s="33"/>
      <c r="W246" s="33"/>
      <c r="X246" s="33"/>
      <c r="Y246" s="33"/>
      <c r="Z246" s="33"/>
      <c r="AA246" s="33"/>
      <c r="AB246" s="33"/>
      <c r="AC246" s="33"/>
      <c r="AD246" s="33"/>
      <c r="AE246" s="33"/>
      <c r="AT246" s="18" t="s">
        <v>186</v>
      </c>
      <c r="AU246" s="18" t="s">
        <v>21</v>
      </c>
    </row>
    <row r="247" spans="1:65" s="15" customFormat="1" ht="11.25">
      <c r="B247" s="213"/>
      <c r="D247" s="182" t="s">
        <v>187</v>
      </c>
      <c r="E247" s="214" t="s">
        <v>1</v>
      </c>
      <c r="F247" s="215" t="s">
        <v>1317</v>
      </c>
      <c r="H247" s="214" t="s">
        <v>1</v>
      </c>
      <c r="I247" s="216"/>
      <c r="L247" s="213"/>
      <c r="M247" s="217"/>
      <c r="N247" s="218"/>
      <c r="O247" s="218"/>
      <c r="P247" s="218"/>
      <c r="Q247" s="218"/>
      <c r="R247" s="218"/>
      <c r="S247" s="218"/>
      <c r="T247" s="219"/>
      <c r="AT247" s="214" t="s">
        <v>187</v>
      </c>
      <c r="AU247" s="214" t="s">
        <v>21</v>
      </c>
      <c r="AV247" s="15" t="s">
        <v>21</v>
      </c>
      <c r="AW247" s="15" t="s">
        <v>36</v>
      </c>
      <c r="AX247" s="15" t="s">
        <v>80</v>
      </c>
      <c r="AY247" s="214" t="s">
        <v>180</v>
      </c>
    </row>
    <row r="248" spans="1:65" s="13" customFormat="1" ht="11.25">
      <c r="B248" s="186"/>
      <c r="D248" s="182" t="s">
        <v>187</v>
      </c>
      <c r="E248" s="187" t="s">
        <v>1</v>
      </c>
      <c r="F248" s="188" t="s">
        <v>21</v>
      </c>
      <c r="H248" s="189">
        <v>1</v>
      </c>
      <c r="I248" s="190"/>
      <c r="L248" s="186"/>
      <c r="M248" s="191"/>
      <c r="N248" s="192"/>
      <c r="O248" s="192"/>
      <c r="P248" s="192"/>
      <c r="Q248" s="192"/>
      <c r="R248" s="192"/>
      <c r="S248" s="192"/>
      <c r="T248" s="193"/>
      <c r="AT248" s="187" t="s">
        <v>187</v>
      </c>
      <c r="AU248" s="187" t="s">
        <v>21</v>
      </c>
      <c r="AV248" s="13" t="s">
        <v>91</v>
      </c>
      <c r="AW248" s="13" t="s">
        <v>36</v>
      </c>
      <c r="AX248" s="13" t="s">
        <v>80</v>
      </c>
      <c r="AY248" s="187" t="s">
        <v>180</v>
      </c>
    </row>
    <row r="249" spans="1:65" s="14" customFormat="1" ht="11.25">
      <c r="B249" s="194"/>
      <c r="D249" s="182" t="s">
        <v>187</v>
      </c>
      <c r="E249" s="195" t="s">
        <v>1</v>
      </c>
      <c r="F249" s="196" t="s">
        <v>189</v>
      </c>
      <c r="H249" s="197">
        <v>1</v>
      </c>
      <c r="I249" s="198"/>
      <c r="L249" s="194"/>
      <c r="M249" s="199"/>
      <c r="N249" s="200"/>
      <c r="O249" s="200"/>
      <c r="P249" s="200"/>
      <c r="Q249" s="200"/>
      <c r="R249" s="200"/>
      <c r="S249" s="200"/>
      <c r="T249" s="201"/>
      <c r="AT249" s="195" t="s">
        <v>187</v>
      </c>
      <c r="AU249" s="195" t="s">
        <v>21</v>
      </c>
      <c r="AV249" s="14" t="s">
        <v>128</v>
      </c>
      <c r="AW249" s="14" t="s">
        <v>36</v>
      </c>
      <c r="AX249" s="14" t="s">
        <v>21</v>
      </c>
      <c r="AY249" s="195" t="s">
        <v>180</v>
      </c>
    </row>
    <row r="250" spans="1:65" s="2" customFormat="1" ht="36" customHeight="1">
      <c r="A250" s="33"/>
      <c r="B250" s="167"/>
      <c r="C250" s="168" t="s">
        <v>246</v>
      </c>
      <c r="D250" s="168" t="s">
        <v>182</v>
      </c>
      <c r="E250" s="169" t="s">
        <v>1375</v>
      </c>
      <c r="F250" s="170" t="s">
        <v>1376</v>
      </c>
      <c r="G250" s="171" t="s">
        <v>1243</v>
      </c>
      <c r="H250" s="172">
        <v>4</v>
      </c>
      <c r="I250" s="173"/>
      <c r="J250" s="174">
        <f>ROUND(I250*H250,2)</f>
        <v>0</v>
      </c>
      <c r="K250" s="175"/>
      <c r="L250" s="34"/>
      <c r="M250" s="176" t="s">
        <v>1</v>
      </c>
      <c r="N250" s="177" t="s">
        <v>45</v>
      </c>
      <c r="O250" s="59"/>
      <c r="P250" s="178">
        <f>O250*H250</f>
        <v>0</v>
      </c>
      <c r="Q250" s="178">
        <v>0</v>
      </c>
      <c r="R250" s="178">
        <f>Q250*H250</f>
        <v>0</v>
      </c>
      <c r="S250" s="178">
        <v>0</v>
      </c>
      <c r="T250" s="179">
        <f>S250*H250</f>
        <v>0</v>
      </c>
      <c r="U250" s="33"/>
      <c r="V250" s="33"/>
      <c r="W250" s="33"/>
      <c r="X250" s="33"/>
      <c r="Y250" s="33"/>
      <c r="Z250" s="33"/>
      <c r="AA250" s="33"/>
      <c r="AB250" s="33"/>
      <c r="AC250" s="33"/>
      <c r="AD250" s="33"/>
      <c r="AE250" s="33"/>
      <c r="AR250" s="180" t="s">
        <v>128</v>
      </c>
      <c r="AT250" s="180" t="s">
        <v>182</v>
      </c>
      <c r="AU250" s="180" t="s">
        <v>21</v>
      </c>
      <c r="AY250" s="18" t="s">
        <v>180</v>
      </c>
      <c r="BE250" s="181">
        <f>IF(N250="základní",J250,0)</f>
        <v>0</v>
      </c>
      <c r="BF250" s="181">
        <f>IF(N250="snížená",J250,0)</f>
        <v>0</v>
      </c>
      <c r="BG250" s="181">
        <f>IF(N250="zákl. přenesená",J250,0)</f>
        <v>0</v>
      </c>
      <c r="BH250" s="181">
        <f>IF(N250="sníž. přenesená",J250,0)</f>
        <v>0</v>
      </c>
      <c r="BI250" s="181">
        <f>IF(N250="nulová",J250,0)</f>
        <v>0</v>
      </c>
      <c r="BJ250" s="18" t="s">
        <v>21</v>
      </c>
      <c r="BK250" s="181">
        <f>ROUND(I250*H250,2)</f>
        <v>0</v>
      </c>
      <c r="BL250" s="18" t="s">
        <v>128</v>
      </c>
      <c r="BM250" s="180" t="s">
        <v>329</v>
      </c>
    </row>
    <row r="251" spans="1:65" s="2" customFormat="1" ht="29.25">
      <c r="A251" s="33"/>
      <c r="B251" s="34"/>
      <c r="C251" s="33"/>
      <c r="D251" s="182" t="s">
        <v>186</v>
      </c>
      <c r="E251" s="33"/>
      <c r="F251" s="183" t="s">
        <v>1376</v>
      </c>
      <c r="G251" s="33"/>
      <c r="H251" s="33"/>
      <c r="I251" s="102"/>
      <c r="J251" s="33"/>
      <c r="K251" s="33"/>
      <c r="L251" s="34"/>
      <c r="M251" s="184"/>
      <c r="N251" s="185"/>
      <c r="O251" s="59"/>
      <c r="P251" s="59"/>
      <c r="Q251" s="59"/>
      <c r="R251" s="59"/>
      <c r="S251" s="59"/>
      <c r="T251" s="60"/>
      <c r="U251" s="33"/>
      <c r="V251" s="33"/>
      <c r="W251" s="33"/>
      <c r="X251" s="33"/>
      <c r="Y251" s="33"/>
      <c r="Z251" s="33"/>
      <c r="AA251" s="33"/>
      <c r="AB251" s="33"/>
      <c r="AC251" s="33"/>
      <c r="AD251" s="33"/>
      <c r="AE251" s="33"/>
      <c r="AT251" s="18" t="s">
        <v>186</v>
      </c>
      <c r="AU251" s="18" t="s">
        <v>21</v>
      </c>
    </row>
    <row r="252" spans="1:65" s="15" customFormat="1" ht="11.25">
      <c r="B252" s="213"/>
      <c r="D252" s="182" t="s">
        <v>187</v>
      </c>
      <c r="E252" s="214" t="s">
        <v>1</v>
      </c>
      <c r="F252" s="215" t="s">
        <v>1317</v>
      </c>
      <c r="H252" s="214" t="s">
        <v>1</v>
      </c>
      <c r="I252" s="216"/>
      <c r="L252" s="213"/>
      <c r="M252" s="217"/>
      <c r="N252" s="218"/>
      <c r="O252" s="218"/>
      <c r="P252" s="218"/>
      <c r="Q252" s="218"/>
      <c r="R252" s="218"/>
      <c r="S252" s="218"/>
      <c r="T252" s="219"/>
      <c r="AT252" s="214" t="s">
        <v>187</v>
      </c>
      <c r="AU252" s="214" t="s">
        <v>21</v>
      </c>
      <c r="AV252" s="15" t="s">
        <v>21</v>
      </c>
      <c r="AW252" s="15" t="s">
        <v>36</v>
      </c>
      <c r="AX252" s="15" t="s">
        <v>80</v>
      </c>
      <c r="AY252" s="214" t="s">
        <v>180</v>
      </c>
    </row>
    <row r="253" spans="1:65" s="13" customFormat="1" ht="11.25">
      <c r="B253" s="186"/>
      <c r="D253" s="182" t="s">
        <v>187</v>
      </c>
      <c r="E253" s="187" t="s">
        <v>1</v>
      </c>
      <c r="F253" s="188" t="s">
        <v>128</v>
      </c>
      <c r="H253" s="189">
        <v>4</v>
      </c>
      <c r="I253" s="190"/>
      <c r="L253" s="186"/>
      <c r="M253" s="191"/>
      <c r="N253" s="192"/>
      <c r="O253" s="192"/>
      <c r="P253" s="192"/>
      <c r="Q253" s="192"/>
      <c r="R253" s="192"/>
      <c r="S253" s="192"/>
      <c r="T253" s="193"/>
      <c r="AT253" s="187" t="s">
        <v>187</v>
      </c>
      <c r="AU253" s="187" t="s">
        <v>21</v>
      </c>
      <c r="AV253" s="13" t="s">
        <v>91</v>
      </c>
      <c r="AW253" s="13" t="s">
        <v>36</v>
      </c>
      <c r="AX253" s="13" t="s">
        <v>80</v>
      </c>
      <c r="AY253" s="187" t="s">
        <v>180</v>
      </c>
    </row>
    <row r="254" spans="1:65" s="14" customFormat="1" ht="11.25">
      <c r="B254" s="194"/>
      <c r="D254" s="182" t="s">
        <v>187</v>
      </c>
      <c r="E254" s="195" t="s">
        <v>1</v>
      </c>
      <c r="F254" s="196" t="s">
        <v>189</v>
      </c>
      <c r="H254" s="197">
        <v>4</v>
      </c>
      <c r="I254" s="198"/>
      <c r="L254" s="194"/>
      <c r="M254" s="199"/>
      <c r="N254" s="200"/>
      <c r="O254" s="200"/>
      <c r="P254" s="200"/>
      <c r="Q254" s="200"/>
      <c r="R254" s="200"/>
      <c r="S254" s="200"/>
      <c r="T254" s="201"/>
      <c r="AT254" s="195" t="s">
        <v>187</v>
      </c>
      <c r="AU254" s="195" t="s">
        <v>21</v>
      </c>
      <c r="AV254" s="14" t="s">
        <v>128</v>
      </c>
      <c r="AW254" s="14" t="s">
        <v>36</v>
      </c>
      <c r="AX254" s="14" t="s">
        <v>21</v>
      </c>
      <c r="AY254" s="195" t="s">
        <v>180</v>
      </c>
    </row>
    <row r="255" spans="1:65" s="2" customFormat="1" ht="24" customHeight="1">
      <c r="A255" s="33"/>
      <c r="B255" s="167"/>
      <c r="C255" s="168" t="s">
        <v>316</v>
      </c>
      <c r="D255" s="168" t="s">
        <v>182</v>
      </c>
      <c r="E255" s="169" t="s">
        <v>1377</v>
      </c>
      <c r="F255" s="170" t="s">
        <v>1378</v>
      </c>
      <c r="G255" s="171" t="s">
        <v>1243</v>
      </c>
      <c r="H255" s="172">
        <v>1</v>
      </c>
      <c r="I255" s="173"/>
      <c r="J255" s="174">
        <f>ROUND(I255*H255,2)</f>
        <v>0</v>
      </c>
      <c r="K255" s="175"/>
      <c r="L255" s="34"/>
      <c r="M255" s="176" t="s">
        <v>1</v>
      </c>
      <c r="N255" s="177" t="s">
        <v>45</v>
      </c>
      <c r="O255" s="59"/>
      <c r="P255" s="178">
        <f>O255*H255</f>
        <v>0</v>
      </c>
      <c r="Q255" s="178">
        <v>0</v>
      </c>
      <c r="R255" s="178">
        <f>Q255*H255</f>
        <v>0</v>
      </c>
      <c r="S255" s="178">
        <v>0</v>
      </c>
      <c r="T255" s="179">
        <f>S255*H255</f>
        <v>0</v>
      </c>
      <c r="U255" s="33"/>
      <c r="V255" s="33"/>
      <c r="W255" s="33"/>
      <c r="X255" s="33"/>
      <c r="Y255" s="33"/>
      <c r="Z255" s="33"/>
      <c r="AA255" s="33"/>
      <c r="AB255" s="33"/>
      <c r="AC255" s="33"/>
      <c r="AD255" s="33"/>
      <c r="AE255" s="33"/>
      <c r="AR255" s="180" t="s">
        <v>128</v>
      </c>
      <c r="AT255" s="180" t="s">
        <v>182</v>
      </c>
      <c r="AU255" s="180" t="s">
        <v>21</v>
      </c>
      <c r="AY255" s="18" t="s">
        <v>180</v>
      </c>
      <c r="BE255" s="181">
        <f>IF(N255="základní",J255,0)</f>
        <v>0</v>
      </c>
      <c r="BF255" s="181">
        <f>IF(N255="snížená",J255,0)</f>
        <v>0</v>
      </c>
      <c r="BG255" s="181">
        <f>IF(N255="zákl. přenesená",J255,0)</f>
        <v>0</v>
      </c>
      <c r="BH255" s="181">
        <f>IF(N255="sníž. přenesená",J255,0)</f>
        <v>0</v>
      </c>
      <c r="BI255" s="181">
        <f>IF(N255="nulová",J255,0)</f>
        <v>0</v>
      </c>
      <c r="BJ255" s="18" t="s">
        <v>21</v>
      </c>
      <c r="BK255" s="181">
        <f>ROUND(I255*H255,2)</f>
        <v>0</v>
      </c>
      <c r="BL255" s="18" t="s">
        <v>128</v>
      </c>
      <c r="BM255" s="180" t="s">
        <v>334</v>
      </c>
    </row>
    <row r="256" spans="1:65" s="2" customFormat="1" ht="19.5">
      <c r="A256" s="33"/>
      <c r="B256" s="34"/>
      <c r="C256" s="33"/>
      <c r="D256" s="182" t="s">
        <v>186</v>
      </c>
      <c r="E256" s="33"/>
      <c r="F256" s="183" t="s">
        <v>1378</v>
      </c>
      <c r="G256" s="33"/>
      <c r="H256" s="33"/>
      <c r="I256" s="102"/>
      <c r="J256" s="33"/>
      <c r="K256" s="33"/>
      <c r="L256" s="34"/>
      <c r="M256" s="184"/>
      <c r="N256" s="185"/>
      <c r="O256" s="59"/>
      <c r="P256" s="59"/>
      <c r="Q256" s="59"/>
      <c r="R256" s="59"/>
      <c r="S256" s="59"/>
      <c r="T256" s="60"/>
      <c r="U256" s="33"/>
      <c r="V256" s="33"/>
      <c r="W256" s="33"/>
      <c r="X256" s="33"/>
      <c r="Y256" s="33"/>
      <c r="Z256" s="33"/>
      <c r="AA256" s="33"/>
      <c r="AB256" s="33"/>
      <c r="AC256" s="33"/>
      <c r="AD256" s="33"/>
      <c r="AE256" s="33"/>
      <c r="AT256" s="18" t="s">
        <v>186</v>
      </c>
      <c r="AU256" s="18" t="s">
        <v>21</v>
      </c>
    </row>
    <row r="257" spans="1:65" s="15" customFormat="1" ht="11.25">
      <c r="B257" s="213"/>
      <c r="D257" s="182" t="s">
        <v>187</v>
      </c>
      <c r="E257" s="214" t="s">
        <v>1</v>
      </c>
      <c r="F257" s="215" t="s">
        <v>1317</v>
      </c>
      <c r="H257" s="214" t="s">
        <v>1</v>
      </c>
      <c r="I257" s="216"/>
      <c r="L257" s="213"/>
      <c r="M257" s="217"/>
      <c r="N257" s="218"/>
      <c r="O257" s="218"/>
      <c r="P257" s="218"/>
      <c r="Q257" s="218"/>
      <c r="R257" s="218"/>
      <c r="S257" s="218"/>
      <c r="T257" s="219"/>
      <c r="AT257" s="214" t="s">
        <v>187</v>
      </c>
      <c r="AU257" s="214" t="s">
        <v>21</v>
      </c>
      <c r="AV257" s="15" t="s">
        <v>21</v>
      </c>
      <c r="AW257" s="15" t="s">
        <v>36</v>
      </c>
      <c r="AX257" s="15" t="s">
        <v>80</v>
      </c>
      <c r="AY257" s="214" t="s">
        <v>180</v>
      </c>
    </row>
    <row r="258" spans="1:65" s="13" customFormat="1" ht="11.25">
      <c r="B258" s="186"/>
      <c r="D258" s="182" t="s">
        <v>187</v>
      </c>
      <c r="E258" s="187" t="s">
        <v>1</v>
      </c>
      <c r="F258" s="188" t="s">
        <v>21</v>
      </c>
      <c r="H258" s="189">
        <v>1</v>
      </c>
      <c r="I258" s="190"/>
      <c r="L258" s="186"/>
      <c r="M258" s="191"/>
      <c r="N258" s="192"/>
      <c r="O258" s="192"/>
      <c r="P258" s="192"/>
      <c r="Q258" s="192"/>
      <c r="R258" s="192"/>
      <c r="S258" s="192"/>
      <c r="T258" s="193"/>
      <c r="AT258" s="187" t="s">
        <v>187</v>
      </c>
      <c r="AU258" s="187" t="s">
        <v>21</v>
      </c>
      <c r="AV258" s="13" t="s">
        <v>91</v>
      </c>
      <c r="AW258" s="13" t="s">
        <v>36</v>
      </c>
      <c r="AX258" s="13" t="s">
        <v>80</v>
      </c>
      <c r="AY258" s="187" t="s">
        <v>180</v>
      </c>
    </row>
    <row r="259" spans="1:65" s="14" customFormat="1" ht="11.25">
      <c r="B259" s="194"/>
      <c r="D259" s="182" t="s">
        <v>187</v>
      </c>
      <c r="E259" s="195" t="s">
        <v>1</v>
      </c>
      <c r="F259" s="196" t="s">
        <v>189</v>
      </c>
      <c r="H259" s="197">
        <v>1</v>
      </c>
      <c r="I259" s="198"/>
      <c r="L259" s="194"/>
      <c r="M259" s="199"/>
      <c r="N259" s="200"/>
      <c r="O259" s="200"/>
      <c r="P259" s="200"/>
      <c r="Q259" s="200"/>
      <c r="R259" s="200"/>
      <c r="S259" s="200"/>
      <c r="T259" s="201"/>
      <c r="AT259" s="195" t="s">
        <v>187</v>
      </c>
      <c r="AU259" s="195" t="s">
        <v>21</v>
      </c>
      <c r="AV259" s="14" t="s">
        <v>128</v>
      </c>
      <c r="AW259" s="14" t="s">
        <v>36</v>
      </c>
      <c r="AX259" s="14" t="s">
        <v>21</v>
      </c>
      <c r="AY259" s="195" t="s">
        <v>180</v>
      </c>
    </row>
    <row r="260" spans="1:65" s="2" customFormat="1" ht="24" customHeight="1">
      <c r="A260" s="33"/>
      <c r="B260" s="167"/>
      <c r="C260" s="168" t="s">
        <v>250</v>
      </c>
      <c r="D260" s="168" t="s">
        <v>182</v>
      </c>
      <c r="E260" s="169" t="s">
        <v>1379</v>
      </c>
      <c r="F260" s="170" t="s">
        <v>1380</v>
      </c>
      <c r="G260" s="171" t="s">
        <v>1243</v>
      </c>
      <c r="H260" s="172">
        <v>6</v>
      </c>
      <c r="I260" s="173"/>
      <c r="J260" s="174">
        <f>ROUND(I260*H260,2)</f>
        <v>0</v>
      </c>
      <c r="K260" s="175"/>
      <c r="L260" s="34"/>
      <c r="M260" s="176" t="s">
        <v>1</v>
      </c>
      <c r="N260" s="177" t="s">
        <v>45</v>
      </c>
      <c r="O260" s="59"/>
      <c r="P260" s="178">
        <f>O260*H260</f>
        <v>0</v>
      </c>
      <c r="Q260" s="178">
        <v>0</v>
      </c>
      <c r="R260" s="178">
        <f>Q260*H260</f>
        <v>0</v>
      </c>
      <c r="S260" s="178">
        <v>0</v>
      </c>
      <c r="T260" s="179">
        <f>S260*H260</f>
        <v>0</v>
      </c>
      <c r="U260" s="33"/>
      <c r="V260" s="33"/>
      <c r="W260" s="33"/>
      <c r="X260" s="33"/>
      <c r="Y260" s="33"/>
      <c r="Z260" s="33"/>
      <c r="AA260" s="33"/>
      <c r="AB260" s="33"/>
      <c r="AC260" s="33"/>
      <c r="AD260" s="33"/>
      <c r="AE260" s="33"/>
      <c r="AR260" s="180" t="s">
        <v>128</v>
      </c>
      <c r="AT260" s="180" t="s">
        <v>182</v>
      </c>
      <c r="AU260" s="180" t="s">
        <v>21</v>
      </c>
      <c r="AY260" s="18" t="s">
        <v>180</v>
      </c>
      <c r="BE260" s="181">
        <f>IF(N260="základní",J260,0)</f>
        <v>0</v>
      </c>
      <c r="BF260" s="181">
        <f>IF(N260="snížená",J260,0)</f>
        <v>0</v>
      </c>
      <c r="BG260" s="181">
        <f>IF(N260="zákl. přenesená",J260,0)</f>
        <v>0</v>
      </c>
      <c r="BH260" s="181">
        <f>IF(N260="sníž. přenesená",J260,0)</f>
        <v>0</v>
      </c>
      <c r="BI260" s="181">
        <f>IF(N260="nulová",J260,0)</f>
        <v>0</v>
      </c>
      <c r="BJ260" s="18" t="s">
        <v>21</v>
      </c>
      <c r="BK260" s="181">
        <f>ROUND(I260*H260,2)</f>
        <v>0</v>
      </c>
      <c r="BL260" s="18" t="s">
        <v>128</v>
      </c>
      <c r="BM260" s="180" t="s">
        <v>337</v>
      </c>
    </row>
    <row r="261" spans="1:65" s="2" customFormat="1" ht="19.5">
      <c r="A261" s="33"/>
      <c r="B261" s="34"/>
      <c r="C261" s="33"/>
      <c r="D261" s="182" t="s">
        <v>186</v>
      </c>
      <c r="E261" s="33"/>
      <c r="F261" s="183" t="s">
        <v>1380</v>
      </c>
      <c r="G261" s="33"/>
      <c r="H261" s="33"/>
      <c r="I261" s="102"/>
      <c r="J261" s="33"/>
      <c r="K261" s="33"/>
      <c r="L261" s="34"/>
      <c r="M261" s="184"/>
      <c r="N261" s="185"/>
      <c r="O261" s="59"/>
      <c r="P261" s="59"/>
      <c r="Q261" s="59"/>
      <c r="R261" s="59"/>
      <c r="S261" s="59"/>
      <c r="T261" s="60"/>
      <c r="U261" s="33"/>
      <c r="V261" s="33"/>
      <c r="W261" s="33"/>
      <c r="X261" s="33"/>
      <c r="Y261" s="33"/>
      <c r="Z261" s="33"/>
      <c r="AA261" s="33"/>
      <c r="AB261" s="33"/>
      <c r="AC261" s="33"/>
      <c r="AD261" s="33"/>
      <c r="AE261" s="33"/>
      <c r="AT261" s="18" t="s">
        <v>186</v>
      </c>
      <c r="AU261" s="18" t="s">
        <v>21</v>
      </c>
    </row>
    <row r="262" spans="1:65" s="15" customFormat="1" ht="11.25">
      <c r="B262" s="213"/>
      <c r="D262" s="182" t="s">
        <v>187</v>
      </c>
      <c r="E262" s="214" t="s">
        <v>1</v>
      </c>
      <c r="F262" s="215" t="s">
        <v>1317</v>
      </c>
      <c r="H262" s="214" t="s">
        <v>1</v>
      </c>
      <c r="I262" s="216"/>
      <c r="L262" s="213"/>
      <c r="M262" s="217"/>
      <c r="N262" s="218"/>
      <c r="O262" s="218"/>
      <c r="P262" s="218"/>
      <c r="Q262" s="218"/>
      <c r="R262" s="218"/>
      <c r="S262" s="218"/>
      <c r="T262" s="219"/>
      <c r="AT262" s="214" t="s">
        <v>187</v>
      </c>
      <c r="AU262" s="214" t="s">
        <v>21</v>
      </c>
      <c r="AV262" s="15" t="s">
        <v>21</v>
      </c>
      <c r="AW262" s="15" t="s">
        <v>36</v>
      </c>
      <c r="AX262" s="15" t="s">
        <v>80</v>
      </c>
      <c r="AY262" s="214" t="s">
        <v>180</v>
      </c>
    </row>
    <row r="263" spans="1:65" s="13" customFormat="1" ht="11.25">
      <c r="B263" s="186"/>
      <c r="D263" s="182" t="s">
        <v>187</v>
      </c>
      <c r="E263" s="187" t="s">
        <v>1</v>
      </c>
      <c r="F263" s="188" t="s">
        <v>1381</v>
      </c>
      <c r="H263" s="189">
        <v>6</v>
      </c>
      <c r="I263" s="190"/>
      <c r="L263" s="186"/>
      <c r="M263" s="191"/>
      <c r="N263" s="192"/>
      <c r="O263" s="192"/>
      <c r="P263" s="192"/>
      <c r="Q263" s="192"/>
      <c r="R263" s="192"/>
      <c r="S263" s="192"/>
      <c r="T263" s="193"/>
      <c r="AT263" s="187" t="s">
        <v>187</v>
      </c>
      <c r="AU263" s="187" t="s">
        <v>21</v>
      </c>
      <c r="AV263" s="13" t="s">
        <v>91</v>
      </c>
      <c r="AW263" s="13" t="s">
        <v>36</v>
      </c>
      <c r="AX263" s="13" t="s">
        <v>80</v>
      </c>
      <c r="AY263" s="187" t="s">
        <v>180</v>
      </c>
    </row>
    <row r="264" spans="1:65" s="14" customFormat="1" ht="11.25">
      <c r="B264" s="194"/>
      <c r="D264" s="182" t="s">
        <v>187</v>
      </c>
      <c r="E264" s="195" t="s">
        <v>1</v>
      </c>
      <c r="F264" s="196" t="s">
        <v>189</v>
      </c>
      <c r="H264" s="197">
        <v>6</v>
      </c>
      <c r="I264" s="198"/>
      <c r="L264" s="194"/>
      <c r="M264" s="199"/>
      <c r="N264" s="200"/>
      <c r="O264" s="200"/>
      <c r="P264" s="200"/>
      <c r="Q264" s="200"/>
      <c r="R264" s="200"/>
      <c r="S264" s="200"/>
      <c r="T264" s="201"/>
      <c r="AT264" s="195" t="s">
        <v>187</v>
      </c>
      <c r="AU264" s="195" t="s">
        <v>21</v>
      </c>
      <c r="AV264" s="14" t="s">
        <v>128</v>
      </c>
      <c r="AW264" s="14" t="s">
        <v>36</v>
      </c>
      <c r="AX264" s="14" t="s">
        <v>21</v>
      </c>
      <c r="AY264" s="195" t="s">
        <v>180</v>
      </c>
    </row>
    <row r="265" spans="1:65" s="2" customFormat="1" ht="36" customHeight="1">
      <c r="A265" s="33"/>
      <c r="B265" s="167"/>
      <c r="C265" s="168" t="s">
        <v>323</v>
      </c>
      <c r="D265" s="168" t="s">
        <v>182</v>
      </c>
      <c r="E265" s="169" t="s">
        <v>1382</v>
      </c>
      <c r="F265" s="170" t="s">
        <v>1383</v>
      </c>
      <c r="G265" s="171" t="s">
        <v>1243</v>
      </c>
      <c r="H265" s="172">
        <v>4</v>
      </c>
      <c r="I265" s="173"/>
      <c r="J265" s="174">
        <f>ROUND(I265*H265,2)</f>
        <v>0</v>
      </c>
      <c r="K265" s="175"/>
      <c r="L265" s="34"/>
      <c r="M265" s="176" t="s">
        <v>1</v>
      </c>
      <c r="N265" s="177" t="s">
        <v>45</v>
      </c>
      <c r="O265" s="59"/>
      <c r="P265" s="178">
        <f>O265*H265</f>
        <v>0</v>
      </c>
      <c r="Q265" s="178">
        <v>0</v>
      </c>
      <c r="R265" s="178">
        <f>Q265*H265</f>
        <v>0</v>
      </c>
      <c r="S265" s="178">
        <v>0</v>
      </c>
      <c r="T265" s="179">
        <f>S265*H265</f>
        <v>0</v>
      </c>
      <c r="U265" s="33"/>
      <c r="V265" s="33"/>
      <c r="W265" s="33"/>
      <c r="X265" s="33"/>
      <c r="Y265" s="33"/>
      <c r="Z265" s="33"/>
      <c r="AA265" s="33"/>
      <c r="AB265" s="33"/>
      <c r="AC265" s="33"/>
      <c r="AD265" s="33"/>
      <c r="AE265" s="33"/>
      <c r="AR265" s="180" t="s">
        <v>128</v>
      </c>
      <c r="AT265" s="180" t="s">
        <v>182</v>
      </c>
      <c r="AU265" s="180" t="s">
        <v>21</v>
      </c>
      <c r="AY265" s="18" t="s">
        <v>180</v>
      </c>
      <c r="BE265" s="181">
        <f>IF(N265="základní",J265,0)</f>
        <v>0</v>
      </c>
      <c r="BF265" s="181">
        <f>IF(N265="snížená",J265,0)</f>
        <v>0</v>
      </c>
      <c r="BG265" s="181">
        <f>IF(N265="zákl. přenesená",J265,0)</f>
        <v>0</v>
      </c>
      <c r="BH265" s="181">
        <f>IF(N265="sníž. přenesená",J265,0)</f>
        <v>0</v>
      </c>
      <c r="BI265" s="181">
        <f>IF(N265="nulová",J265,0)</f>
        <v>0</v>
      </c>
      <c r="BJ265" s="18" t="s">
        <v>21</v>
      </c>
      <c r="BK265" s="181">
        <f>ROUND(I265*H265,2)</f>
        <v>0</v>
      </c>
      <c r="BL265" s="18" t="s">
        <v>128</v>
      </c>
      <c r="BM265" s="180" t="s">
        <v>345</v>
      </c>
    </row>
    <row r="266" spans="1:65" s="2" customFormat="1" ht="19.5">
      <c r="A266" s="33"/>
      <c r="B266" s="34"/>
      <c r="C266" s="33"/>
      <c r="D266" s="182" t="s">
        <v>186</v>
      </c>
      <c r="E266" s="33"/>
      <c r="F266" s="183" t="s">
        <v>1383</v>
      </c>
      <c r="G266" s="33"/>
      <c r="H266" s="33"/>
      <c r="I266" s="102"/>
      <c r="J266" s="33"/>
      <c r="K266" s="33"/>
      <c r="L266" s="34"/>
      <c r="M266" s="184"/>
      <c r="N266" s="185"/>
      <c r="O266" s="59"/>
      <c r="P266" s="59"/>
      <c r="Q266" s="59"/>
      <c r="R266" s="59"/>
      <c r="S266" s="59"/>
      <c r="T266" s="60"/>
      <c r="U266" s="33"/>
      <c r="V266" s="33"/>
      <c r="W266" s="33"/>
      <c r="X266" s="33"/>
      <c r="Y266" s="33"/>
      <c r="Z266" s="33"/>
      <c r="AA266" s="33"/>
      <c r="AB266" s="33"/>
      <c r="AC266" s="33"/>
      <c r="AD266" s="33"/>
      <c r="AE266" s="33"/>
      <c r="AT266" s="18" t="s">
        <v>186</v>
      </c>
      <c r="AU266" s="18" t="s">
        <v>21</v>
      </c>
    </row>
    <row r="267" spans="1:65" s="15" customFormat="1" ht="11.25">
      <c r="B267" s="213"/>
      <c r="D267" s="182" t="s">
        <v>187</v>
      </c>
      <c r="E267" s="214" t="s">
        <v>1</v>
      </c>
      <c r="F267" s="215" t="s">
        <v>1317</v>
      </c>
      <c r="H267" s="214" t="s">
        <v>1</v>
      </c>
      <c r="I267" s="216"/>
      <c r="L267" s="213"/>
      <c r="M267" s="217"/>
      <c r="N267" s="218"/>
      <c r="O267" s="218"/>
      <c r="P267" s="218"/>
      <c r="Q267" s="218"/>
      <c r="R267" s="218"/>
      <c r="S267" s="218"/>
      <c r="T267" s="219"/>
      <c r="AT267" s="214" t="s">
        <v>187</v>
      </c>
      <c r="AU267" s="214" t="s">
        <v>21</v>
      </c>
      <c r="AV267" s="15" t="s">
        <v>21</v>
      </c>
      <c r="AW267" s="15" t="s">
        <v>36</v>
      </c>
      <c r="AX267" s="15" t="s">
        <v>80</v>
      </c>
      <c r="AY267" s="214" t="s">
        <v>180</v>
      </c>
    </row>
    <row r="268" spans="1:65" s="13" customFormat="1" ht="11.25">
      <c r="B268" s="186"/>
      <c r="D268" s="182" t="s">
        <v>187</v>
      </c>
      <c r="E268" s="187" t="s">
        <v>1</v>
      </c>
      <c r="F268" s="188" t="s">
        <v>1384</v>
      </c>
      <c r="H268" s="189">
        <v>4</v>
      </c>
      <c r="I268" s="190"/>
      <c r="L268" s="186"/>
      <c r="M268" s="191"/>
      <c r="N268" s="192"/>
      <c r="O268" s="192"/>
      <c r="P268" s="192"/>
      <c r="Q268" s="192"/>
      <c r="R268" s="192"/>
      <c r="S268" s="192"/>
      <c r="T268" s="193"/>
      <c r="AT268" s="187" t="s">
        <v>187</v>
      </c>
      <c r="AU268" s="187" t="s">
        <v>21</v>
      </c>
      <c r="AV268" s="13" t="s">
        <v>91</v>
      </c>
      <c r="AW268" s="13" t="s">
        <v>36</v>
      </c>
      <c r="AX268" s="13" t="s">
        <v>80</v>
      </c>
      <c r="AY268" s="187" t="s">
        <v>180</v>
      </c>
    </row>
    <row r="269" spans="1:65" s="14" customFormat="1" ht="11.25">
      <c r="B269" s="194"/>
      <c r="D269" s="182" t="s">
        <v>187</v>
      </c>
      <c r="E269" s="195" t="s">
        <v>1</v>
      </c>
      <c r="F269" s="196" t="s">
        <v>189</v>
      </c>
      <c r="H269" s="197">
        <v>4</v>
      </c>
      <c r="I269" s="198"/>
      <c r="L269" s="194"/>
      <c r="M269" s="199"/>
      <c r="N269" s="200"/>
      <c r="O269" s="200"/>
      <c r="P269" s="200"/>
      <c r="Q269" s="200"/>
      <c r="R269" s="200"/>
      <c r="S269" s="200"/>
      <c r="T269" s="201"/>
      <c r="AT269" s="195" t="s">
        <v>187</v>
      </c>
      <c r="AU269" s="195" t="s">
        <v>21</v>
      </c>
      <c r="AV269" s="14" t="s">
        <v>128</v>
      </c>
      <c r="AW269" s="14" t="s">
        <v>36</v>
      </c>
      <c r="AX269" s="14" t="s">
        <v>21</v>
      </c>
      <c r="AY269" s="195" t="s">
        <v>180</v>
      </c>
    </row>
    <row r="270" spans="1:65" s="2" customFormat="1" ht="36" customHeight="1">
      <c r="A270" s="33"/>
      <c r="B270" s="167"/>
      <c r="C270" s="168" t="s">
        <v>251</v>
      </c>
      <c r="D270" s="168" t="s">
        <v>182</v>
      </c>
      <c r="E270" s="169" t="s">
        <v>1385</v>
      </c>
      <c r="F270" s="170" t="s">
        <v>1386</v>
      </c>
      <c r="G270" s="171" t="s">
        <v>1243</v>
      </c>
      <c r="H270" s="172">
        <v>2</v>
      </c>
      <c r="I270" s="173"/>
      <c r="J270" s="174">
        <f>ROUND(I270*H270,2)</f>
        <v>0</v>
      </c>
      <c r="K270" s="175"/>
      <c r="L270" s="34"/>
      <c r="M270" s="176" t="s">
        <v>1</v>
      </c>
      <c r="N270" s="177" t="s">
        <v>45</v>
      </c>
      <c r="O270" s="59"/>
      <c r="P270" s="178">
        <f>O270*H270</f>
        <v>0</v>
      </c>
      <c r="Q270" s="178">
        <v>0</v>
      </c>
      <c r="R270" s="178">
        <f>Q270*H270</f>
        <v>0</v>
      </c>
      <c r="S270" s="178">
        <v>0</v>
      </c>
      <c r="T270" s="179">
        <f>S270*H270</f>
        <v>0</v>
      </c>
      <c r="U270" s="33"/>
      <c r="V270" s="33"/>
      <c r="W270" s="33"/>
      <c r="X270" s="33"/>
      <c r="Y270" s="33"/>
      <c r="Z270" s="33"/>
      <c r="AA270" s="33"/>
      <c r="AB270" s="33"/>
      <c r="AC270" s="33"/>
      <c r="AD270" s="33"/>
      <c r="AE270" s="33"/>
      <c r="AR270" s="180" t="s">
        <v>128</v>
      </c>
      <c r="AT270" s="180" t="s">
        <v>182</v>
      </c>
      <c r="AU270" s="180" t="s">
        <v>21</v>
      </c>
      <c r="AY270" s="18" t="s">
        <v>180</v>
      </c>
      <c r="BE270" s="181">
        <f>IF(N270="základní",J270,0)</f>
        <v>0</v>
      </c>
      <c r="BF270" s="181">
        <f>IF(N270="snížená",J270,0)</f>
        <v>0</v>
      </c>
      <c r="BG270" s="181">
        <f>IF(N270="zákl. přenesená",J270,0)</f>
        <v>0</v>
      </c>
      <c r="BH270" s="181">
        <f>IF(N270="sníž. přenesená",J270,0)</f>
        <v>0</v>
      </c>
      <c r="BI270" s="181">
        <f>IF(N270="nulová",J270,0)</f>
        <v>0</v>
      </c>
      <c r="BJ270" s="18" t="s">
        <v>21</v>
      </c>
      <c r="BK270" s="181">
        <f>ROUND(I270*H270,2)</f>
        <v>0</v>
      </c>
      <c r="BL270" s="18" t="s">
        <v>128</v>
      </c>
      <c r="BM270" s="180" t="s">
        <v>349</v>
      </c>
    </row>
    <row r="271" spans="1:65" s="2" customFormat="1" ht="29.25">
      <c r="A271" s="33"/>
      <c r="B271" s="34"/>
      <c r="C271" s="33"/>
      <c r="D271" s="182" t="s">
        <v>186</v>
      </c>
      <c r="E271" s="33"/>
      <c r="F271" s="183" t="s">
        <v>1386</v>
      </c>
      <c r="G271" s="33"/>
      <c r="H271" s="33"/>
      <c r="I271" s="102"/>
      <c r="J271" s="33"/>
      <c r="K271" s="33"/>
      <c r="L271" s="34"/>
      <c r="M271" s="184"/>
      <c r="N271" s="185"/>
      <c r="O271" s="59"/>
      <c r="P271" s="59"/>
      <c r="Q271" s="59"/>
      <c r="R271" s="59"/>
      <c r="S271" s="59"/>
      <c r="T271" s="60"/>
      <c r="U271" s="33"/>
      <c r="V271" s="33"/>
      <c r="W271" s="33"/>
      <c r="X271" s="33"/>
      <c r="Y271" s="33"/>
      <c r="Z271" s="33"/>
      <c r="AA271" s="33"/>
      <c r="AB271" s="33"/>
      <c r="AC271" s="33"/>
      <c r="AD271" s="33"/>
      <c r="AE271" s="33"/>
      <c r="AT271" s="18" t="s">
        <v>186</v>
      </c>
      <c r="AU271" s="18" t="s">
        <v>21</v>
      </c>
    </row>
    <row r="272" spans="1:65" s="15" customFormat="1" ht="11.25">
      <c r="B272" s="213"/>
      <c r="D272" s="182" t="s">
        <v>187</v>
      </c>
      <c r="E272" s="214" t="s">
        <v>1</v>
      </c>
      <c r="F272" s="215" t="s">
        <v>1317</v>
      </c>
      <c r="H272" s="214" t="s">
        <v>1</v>
      </c>
      <c r="I272" s="216"/>
      <c r="L272" s="213"/>
      <c r="M272" s="217"/>
      <c r="N272" s="218"/>
      <c r="O272" s="218"/>
      <c r="P272" s="218"/>
      <c r="Q272" s="218"/>
      <c r="R272" s="218"/>
      <c r="S272" s="218"/>
      <c r="T272" s="219"/>
      <c r="AT272" s="214" t="s">
        <v>187</v>
      </c>
      <c r="AU272" s="214" t="s">
        <v>21</v>
      </c>
      <c r="AV272" s="15" t="s">
        <v>21</v>
      </c>
      <c r="AW272" s="15" t="s">
        <v>36</v>
      </c>
      <c r="AX272" s="15" t="s">
        <v>80</v>
      </c>
      <c r="AY272" s="214" t="s">
        <v>180</v>
      </c>
    </row>
    <row r="273" spans="1:65" s="13" customFormat="1" ht="11.25">
      <c r="B273" s="186"/>
      <c r="D273" s="182" t="s">
        <v>187</v>
      </c>
      <c r="E273" s="187" t="s">
        <v>1</v>
      </c>
      <c r="F273" s="188" t="s">
        <v>1387</v>
      </c>
      <c r="H273" s="189">
        <v>2</v>
      </c>
      <c r="I273" s="190"/>
      <c r="L273" s="186"/>
      <c r="M273" s="191"/>
      <c r="N273" s="192"/>
      <c r="O273" s="192"/>
      <c r="P273" s="192"/>
      <c r="Q273" s="192"/>
      <c r="R273" s="192"/>
      <c r="S273" s="192"/>
      <c r="T273" s="193"/>
      <c r="AT273" s="187" t="s">
        <v>187</v>
      </c>
      <c r="AU273" s="187" t="s">
        <v>21</v>
      </c>
      <c r="AV273" s="13" t="s">
        <v>91</v>
      </c>
      <c r="AW273" s="13" t="s">
        <v>36</v>
      </c>
      <c r="AX273" s="13" t="s">
        <v>80</v>
      </c>
      <c r="AY273" s="187" t="s">
        <v>180</v>
      </c>
    </row>
    <row r="274" spans="1:65" s="14" customFormat="1" ht="11.25">
      <c r="B274" s="194"/>
      <c r="D274" s="182" t="s">
        <v>187</v>
      </c>
      <c r="E274" s="195" t="s">
        <v>1</v>
      </c>
      <c r="F274" s="196" t="s">
        <v>189</v>
      </c>
      <c r="H274" s="197">
        <v>2</v>
      </c>
      <c r="I274" s="198"/>
      <c r="L274" s="194"/>
      <c r="M274" s="199"/>
      <c r="N274" s="200"/>
      <c r="O274" s="200"/>
      <c r="P274" s="200"/>
      <c r="Q274" s="200"/>
      <c r="R274" s="200"/>
      <c r="S274" s="200"/>
      <c r="T274" s="201"/>
      <c r="AT274" s="195" t="s">
        <v>187</v>
      </c>
      <c r="AU274" s="195" t="s">
        <v>21</v>
      </c>
      <c r="AV274" s="14" t="s">
        <v>128</v>
      </c>
      <c r="AW274" s="14" t="s">
        <v>36</v>
      </c>
      <c r="AX274" s="14" t="s">
        <v>21</v>
      </c>
      <c r="AY274" s="195" t="s">
        <v>180</v>
      </c>
    </row>
    <row r="275" spans="1:65" s="2" customFormat="1" ht="16.5" customHeight="1">
      <c r="A275" s="33"/>
      <c r="B275" s="167"/>
      <c r="C275" s="168" t="s">
        <v>330</v>
      </c>
      <c r="D275" s="168" t="s">
        <v>182</v>
      </c>
      <c r="E275" s="169" t="s">
        <v>1388</v>
      </c>
      <c r="F275" s="170" t="s">
        <v>1389</v>
      </c>
      <c r="G275" s="171" t="s">
        <v>1243</v>
      </c>
      <c r="H275" s="172">
        <v>4</v>
      </c>
      <c r="I275" s="173"/>
      <c r="J275" s="174">
        <f>ROUND(I275*H275,2)</f>
        <v>0</v>
      </c>
      <c r="K275" s="175"/>
      <c r="L275" s="34"/>
      <c r="M275" s="176" t="s">
        <v>1</v>
      </c>
      <c r="N275" s="177" t="s">
        <v>45</v>
      </c>
      <c r="O275" s="59"/>
      <c r="P275" s="178">
        <f>O275*H275</f>
        <v>0</v>
      </c>
      <c r="Q275" s="178">
        <v>0</v>
      </c>
      <c r="R275" s="178">
        <f>Q275*H275</f>
        <v>0</v>
      </c>
      <c r="S275" s="178">
        <v>0</v>
      </c>
      <c r="T275" s="179">
        <f>S275*H275</f>
        <v>0</v>
      </c>
      <c r="U275" s="33"/>
      <c r="V275" s="33"/>
      <c r="W275" s="33"/>
      <c r="X275" s="33"/>
      <c r="Y275" s="33"/>
      <c r="Z275" s="33"/>
      <c r="AA275" s="33"/>
      <c r="AB275" s="33"/>
      <c r="AC275" s="33"/>
      <c r="AD275" s="33"/>
      <c r="AE275" s="33"/>
      <c r="AR275" s="180" t="s">
        <v>128</v>
      </c>
      <c r="AT275" s="180" t="s">
        <v>182</v>
      </c>
      <c r="AU275" s="180" t="s">
        <v>21</v>
      </c>
      <c r="AY275" s="18" t="s">
        <v>180</v>
      </c>
      <c r="BE275" s="181">
        <f>IF(N275="základní",J275,0)</f>
        <v>0</v>
      </c>
      <c r="BF275" s="181">
        <f>IF(N275="snížená",J275,0)</f>
        <v>0</v>
      </c>
      <c r="BG275" s="181">
        <f>IF(N275="zákl. přenesená",J275,0)</f>
        <v>0</v>
      </c>
      <c r="BH275" s="181">
        <f>IF(N275="sníž. přenesená",J275,0)</f>
        <v>0</v>
      </c>
      <c r="BI275" s="181">
        <f>IF(N275="nulová",J275,0)</f>
        <v>0</v>
      </c>
      <c r="BJ275" s="18" t="s">
        <v>21</v>
      </c>
      <c r="BK275" s="181">
        <f>ROUND(I275*H275,2)</f>
        <v>0</v>
      </c>
      <c r="BL275" s="18" t="s">
        <v>128</v>
      </c>
      <c r="BM275" s="180" t="s">
        <v>1390</v>
      </c>
    </row>
    <row r="276" spans="1:65" s="2" customFormat="1" ht="29.25">
      <c r="A276" s="33"/>
      <c r="B276" s="34"/>
      <c r="C276" s="33"/>
      <c r="D276" s="182" t="s">
        <v>186</v>
      </c>
      <c r="E276" s="33"/>
      <c r="F276" s="183" t="s">
        <v>1386</v>
      </c>
      <c r="G276" s="33"/>
      <c r="H276" s="33"/>
      <c r="I276" s="102"/>
      <c r="J276" s="33"/>
      <c r="K276" s="33"/>
      <c r="L276" s="34"/>
      <c r="M276" s="184"/>
      <c r="N276" s="185"/>
      <c r="O276" s="59"/>
      <c r="P276" s="59"/>
      <c r="Q276" s="59"/>
      <c r="R276" s="59"/>
      <c r="S276" s="59"/>
      <c r="T276" s="60"/>
      <c r="U276" s="33"/>
      <c r="V276" s="33"/>
      <c r="W276" s="33"/>
      <c r="X276" s="33"/>
      <c r="Y276" s="33"/>
      <c r="Z276" s="33"/>
      <c r="AA276" s="33"/>
      <c r="AB276" s="33"/>
      <c r="AC276" s="33"/>
      <c r="AD276" s="33"/>
      <c r="AE276" s="33"/>
      <c r="AT276" s="18" t="s">
        <v>186</v>
      </c>
      <c r="AU276" s="18" t="s">
        <v>21</v>
      </c>
    </row>
    <row r="277" spans="1:65" s="15" customFormat="1" ht="11.25">
      <c r="B277" s="213"/>
      <c r="D277" s="182" t="s">
        <v>187</v>
      </c>
      <c r="E277" s="214" t="s">
        <v>1</v>
      </c>
      <c r="F277" s="215" t="s">
        <v>1317</v>
      </c>
      <c r="H277" s="214" t="s">
        <v>1</v>
      </c>
      <c r="I277" s="216"/>
      <c r="L277" s="213"/>
      <c r="M277" s="217"/>
      <c r="N277" s="218"/>
      <c r="O277" s="218"/>
      <c r="P277" s="218"/>
      <c r="Q277" s="218"/>
      <c r="R277" s="218"/>
      <c r="S277" s="218"/>
      <c r="T277" s="219"/>
      <c r="AT277" s="214" t="s">
        <v>187</v>
      </c>
      <c r="AU277" s="214" t="s">
        <v>21</v>
      </c>
      <c r="AV277" s="15" t="s">
        <v>21</v>
      </c>
      <c r="AW277" s="15" t="s">
        <v>36</v>
      </c>
      <c r="AX277" s="15" t="s">
        <v>80</v>
      </c>
      <c r="AY277" s="214" t="s">
        <v>180</v>
      </c>
    </row>
    <row r="278" spans="1:65" s="13" customFormat="1" ht="11.25">
      <c r="B278" s="186"/>
      <c r="D278" s="182" t="s">
        <v>187</v>
      </c>
      <c r="E278" s="187" t="s">
        <v>1</v>
      </c>
      <c r="F278" s="188" t="s">
        <v>1391</v>
      </c>
      <c r="H278" s="189">
        <v>4</v>
      </c>
      <c r="I278" s="190"/>
      <c r="L278" s="186"/>
      <c r="M278" s="191"/>
      <c r="N278" s="192"/>
      <c r="O278" s="192"/>
      <c r="P278" s="192"/>
      <c r="Q278" s="192"/>
      <c r="R278" s="192"/>
      <c r="S278" s="192"/>
      <c r="T278" s="193"/>
      <c r="AT278" s="187" t="s">
        <v>187</v>
      </c>
      <c r="AU278" s="187" t="s">
        <v>21</v>
      </c>
      <c r="AV278" s="13" t="s">
        <v>91</v>
      </c>
      <c r="AW278" s="13" t="s">
        <v>36</v>
      </c>
      <c r="AX278" s="13" t="s">
        <v>80</v>
      </c>
      <c r="AY278" s="187" t="s">
        <v>180</v>
      </c>
    </row>
    <row r="279" spans="1:65" s="14" customFormat="1" ht="11.25">
      <c r="B279" s="194"/>
      <c r="D279" s="182" t="s">
        <v>187</v>
      </c>
      <c r="E279" s="195" t="s">
        <v>1</v>
      </c>
      <c r="F279" s="196" t="s">
        <v>189</v>
      </c>
      <c r="H279" s="197">
        <v>4</v>
      </c>
      <c r="I279" s="198"/>
      <c r="L279" s="194"/>
      <c r="M279" s="199"/>
      <c r="N279" s="200"/>
      <c r="O279" s="200"/>
      <c r="P279" s="200"/>
      <c r="Q279" s="200"/>
      <c r="R279" s="200"/>
      <c r="S279" s="200"/>
      <c r="T279" s="201"/>
      <c r="AT279" s="195" t="s">
        <v>187</v>
      </c>
      <c r="AU279" s="195" t="s">
        <v>21</v>
      </c>
      <c r="AV279" s="14" t="s">
        <v>128</v>
      </c>
      <c r="AW279" s="14" t="s">
        <v>36</v>
      </c>
      <c r="AX279" s="14" t="s">
        <v>21</v>
      </c>
      <c r="AY279" s="195" t="s">
        <v>180</v>
      </c>
    </row>
    <row r="280" spans="1:65" s="2" customFormat="1" ht="60" customHeight="1">
      <c r="A280" s="33"/>
      <c r="B280" s="167"/>
      <c r="C280" s="168" t="s">
        <v>257</v>
      </c>
      <c r="D280" s="168" t="s">
        <v>182</v>
      </c>
      <c r="E280" s="169" t="s">
        <v>1392</v>
      </c>
      <c r="F280" s="170" t="s">
        <v>1393</v>
      </c>
      <c r="G280" s="171" t="s">
        <v>1243</v>
      </c>
      <c r="H280" s="172">
        <v>2</v>
      </c>
      <c r="I280" s="173"/>
      <c r="J280" s="174">
        <f>ROUND(I280*H280,2)</f>
        <v>0</v>
      </c>
      <c r="K280" s="175"/>
      <c r="L280" s="34"/>
      <c r="M280" s="176" t="s">
        <v>1</v>
      </c>
      <c r="N280" s="177" t="s">
        <v>45</v>
      </c>
      <c r="O280" s="59"/>
      <c r="P280" s="178">
        <f>O280*H280</f>
        <v>0</v>
      </c>
      <c r="Q280" s="178">
        <v>0</v>
      </c>
      <c r="R280" s="178">
        <f>Q280*H280</f>
        <v>0</v>
      </c>
      <c r="S280" s="178">
        <v>0</v>
      </c>
      <c r="T280" s="179">
        <f>S280*H280</f>
        <v>0</v>
      </c>
      <c r="U280" s="33"/>
      <c r="V280" s="33"/>
      <c r="W280" s="33"/>
      <c r="X280" s="33"/>
      <c r="Y280" s="33"/>
      <c r="Z280" s="33"/>
      <c r="AA280" s="33"/>
      <c r="AB280" s="33"/>
      <c r="AC280" s="33"/>
      <c r="AD280" s="33"/>
      <c r="AE280" s="33"/>
      <c r="AR280" s="180" t="s">
        <v>128</v>
      </c>
      <c r="AT280" s="180" t="s">
        <v>182</v>
      </c>
      <c r="AU280" s="180" t="s">
        <v>21</v>
      </c>
      <c r="AY280" s="18" t="s">
        <v>180</v>
      </c>
      <c r="BE280" s="181">
        <f>IF(N280="základní",J280,0)</f>
        <v>0</v>
      </c>
      <c r="BF280" s="181">
        <f>IF(N280="snížená",J280,0)</f>
        <v>0</v>
      </c>
      <c r="BG280" s="181">
        <f>IF(N280="zákl. přenesená",J280,0)</f>
        <v>0</v>
      </c>
      <c r="BH280" s="181">
        <f>IF(N280="sníž. přenesená",J280,0)</f>
        <v>0</v>
      </c>
      <c r="BI280" s="181">
        <f>IF(N280="nulová",J280,0)</f>
        <v>0</v>
      </c>
      <c r="BJ280" s="18" t="s">
        <v>21</v>
      </c>
      <c r="BK280" s="181">
        <f>ROUND(I280*H280,2)</f>
        <v>0</v>
      </c>
      <c r="BL280" s="18" t="s">
        <v>128</v>
      </c>
      <c r="BM280" s="180" t="s">
        <v>353</v>
      </c>
    </row>
    <row r="281" spans="1:65" s="2" customFormat="1" ht="48.75">
      <c r="A281" s="33"/>
      <c r="B281" s="34"/>
      <c r="C281" s="33"/>
      <c r="D281" s="182" t="s">
        <v>186</v>
      </c>
      <c r="E281" s="33"/>
      <c r="F281" s="183" t="s">
        <v>1394</v>
      </c>
      <c r="G281" s="33"/>
      <c r="H281" s="33"/>
      <c r="I281" s="102"/>
      <c r="J281" s="33"/>
      <c r="K281" s="33"/>
      <c r="L281" s="34"/>
      <c r="M281" s="184"/>
      <c r="N281" s="185"/>
      <c r="O281" s="59"/>
      <c r="P281" s="59"/>
      <c r="Q281" s="59"/>
      <c r="R281" s="59"/>
      <c r="S281" s="59"/>
      <c r="T281" s="60"/>
      <c r="U281" s="33"/>
      <c r="V281" s="33"/>
      <c r="W281" s="33"/>
      <c r="X281" s="33"/>
      <c r="Y281" s="33"/>
      <c r="Z281" s="33"/>
      <c r="AA281" s="33"/>
      <c r="AB281" s="33"/>
      <c r="AC281" s="33"/>
      <c r="AD281" s="33"/>
      <c r="AE281" s="33"/>
      <c r="AT281" s="18" t="s">
        <v>186</v>
      </c>
      <c r="AU281" s="18" t="s">
        <v>21</v>
      </c>
    </row>
    <row r="282" spans="1:65" s="15" customFormat="1" ht="11.25">
      <c r="B282" s="213"/>
      <c r="D282" s="182" t="s">
        <v>187</v>
      </c>
      <c r="E282" s="214" t="s">
        <v>1</v>
      </c>
      <c r="F282" s="215" t="s">
        <v>1395</v>
      </c>
      <c r="H282" s="214" t="s">
        <v>1</v>
      </c>
      <c r="I282" s="216"/>
      <c r="L282" s="213"/>
      <c r="M282" s="217"/>
      <c r="N282" s="218"/>
      <c r="O282" s="218"/>
      <c r="P282" s="218"/>
      <c r="Q282" s="218"/>
      <c r="R282" s="218"/>
      <c r="S282" s="218"/>
      <c r="T282" s="219"/>
      <c r="AT282" s="214" t="s">
        <v>187</v>
      </c>
      <c r="AU282" s="214" t="s">
        <v>21</v>
      </c>
      <c r="AV282" s="15" t="s">
        <v>21</v>
      </c>
      <c r="AW282" s="15" t="s">
        <v>36</v>
      </c>
      <c r="AX282" s="15" t="s">
        <v>80</v>
      </c>
      <c r="AY282" s="214" t="s">
        <v>180</v>
      </c>
    </row>
    <row r="283" spans="1:65" s="13" customFormat="1" ht="11.25">
      <c r="B283" s="186"/>
      <c r="D283" s="182" t="s">
        <v>187</v>
      </c>
      <c r="E283" s="187" t="s">
        <v>1</v>
      </c>
      <c r="F283" s="188" t="s">
        <v>91</v>
      </c>
      <c r="H283" s="189">
        <v>2</v>
      </c>
      <c r="I283" s="190"/>
      <c r="L283" s="186"/>
      <c r="M283" s="191"/>
      <c r="N283" s="192"/>
      <c r="O283" s="192"/>
      <c r="P283" s="192"/>
      <c r="Q283" s="192"/>
      <c r="R283" s="192"/>
      <c r="S283" s="192"/>
      <c r="T283" s="193"/>
      <c r="AT283" s="187" t="s">
        <v>187</v>
      </c>
      <c r="AU283" s="187" t="s">
        <v>21</v>
      </c>
      <c r="AV283" s="13" t="s">
        <v>91</v>
      </c>
      <c r="AW283" s="13" t="s">
        <v>36</v>
      </c>
      <c r="AX283" s="13" t="s">
        <v>80</v>
      </c>
      <c r="AY283" s="187" t="s">
        <v>180</v>
      </c>
    </row>
    <row r="284" spans="1:65" s="14" customFormat="1" ht="11.25">
      <c r="B284" s="194"/>
      <c r="D284" s="182" t="s">
        <v>187</v>
      </c>
      <c r="E284" s="195" t="s">
        <v>1</v>
      </c>
      <c r="F284" s="196" t="s">
        <v>189</v>
      </c>
      <c r="H284" s="197">
        <v>2</v>
      </c>
      <c r="I284" s="198"/>
      <c r="L284" s="194"/>
      <c r="M284" s="199"/>
      <c r="N284" s="200"/>
      <c r="O284" s="200"/>
      <c r="P284" s="200"/>
      <c r="Q284" s="200"/>
      <c r="R284" s="200"/>
      <c r="S284" s="200"/>
      <c r="T284" s="201"/>
      <c r="AT284" s="195" t="s">
        <v>187</v>
      </c>
      <c r="AU284" s="195" t="s">
        <v>21</v>
      </c>
      <c r="AV284" s="14" t="s">
        <v>128</v>
      </c>
      <c r="AW284" s="14" t="s">
        <v>36</v>
      </c>
      <c r="AX284" s="14" t="s">
        <v>21</v>
      </c>
      <c r="AY284" s="195" t="s">
        <v>180</v>
      </c>
    </row>
    <row r="285" spans="1:65" s="2" customFormat="1" ht="24" customHeight="1">
      <c r="A285" s="33"/>
      <c r="B285" s="167"/>
      <c r="C285" s="168" t="s">
        <v>342</v>
      </c>
      <c r="D285" s="168" t="s">
        <v>182</v>
      </c>
      <c r="E285" s="169" t="s">
        <v>1396</v>
      </c>
      <c r="F285" s="170" t="s">
        <v>1397</v>
      </c>
      <c r="G285" s="171" t="s">
        <v>1243</v>
      </c>
      <c r="H285" s="172">
        <v>1</v>
      </c>
      <c r="I285" s="173"/>
      <c r="J285" s="174">
        <f>ROUND(I285*H285,2)</f>
        <v>0</v>
      </c>
      <c r="K285" s="175"/>
      <c r="L285" s="34"/>
      <c r="M285" s="176" t="s">
        <v>1</v>
      </c>
      <c r="N285" s="177" t="s">
        <v>45</v>
      </c>
      <c r="O285" s="59"/>
      <c r="P285" s="178">
        <f>O285*H285</f>
        <v>0</v>
      </c>
      <c r="Q285" s="178">
        <v>0</v>
      </c>
      <c r="R285" s="178">
        <f>Q285*H285</f>
        <v>0</v>
      </c>
      <c r="S285" s="178">
        <v>0</v>
      </c>
      <c r="T285" s="179">
        <f>S285*H285</f>
        <v>0</v>
      </c>
      <c r="U285" s="33"/>
      <c r="V285" s="33"/>
      <c r="W285" s="33"/>
      <c r="X285" s="33"/>
      <c r="Y285" s="33"/>
      <c r="Z285" s="33"/>
      <c r="AA285" s="33"/>
      <c r="AB285" s="33"/>
      <c r="AC285" s="33"/>
      <c r="AD285" s="33"/>
      <c r="AE285" s="33"/>
      <c r="AR285" s="180" t="s">
        <v>128</v>
      </c>
      <c r="AT285" s="180" t="s">
        <v>182</v>
      </c>
      <c r="AU285" s="180" t="s">
        <v>21</v>
      </c>
      <c r="AY285" s="18" t="s">
        <v>180</v>
      </c>
      <c r="BE285" s="181">
        <f>IF(N285="základní",J285,0)</f>
        <v>0</v>
      </c>
      <c r="BF285" s="181">
        <f>IF(N285="snížená",J285,0)</f>
        <v>0</v>
      </c>
      <c r="BG285" s="181">
        <f>IF(N285="zákl. přenesená",J285,0)</f>
        <v>0</v>
      </c>
      <c r="BH285" s="181">
        <f>IF(N285="sníž. přenesená",J285,0)</f>
        <v>0</v>
      </c>
      <c r="BI285" s="181">
        <f>IF(N285="nulová",J285,0)</f>
        <v>0</v>
      </c>
      <c r="BJ285" s="18" t="s">
        <v>21</v>
      </c>
      <c r="BK285" s="181">
        <f>ROUND(I285*H285,2)</f>
        <v>0</v>
      </c>
      <c r="BL285" s="18" t="s">
        <v>128</v>
      </c>
      <c r="BM285" s="180" t="s">
        <v>356</v>
      </c>
    </row>
    <row r="286" spans="1:65" s="2" customFormat="1" ht="19.5">
      <c r="A286" s="33"/>
      <c r="B286" s="34"/>
      <c r="C286" s="33"/>
      <c r="D286" s="182" t="s">
        <v>186</v>
      </c>
      <c r="E286" s="33"/>
      <c r="F286" s="183" t="s">
        <v>1397</v>
      </c>
      <c r="G286" s="33"/>
      <c r="H286" s="33"/>
      <c r="I286" s="102"/>
      <c r="J286" s="33"/>
      <c r="K286" s="33"/>
      <c r="L286" s="34"/>
      <c r="M286" s="184"/>
      <c r="N286" s="185"/>
      <c r="O286" s="59"/>
      <c r="P286" s="59"/>
      <c r="Q286" s="59"/>
      <c r="R286" s="59"/>
      <c r="S286" s="59"/>
      <c r="T286" s="60"/>
      <c r="U286" s="33"/>
      <c r="V286" s="33"/>
      <c r="W286" s="33"/>
      <c r="X286" s="33"/>
      <c r="Y286" s="33"/>
      <c r="Z286" s="33"/>
      <c r="AA286" s="33"/>
      <c r="AB286" s="33"/>
      <c r="AC286" s="33"/>
      <c r="AD286" s="33"/>
      <c r="AE286" s="33"/>
      <c r="AT286" s="18" t="s">
        <v>186</v>
      </c>
      <c r="AU286" s="18" t="s">
        <v>21</v>
      </c>
    </row>
    <row r="287" spans="1:65" s="15" customFormat="1" ht="11.25">
      <c r="B287" s="213"/>
      <c r="D287" s="182" t="s">
        <v>187</v>
      </c>
      <c r="E287" s="214" t="s">
        <v>1</v>
      </c>
      <c r="F287" s="215" t="s">
        <v>1317</v>
      </c>
      <c r="H287" s="214" t="s">
        <v>1</v>
      </c>
      <c r="I287" s="216"/>
      <c r="L287" s="213"/>
      <c r="M287" s="217"/>
      <c r="N287" s="218"/>
      <c r="O287" s="218"/>
      <c r="P287" s="218"/>
      <c r="Q287" s="218"/>
      <c r="R287" s="218"/>
      <c r="S287" s="218"/>
      <c r="T287" s="219"/>
      <c r="AT287" s="214" t="s">
        <v>187</v>
      </c>
      <c r="AU287" s="214" t="s">
        <v>21</v>
      </c>
      <c r="AV287" s="15" t="s">
        <v>21</v>
      </c>
      <c r="AW287" s="15" t="s">
        <v>36</v>
      </c>
      <c r="AX287" s="15" t="s">
        <v>80</v>
      </c>
      <c r="AY287" s="214" t="s">
        <v>180</v>
      </c>
    </row>
    <row r="288" spans="1:65" s="13" customFormat="1" ht="11.25">
      <c r="B288" s="186"/>
      <c r="D288" s="182" t="s">
        <v>187</v>
      </c>
      <c r="E288" s="187" t="s">
        <v>1</v>
      </c>
      <c r="F288" s="188" t="s">
        <v>21</v>
      </c>
      <c r="H288" s="189">
        <v>1</v>
      </c>
      <c r="I288" s="190"/>
      <c r="L288" s="186"/>
      <c r="M288" s="191"/>
      <c r="N288" s="192"/>
      <c r="O288" s="192"/>
      <c r="P288" s="192"/>
      <c r="Q288" s="192"/>
      <c r="R288" s="192"/>
      <c r="S288" s="192"/>
      <c r="T288" s="193"/>
      <c r="AT288" s="187" t="s">
        <v>187</v>
      </c>
      <c r="AU288" s="187" t="s">
        <v>21</v>
      </c>
      <c r="AV288" s="13" t="s">
        <v>91</v>
      </c>
      <c r="AW288" s="13" t="s">
        <v>36</v>
      </c>
      <c r="AX288" s="13" t="s">
        <v>80</v>
      </c>
      <c r="AY288" s="187" t="s">
        <v>180</v>
      </c>
    </row>
    <row r="289" spans="1:65" s="14" customFormat="1" ht="11.25">
      <c r="B289" s="194"/>
      <c r="D289" s="182" t="s">
        <v>187</v>
      </c>
      <c r="E289" s="195" t="s">
        <v>1</v>
      </c>
      <c r="F289" s="196" t="s">
        <v>189</v>
      </c>
      <c r="H289" s="197">
        <v>1</v>
      </c>
      <c r="I289" s="198"/>
      <c r="L289" s="194"/>
      <c r="M289" s="199"/>
      <c r="N289" s="200"/>
      <c r="O289" s="200"/>
      <c r="P289" s="200"/>
      <c r="Q289" s="200"/>
      <c r="R289" s="200"/>
      <c r="S289" s="200"/>
      <c r="T289" s="201"/>
      <c r="AT289" s="195" t="s">
        <v>187</v>
      </c>
      <c r="AU289" s="195" t="s">
        <v>21</v>
      </c>
      <c r="AV289" s="14" t="s">
        <v>128</v>
      </c>
      <c r="AW289" s="14" t="s">
        <v>36</v>
      </c>
      <c r="AX289" s="14" t="s">
        <v>21</v>
      </c>
      <c r="AY289" s="195" t="s">
        <v>180</v>
      </c>
    </row>
    <row r="290" spans="1:65" s="2" customFormat="1" ht="48" customHeight="1">
      <c r="A290" s="33"/>
      <c r="B290" s="167"/>
      <c r="C290" s="168" t="s">
        <v>262</v>
      </c>
      <c r="D290" s="168" t="s">
        <v>182</v>
      </c>
      <c r="E290" s="169" t="s">
        <v>1398</v>
      </c>
      <c r="F290" s="170" t="s">
        <v>1399</v>
      </c>
      <c r="G290" s="171" t="s">
        <v>1243</v>
      </c>
      <c r="H290" s="172">
        <v>58</v>
      </c>
      <c r="I290" s="173"/>
      <c r="J290" s="174">
        <f>ROUND(I290*H290,2)</f>
        <v>0</v>
      </c>
      <c r="K290" s="175"/>
      <c r="L290" s="34"/>
      <c r="M290" s="176" t="s">
        <v>1</v>
      </c>
      <c r="N290" s="177" t="s">
        <v>45</v>
      </c>
      <c r="O290" s="59"/>
      <c r="P290" s="178">
        <f>O290*H290</f>
        <v>0</v>
      </c>
      <c r="Q290" s="178">
        <v>0</v>
      </c>
      <c r="R290" s="178">
        <f>Q290*H290</f>
        <v>0</v>
      </c>
      <c r="S290" s="178">
        <v>0</v>
      </c>
      <c r="T290" s="179">
        <f>S290*H290</f>
        <v>0</v>
      </c>
      <c r="U290" s="33"/>
      <c r="V290" s="33"/>
      <c r="W290" s="33"/>
      <c r="X290" s="33"/>
      <c r="Y290" s="33"/>
      <c r="Z290" s="33"/>
      <c r="AA290" s="33"/>
      <c r="AB290" s="33"/>
      <c r="AC290" s="33"/>
      <c r="AD290" s="33"/>
      <c r="AE290" s="33"/>
      <c r="AR290" s="180" t="s">
        <v>128</v>
      </c>
      <c r="AT290" s="180" t="s">
        <v>182</v>
      </c>
      <c r="AU290" s="180" t="s">
        <v>21</v>
      </c>
      <c r="AY290" s="18" t="s">
        <v>180</v>
      </c>
      <c r="BE290" s="181">
        <f>IF(N290="základní",J290,0)</f>
        <v>0</v>
      </c>
      <c r="BF290" s="181">
        <f>IF(N290="snížená",J290,0)</f>
        <v>0</v>
      </c>
      <c r="BG290" s="181">
        <f>IF(N290="zákl. přenesená",J290,0)</f>
        <v>0</v>
      </c>
      <c r="BH290" s="181">
        <f>IF(N290="sníž. přenesená",J290,0)</f>
        <v>0</v>
      </c>
      <c r="BI290" s="181">
        <f>IF(N290="nulová",J290,0)</f>
        <v>0</v>
      </c>
      <c r="BJ290" s="18" t="s">
        <v>21</v>
      </c>
      <c r="BK290" s="181">
        <f>ROUND(I290*H290,2)</f>
        <v>0</v>
      </c>
      <c r="BL290" s="18" t="s">
        <v>128</v>
      </c>
      <c r="BM290" s="180" t="s">
        <v>360</v>
      </c>
    </row>
    <row r="291" spans="1:65" s="2" customFormat="1" ht="39">
      <c r="A291" s="33"/>
      <c r="B291" s="34"/>
      <c r="C291" s="33"/>
      <c r="D291" s="182" t="s">
        <v>186</v>
      </c>
      <c r="E291" s="33"/>
      <c r="F291" s="183" t="s">
        <v>1399</v>
      </c>
      <c r="G291" s="33"/>
      <c r="H291" s="33"/>
      <c r="I291" s="102"/>
      <c r="J291" s="33"/>
      <c r="K291" s="33"/>
      <c r="L291" s="34"/>
      <c r="M291" s="184"/>
      <c r="N291" s="185"/>
      <c r="O291" s="59"/>
      <c r="P291" s="59"/>
      <c r="Q291" s="59"/>
      <c r="R291" s="59"/>
      <c r="S291" s="59"/>
      <c r="T291" s="60"/>
      <c r="U291" s="33"/>
      <c r="V291" s="33"/>
      <c r="W291" s="33"/>
      <c r="X291" s="33"/>
      <c r="Y291" s="33"/>
      <c r="Z291" s="33"/>
      <c r="AA291" s="33"/>
      <c r="AB291" s="33"/>
      <c r="AC291" s="33"/>
      <c r="AD291" s="33"/>
      <c r="AE291" s="33"/>
      <c r="AT291" s="18" t="s">
        <v>186</v>
      </c>
      <c r="AU291" s="18" t="s">
        <v>21</v>
      </c>
    </row>
    <row r="292" spans="1:65" s="15" customFormat="1" ht="22.5">
      <c r="B292" s="213"/>
      <c r="D292" s="182" t="s">
        <v>187</v>
      </c>
      <c r="E292" s="214" t="s">
        <v>1</v>
      </c>
      <c r="F292" s="215" t="s">
        <v>1324</v>
      </c>
      <c r="H292" s="214" t="s">
        <v>1</v>
      </c>
      <c r="I292" s="216"/>
      <c r="L292" s="213"/>
      <c r="M292" s="217"/>
      <c r="N292" s="218"/>
      <c r="O292" s="218"/>
      <c r="P292" s="218"/>
      <c r="Q292" s="218"/>
      <c r="R292" s="218"/>
      <c r="S292" s="218"/>
      <c r="T292" s="219"/>
      <c r="AT292" s="214" t="s">
        <v>187</v>
      </c>
      <c r="AU292" s="214" t="s">
        <v>21</v>
      </c>
      <c r="AV292" s="15" t="s">
        <v>21</v>
      </c>
      <c r="AW292" s="15" t="s">
        <v>36</v>
      </c>
      <c r="AX292" s="15" t="s">
        <v>80</v>
      </c>
      <c r="AY292" s="214" t="s">
        <v>180</v>
      </c>
    </row>
    <row r="293" spans="1:65" s="13" customFormat="1" ht="11.25">
      <c r="B293" s="186"/>
      <c r="D293" s="182" t="s">
        <v>187</v>
      </c>
      <c r="E293" s="187" t="s">
        <v>1</v>
      </c>
      <c r="F293" s="188" t="s">
        <v>1400</v>
      </c>
      <c r="H293" s="189">
        <v>58</v>
      </c>
      <c r="I293" s="190"/>
      <c r="L293" s="186"/>
      <c r="M293" s="191"/>
      <c r="N293" s="192"/>
      <c r="O293" s="192"/>
      <c r="P293" s="192"/>
      <c r="Q293" s="192"/>
      <c r="R293" s="192"/>
      <c r="S293" s="192"/>
      <c r="T293" s="193"/>
      <c r="AT293" s="187" t="s">
        <v>187</v>
      </c>
      <c r="AU293" s="187" t="s">
        <v>21</v>
      </c>
      <c r="AV293" s="13" t="s">
        <v>91</v>
      </c>
      <c r="AW293" s="13" t="s">
        <v>36</v>
      </c>
      <c r="AX293" s="13" t="s">
        <v>80</v>
      </c>
      <c r="AY293" s="187" t="s">
        <v>180</v>
      </c>
    </row>
    <row r="294" spans="1:65" s="14" customFormat="1" ht="11.25">
      <c r="B294" s="194"/>
      <c r="D294" s="182" t="s">
        <v>187</v>
      </c>
      <c r="E294" s="195" t="s">
        <v>1</v>
      </c>
      <c r="F294" s="196" t="s">
        <v>189</v>
      </c>
      <c r="H294" s="197">
        <v>58</v>
      </c>
      <c r="I294" s="198"/>
      <c r="L294" s="194"/>
      <c r="M294" s="199"/>
      <c r="N294" s="200"/>
      <c r="O294" s="200"/>
      <c r="P294" s="200"/>
      <c r="Q294" s="200"/>
      <c r="R294" s="200"/>
      <c r="S294" s="200"/>
      <c r="T294" s="201"/>
      <c r="AT294" s="195" t="s">
        <v>187</v>
      </c>
      <c r="AU294" s="195" t="s">
        <v>21</v>
      </c>
      <c r="AV294" s="14" t="s">
        <v>128</v>
      </c>
      <c r="AW294" s="14" t="s">
        <v>36</v>
      </c>
      <c r="AX294" s="14" t="s">
        <v>21</v>
      </c>
      <c r="AY294" s="195" t="s">
        <v>180</v>
      </c>
    </row>
    <row r="295" spans="1:65" s="2" customFormat="1" ht="24" customHeight="1">
      <c r="A295" s="33"/>
      <c r="B295" s="167"/>
      <c r="C295" s="168" t="s">
        <v>350</v>
      </c>
      <c r="D295" s="168" t="s">
        <v>182</v>
      </c>
      <c r="E295" s="169" t="s">
        <v>1401</v>
      </c>
      <c r="F295" s="170" t="s">
        <v>1402</v>
      </c>
      <c r="G295" s="171" t="s">
        <v>1243</v>
      </c>
      <c r="H295" s="172">
        <v>11</v>
      </c>
      <c r="I295" s="173"/>
      <c r="J295" s="174">
        <f>ROUND(I295*H295,2)</f>
        <v>0</v>
      </c>
      <c r="K295" s="175"/>
      <c r="L295" s="34"/>
      <c r="M295" s="176" t="s">
        <v>1</v>
      </c>
      <c r="N295" s="177" t="s">
        <v>45</v>
      </c>
      <c r="O295" s="59"/>
      <c r="P295" s="178">
        <f>O295*H295</f>
        <v>0</v>
      </c>
      <c r="Q295" s="178">
        <v>0</v>
      </c>
      <c r="R295" s="178">
        <f>Q295*H295</f>
        <v>0</v>
      </c>
      <c r="S295" s="178">
        <v>0</v>
      </c>
      <c r="T295" s="179">
        <f>S295*H295</f>
        <v>0</v>
      </c>
      <c r="U295" s="33"/>
      <c r="V295" s="33"/>
      <c r="W295" s="33"/>
      <c r="X295" s="33"/>
      <c r="Y295" s="33"/>
      <c r="Z295" s="33"/>
      <c r="AA295" s="33"/>
      <c r="AB295" s="33"/>
      <c r="AC295" s="33"/>
      <c r="AD295" s="33"/>
      <c r="AE295" s="33"/>
      <c r="AR295" s="180" t="s">
        <v>128</v>
      </c>
      <c r="AT295" s="180" t="s">
        <v>182</v>
      </c>
      <c r="AU295" s="180" t="s">
        <v>21</v>
      </c>
      <c r="AY295" s="18" t="s">
        <v>180</v>
      </c>
      <c r="BE295" s="181">
        <f>IF(N295="základní",J295,0)</f>
        <v>0</v>
      </c>
      <c r="BF295" s="181">
        <f>IF(N295="snížená",J295,0)</f>
        <v>0</v>
      </c>
      <c r="BG295" s="181">
        <f>IF(N295="zákl. přenesená",J295,0)</f>
        <v>0</v>
      </c>
      <c r="BH295" s="181">
        <f>IF(N295="sníž. přenesená",J295,0)</f>
        <v>0</v>
      </c>
      <c r="BI295" s="181">
        <f>IF(N295="nulová",J295,0)</f>
        <v>0</v>
      </c>
      <c r="BJ295" s="18" t="s">
        <v>21</v>
      </c>
      <c r="BK295" s="181">
        <f>ROUND(I295*H295,2)</f>
        <v>0</v>
      </c>
      <c r="BL295" s="18" t="s">
        <v>128</v>
      </c>
      <c r="BM295" s="180" t="s">
        <v>365</v>
      </c>
    </row>
    <row r="296" spans="1:65" s="2" customFormat="1" ht="19.5">
      <c r="A296" s="33"/>
      <c r="B296" s="34"/>
      <c r="C296" s="33"/>
      <c r="D296" s="182" t="s">
        <v>186</v>
      </c>
      <c r="E296" s="33"/>
      <c r="F296" s="183" t="s">
        <v>1402</v>
      </c>
      <c r="G296" s="33"/>
      <c r="H296" s="33"/>
      <c r="I296" s="102"/>
      <c r="J296" s="33"/>
      <c r="K296" s="33"/>
      <c r="L296" s="34"/>
      <c r="M296" s="184"/>
      <c r="N296" s="185"/>
      <c r="O296" s="59"/>
      <c r="P296" s="59"/>
      <c r="Q296" s="59"/>
      <c r="R296" s="59"/>
      <c r="S296" s="59"/>
      <c r="T296" s="60"/>
      <c r="U296" s="33"/>
      <c r="V296" s="33"/>
      <c r="W296" s="33"/>
      <c r="X296" s="33"/>
      <c r="Y296" s="33"/>
      <c r="Z296" s="33"/>
      <c r="AA296" s="33"/>
      <c r="AB296" s="33"/>
      <c r="AC296" s="33"/>
      <c r="AD296" s="33"/>
      <c r="AE296" s="33"/>
      <c r="AT296" s="18" t="s">
        <v>186</v>
      </c>
      <c r="AU296" s="18" t="s">
        <v>21</v>
      </c>
    </row>
    <row r="297" spans="1:65" s="15" customFormat="1" ht="11.25">
      <c r="B297" s="213"/>
      <c r="D297" s="182" t="s">
        <v>187</v>
      </c>
      <c r="E297" s="214" t="s">
        <v>1</v>
      </c>
      <c r="F297" s="215" t="s">
        <v>1317</v>
      </c>
      <c r="H297" s="214" t="s">
        <v>1</v>
      </c>
      <c r="I297" s="216"/>
      <c r="L297" s="213"/>
      <c r="M297" s="217"/>
      <c r="N297" s="218"/>
      <c r="O297" s="218"/>
      <c r="P297" s="218"/>
      <c r="Q297" s="218"/>
      <c r="R297" s="218"/>
      <c r="S297" s="218"/>
      <c r="T297" s="219"/>
      <c r="AT297" s="214" t="s">
        <v>187</v>
      </c>
      <c r="AU297" s="214" t="s">
        <v>21</v>
      </c>
      <c r="AV297" s="15" t="s">
        <v>21</v>
      </c>
      <c r="AW297" s="15" t="s">
        <v>36</v>
      </c>
      <c r="AX297" s="15" t="s">
        <v>80</v>
      </c>
      <c r="AY297" s="214" t="s">
        <v>180</v>
      </c>
    </row>
    <row r="298" spans="1:65" s="13" customFormat="1" ht="11.25">
      <c r="B298" s="186"/>
      <c r="D298" s="182" t="s">
        <v>187</v>
      </c>
      <c r="E298" s="187" t="s">
        <v>1</v>
      </c>
      <c r="F298" s="188" t="s">
        <v>233</v>
      </c>
      <c r="H298" s="189">
        <v>11</v>
      </c>
      <c r="I298" s="190"/>
      <c r="L298" s="186"/>
      <c r="M298" s="191"/>
      <c r="N298" s="192"/>
      <c r="O298" s="192"/>
      <c r="P298" s="192"/>
      <c r="Q298" s="192"/>
      <c r="R298" s="192"/>
      <c r="S298" s="192"/>
      <c r="T298" s="193"/>
      <c r="AT298" s="187" t="s">
        <v>187</v>
      </c>
      <c r="AU298" s="187" t="s">
        <v>21</v>
      </c>
      <c r="AV298" s="13" t="s">
        <v>91</v>
      </c>
      <c r="AW298" s="13" t="s">
        <v>36</v>
      </c>
      <c r="AX298" s="13" t="s">
        <v>80</v>
      </c>
      <c r="AY298" s="187" t="s">
        <v>180</v>
      </c>
    </row>
    <row r="299" spans="1:65" s="14" customFormat="1" ht="11.25">
      <c r="B299" s="194"/>
      <c r="D299" s="182" t="s">
        <v>187</v>
      </c>
      <c r="E299" s="195" t="s">
        <v>1</v>
      </c>
      <c r="F299" s="196" t="s">
        <v>189</v>
      </c>
      <c r="H299" s="197">
        <v>11</v>
      </c>
      <c r="I299" s="198"/>
      <c r="L299" s="194"/>
      <c r="M299" s="199"/>
      <c r="N299" s="200"/>
      <c r="O299" s="200"/>
      <c r="P299" s="200"/>
      <c r="Q299" s="200"/>
      <c r="R299" s="200"/>
      <c r="S299" s="200"/>
      <c r="T299" s="201"/>
      <c r="AT299" s="195" t="s">
        <v>187</v>
      </c>
      <c r="AU299" s="195" t="s">
        <v>21</v>
      </c>
      <c r="AV299" s="14" t="s">
        <v>128</v>
      </c>
      <c r="AW299" s="14" t="s">
        <v>36</v>
      </c>
      <c r="AX299" s="14" t="s">
        <v>21</v>
      </c>
      <c r="AY299" s="195" t="s">
        <v>180</v>
      </c>
    </row>
    <row r="300" spans="1:65" s="2" customFormat="1" ht="24" customHeight="1">
      <c r="A300" s="33"/>
      <c r="B300" s="167"/>
      <c r="C300" s="168" t="s">
        <v>265</v>
      </c>
      <c r="D300" s="168" t="s">
        <v>182</v>
      </c>
      <c r="E300" s="169" t="s">
        <v>1403</v>
      </c>
      <c r="F300" s="170" t="s">
        <v>1404</v>
      </c>
      <c r="G300" s="171" t="s">
        <v>1243</v>
      </c>
      <c r="H300" s="172">
        <v>2</v>
      </c>
      <c r="I300" s="173"/>
      <c r="J300" s="174">
        <f>ROUND(I300*H300,2)</f>
        <v>0</v>
      </c>
      <c r="K300" s="175"/>
      <c r="L300" s="34"/>
      <c r="M300" s="176" t="s">
        <v>1</v>
      </c>
      <c r="N300" s="177" t="s">
        <v>45</v>
      </c>
      <c r="O300" s="59"/>
      <c r="P300" s="178">
        <f>O300*H300</f>
        <v>0</v>
      </c>
      <c r="Q300" s="178">
        <v>0</v>
      </c>
      <c r="R300" s="178">
        <f>Q300*H300</f>
        <v>0</v>
      </c>
      <c r="S300" s="178">
        <v>0</v>
      </c>
      <c r="T300" s="179">
        <f>S300*H300</f>
        <v>0</v>
      </c>
      <c r="U300" s="33"/>
      <c r="V300" s="33"/>
      <c r="W300" s="33"/>
      <c r="X300" s="33"/>
      <c r="Y300" s="33"/>
      <c r="Z300" s="33"/>
      <c r="AA300" s="33"/>
      <c r="AB300" s="33"/>
      <c r="AC300" s="33"/>
      <c r="AD300" s="33"/>
      <c r="AE300" s="33"/>
      <c r="AR300" s="180" t="s">
        <v>128</v>
      </c>
      <c r="AT300" s="180" t="s">
        <v>182</v>
      </c>
      <c r="AU300" s="180" t="s">
        <v>21</v>
      </c>
      <c r="AY300" s="18" t="s">
        <v>180</v>
      </c>
      <c r="BE300" s="181">
        <f>IF(N300="základní",J300,0)</f>
        <v>0</v>
      </c>
      <c r="BF300" s="181">
        <f>IF(N300="snížená",J300,0)</f>
        <v>0</v>
      </c>
      <c r="BG300" s="181">
        <f>IF(N300="zákl. přenesená",J300,0)</f>
        <v>0</v>
      </c>
      <c r="BH300" s="181">
        <f>IF(N300="sníž. přenesená",J300,0)</f>
        <v>0</v>
      </c>
      <c r="BI300" s="181">
        <f>IF(N300="nulová",J300,0)</f>
        <v>0</v>
      </c>
      <c r="BJ300" s="18" t="s">
        <v>21</v>
      </c>
      <c r="BK300" s="181">
        <f>ROUND(I300*H300,2)</f>
        <v>0</v>
      </c>
      <c r="BL300" s="18" t="s">
        <v>128</v>
      </c>
      <c r="BM300" s="180" t="s">
        <v>370</v>
      </c>
    </row>
    <row r="301" spans="1:65" s="2" customFormat="1" ht="19.5">
      <c r="A301" s="33"/>
      <c r="B301" s="34"/>
      <c r="C301" s="33"/>
      <c r="D301" s="182" t="s">
        <v>186</v>
      </c>
      <c r="E301" s="33"/>
      <c r="F301" s="183" t="s">
        <v>1404</v>
      </c>
      <c r="G301" s="33"/>
      <c r="H301" s="33"/>
      <c r="I301" s="102"/>
      <c r="J301" s="33"/>
      <c r="K301" s="33"/>
      <c r="L301" s="34"/>
      <c r="M301" s="184"/>
      <c r="N301" s="185"/>
      <c r="O301" s="59"/>
      <c r="P301" s="59"/>
      <c r="Q301" s="59"/>
      <c r="R301" s="59"/>
      <c r="S301" s="59"/>
      <c r="T301" s="60"/>
      <c r="U301" s="33"/>
      <c r="V301" s="33"/>
      <c r="W301" s="33"/>
      <c r="X301" s="33"/>
      <c r="Y301" s="33"/>
      <c r="Z301" s="33"/>
      <c r="AA301" s="33"/>
      <c r="AB301" s="33"/>
      <c r="AC301" s="33"/>
      <c r="AD301" s="33"/>
      <c r="AE301" s="33"/>
      <c r="AT301" s="18" t="s">
        <v>186</v>
      </c>
      <c r="AU301" s="18" t="s">
        <v>21</v>
      </c>
    </row>
    <row r="302" spans="1:65" s="15" customFormat="1" ht="11.25">
      <c r="B302" s="213"/>
      <c r="D302" s="182" t="s">
        <v>187</v>
      </c>
      <c r="E302" s="214" t="s">
        <v>1</v>
      </c>
      <c r="F302" s="215" t="s">
        <v>1317</v>
      </c>
      <c r="H302" s="214" t="s">
        <v>1</v>
      </c>
      <c r="I302" s="216"/>
      <c r="L302" s="213"/>
      <c r="M302" s="217"/>
      <c r="N302" s="218"/>
      <c r="O302" s="218"/>
      <c r="P302" s="218"/>
      <c r="Q302" s="218"/>
      <c r="R302" s="218"/>
      <c r="S302" s="218"/>
      <c r="T302" s="219"/>
      <c r="AT302" s="214" t="s">
        <v>187</v>
      </c>
      <c r="AU302" s="214" t="s">
        <v>21</v>
      </c>
      <c r="AV302" s="15" t="s">
        <v>21</v>
      </c>
      <c r="AW302" s="15" t="s">
        <v>36</v>
      </c>
      <c r="AX302" s="15" t="s">
        <v>80</v>
      </c>
      <c r="AY302" s="214" t="s">
        <v>180</v>
      </c>
    </row>
    <row r="303" spans="1:65" s="13" customFormat="1" ht="11.25">
      <c r="B303" s="186"/>
      <c r="D303" s="182" t="s">
        <v>187</v>
      </c>
      <c r="E303" s="187" t="s">
        <v>1</v>
      </c>
      <c r="F303" s="188" t="s">
        <v>91</v>
      </c>
      <c r="H303" s="189">
        <v>2</v>
      </c>
      <c r="I303" s="190"/>
      <c r="L303" s="186"/>
      <c r="M303" s="191"/>
      <c r="N303" s="192"/>
      <c r="O303" s="192"/>
      <c r="P303" s="192"/>
      <c r="Q303" s="192"/>
      <c r="R303" s="192"/>
      <c r="S303" s="192"/>
      <c r="T303" s="193"/>
      <c r="AT303" s="187" t="s">
        <v>187</v>
      </c>
      <c r="AU303" s="187" t="s">
        <v>21</v>
      </c>
      <c r="AV303" s="13" t="s">
        <v>91</v>
      </c>
      <c r="AW303" s="13" t="s">
        <v>36</v>
      </c>
      <c r="AX303" s="13" t="s">
        <v>80</v>
      </c>
      <c r="AY303" s="187" t="s">
        <v>180</v>
      </c>
    </row>
    <row r="304" spans="1:65" s="14" customFormat="1" ht="11.25">
      <c r="B304" s="194"/>
      <c r="D304" s="182" t="s">
        <v>187</v>
      </c>
      <c r="E304" s="195" t="s">
        <v>1</v>
      </c>
      <c r="F304" s="196" t="s">
        <v>189</v>
      </c>
      <c r="H304" s="197">
        <v>2</v>
      </c>
      <c r="I304" s="198"/>
      <c r="L304" s="194"/>
      <c r="M304" s="199"/>
      <c r="N304" s="200"/>
      <c r="O304" s="200"/>
      <c r="P304" s="200"/>
      <c r="Q304" s="200"/>
      <c r="R304" s="200"/>
      <c r="S304" s="200"/>
      <c r="T304" s="201"/>
      <c r="AT304" s="195" t="s">
        <v>187</v>
      </c>
      <c r="AU304" s="195" t="s">
        <v>21</v>
      </c>
      <c r="AV304" s="14" t="s">
        <v>128</v>
      </c>
      <c r="AW304" s="14" t="s">
        <v>36</v>
      </c>
      <c r="AX304" s="14" t="s">
        <v>21</v>
      </c>
      <c r="AY304" s="195" t="s">
        <v>180</v>
      </c>
    </row>
    <row r="305" spans="1:65" s="2" customFormat="1" ht="16.5" customHeight="1">
      <c r="A305" s="33"/>
      <c r="B305" s="167"/>
      <c r="C305" s="168" t="s">
        <v>357</v>
      </c>
      <c r="D305" s="168" t="s">
        <v>182</v>
      </c>
      <c r="E305" s="169" t="s">
        <v>1405</v>
      </c>
      <c r="F305" s="170" t="s">
        <v>1406</v>
      </c>
      <c r="G305" s="171" t="s">
        <v>1243</v>
      </c>
      <c r="H305" s="172">
        <v>46</v>
      </c>
      <c r="I305" s="173"/>
      <c r="J305" s="174">
        <f>ROUND(I305*H305,2)</f>
        <v>0</v>
      </c>
      <c r="K305" s="175"/>
      <c r="L305" s="34"/>
      <c r="M305" s="176" t="s">
        <v>1</v>
      </c>
      <c r="N305" s="177" t="s">
        <v>45</v>
      </c>
      <c r="O305" s="59"/>
      <c r="P305" s="178">
        <f>O305*H305</f>
        <v>0</v>
      </c>
      <c r="Q305" s="178">
        <v>0</v>
      </c>
      <c r="R305" s="178">
        <f>Q305*H305</f>
        <v>0</v>
      </c>
      <c r="S305" s="178">
        <v>0</v>
      </c>
      <c r="T305" s="179">
        <f>S305*H305</f>
        <v>0</v>
      </c>
      <c r="U305" s="33"/>
      <c r="V305" s="33"/>
      <c r="W305" s="33"/>
      <c r="X305" s="33"/>
      <c r="Y305" s="33"/>
      <c r="Z305" s="33"/>
      <c r="AA305" s="33"/>
      <c r="AB305" s="33"/>
      <c r="AC305" s="33"/>
      <c r="AD305" s="33"/>
      <c r="AE305" s="33"/>
      <c r="AR305" s="180" t="s">
        <v>128</v>
      </c>
      <c r="AT305" s="180" t="s">
        <v>182</v>
      </c>
      <c r="AU305" s="180" t="s">
        <v>21</v>
      </c>
      <c r="AY305" s="18" t="s">
        <v>180</v>
      </c>
      <c r="BE305" s="181">
        <f>IF(N305="základní",J305,0)</f>
        <v>0</v>
      </c>
      <c r="BF305" s="181">
        <f>IF(N305="snížená",J305,0)</f>
        <v>0</v>
      </c>
      <c r="BG305" s="181">
        <f>IF(N305="zákl. přenesená",J305,0)</f>
        <v>0</v>
      </c>
      <c r="BH305" s="181">
        <f>IF(N305="sníž. přenesená",J305,0)</f>
        <v>0</v>
      </c>
      <c r="BI305" s="181">
        <f>IF(N305="nulová",J305,0)</f>
        <v>0</v>
      </c>
      <c r="BJ305" s="18" t="s">
        <v>21</v>
      </c>
      <c r="BK305" s="181">
        <f>ROUND(I305*H305,2)</f>
        <v>0</v>
      </c>
      <c r="BL305" s="18" t="s">
        <v>128</v>
      </c>
      <c r="BM305" s="180" t="s">
        <v>375</v>
      </c>
    </row>
    <row r="306" spans="1:65" s="2" customFormat="1" ht="11.25">
      <c r="A306" s="33"/>
      <c r="B306" s="34"/>
      <c r="C306" s="33"/>
      <c r="D306" s="182" t="s">
        <v>186</v>
      </c>
      <c r="E306" s="33"/>
      <c r="F306" s="183" t="s">
        <v>1406</v>
      </c>
      <c r="G306" s="33"/>
      <c r="H306" s="33"/>
      <c r="I306" s="102"/>
      <c r="J306" s="33"/>
      <c r="K306" s="33"/>
      <c r="L306" s="34"/>
      <c r="M306" s="184"/>
      <c r="N306" s="185"/>
      <c r="O306" s="59"/>
      <c r="P306" s="59"/>
      <c r="Q306" s="59"/>
      <c r="R306" s="59"/>
      <c r="S306" s="59"/>
      <c r="T306" s="60"/>
      <c r="U306" s="33"/>
      <c r="V306" s="33"/>
      <c r="W306" s="33"/>
      <c r="X306" s="33"/>
      <c r="Y306" s="33"/>
      <c r="Z306" s="33"/>
      <c r="AA306" s="33"/>
      <c r="AB306" s="33"/>
      <c r="AC306" s="33"/>
      <c r="AD306" s="33"/>
      <c r="AE306" s="33"/>
      <c r="AT306" s="18" t="s">
        <v>186</v>
      </c>
      <c r="AU306" s="18" t="s">
        <v>21</v>
      </c>
    </row>
    <row r="307" spans="1:65" s="15" customFormat="1" ht="22.5">
      <c r="B307" s="213"/>
      <c r="D307" s="182" t="s">
        <v>187</v>
      </c>
      <c r="E307" s="214" t="s">
        <v>1</v>
      </c>
      <c r="F307" s="215" t="s">
        <v>1324</v>
      </c>
      <c r="H307" s="214" t="s">
        <v>1</v>
      </c>
      <c r="I307" s="216"/>
      <c r="L307" s="213"/>
      <c r="M307" s="217"/>
      <c r="N307" s="218"/>
      <c r="O307" s="218"/>
      <c r="P307" s="218"/>
      <c r="Q307" s="218"/>
      <c r="R307" s="218"/>
      <c r="S307" s="218"/>
      <c r="T307" s="219"/>
      <c r="AT307" s="214" t="s">
        <v>187</v>
      </c>
      <c r="AU307" s="214" t="s">
        <v>21</v>
      </c>
      <c r="AV307" s="15" t="s">
        <v>21</v>
      </c>
      <c r="AW307" s="15" t="s">
        <v>36</v>
      </c>
      <c r="AX307" s="15" t="s">
        <v>80</v>
      </c>
      <c r="AY307" s="214" t="s">
        <v>180</v>
      </c>
    </row>
    <row r="308" spans="1:65" s="13" customFormat="1" ht="11.25">
      <c r="B308" s="186"/>
      <c r="D308" s="182" t="s">
        <v>187</v>
      </c>
      <c r="E308" s="187" t="s">
        <v>1</v>
      </c>
      <c r="F308" s="188" t="s">
        <v>1407</v>
      </c>
      <c r="H308" s="189">
        <v>46</v>
      </c>
      <c r="I308" s="190"/>
      <c r="L308" s="186"/>
      <c r="M308" s="191"/>
      <c r="N308" s="192"/>
      <c r="O308" s="192"/>
      <c r="P308" s="192"/>
      <c r="Q308" s="192"/>
      <c r="R308" s="192"/>
      <c r="S308" s="192"/>
      <c r="T308" s="193"/>
      <c r="AT308" s="187" t="s">
        <v>187</v>
      </c>
      <c r="AU308" s="187" t="s">
        <v>21</v>
      </c>
      <c r="AV308" s="13" t="s">
        <v>91</v>
      </c>
      <c r="AW308" s="13" t="s">
        <v>36</v>
      </c>
      <c r="AX308" s="13" t="s">
        <v>80</v>
      </c>
      <c r="AY308" s="187" t="s">
        <v>180</v>
      </c>
    </row>
    <row r="309" spans="1:65" s="14" customFormat="1" ht="11.25">
      <c r="B309" s="194"/>
      <c r="D309" s="182" t="s">
        <v>187</v>
      </c>
      <c r="E309" s="195" t="s">
        <v>1</v>
      </c>
      <c r="F309" s="196" t="s">
        <v>189</v>
      </c>
      <c r="H309" s="197">
        <v>46</v>
      </c>
      <c r="I309" s="198"/>
      <c r="L309" s="194"/>
      <c r="M309" s="199"/>
      <c r="N309" s="200"/>
      <c r="O309" s="200"/>
      <c r="P309" s="200"/>
      <c r="Q309" s="200"/>
      <c r="R309" s="200"/>
      <c r="S309" s="200"/>
      <c r="T309" s="201"/>
      <c r="AT309" s="195" t="s">
        <v>187</v>
      </c>
      <c r="AU309" s="195" t="s">
        <v>21</v>
      </c>
      <c r="AV309" s="14" t="s">
        <v>128</v>
      </c>
      <c r="AW309" s="14" t="s">
        <v>36</v>
      </c>
      <c r="AX309" s="14" t="s">
        <v>21</v>
      </c>
      <c r="AY309" s="195" t="s">
        <v>180</v>
      </c>
    </row>
    <row r="310" spans="1:65" s="2" customFormat="1" ht="16.5" customHeight="1">
      <c r="A310" s="33"/>
      <c r="B310" s="167"/>
      <c r="C310" s="168" t="s">
        <v>270</v>
      </c>
      <c r="D310" s="168" t="s">
        <v>182</v>
      </c>
      <c r="E310" s="169" t="s">
        <v>1408</v>
      </c>
      <c r="F310" s="170" t="s">
        <v>1409</v>
      </c>
      <c r="G310" s="171" t="s">
        <v>1243</v>
      </c>
      <c r="H310" s="172">
        <v>11</v>
      </c>
      <c r="I310" s="173"/>
      <c r="J310" s="174">
        <f>ROUND(I310*H310,2)</f>
        <v>0</v>
      </c>
      <c r="K310" s="175"/>
      <c r="L310" s="34"/>
      <c r="M310" s="176" t="s">
        <v>1</v>
      </c>
      <c r="N310" s="177" t="s">
        <v>45</v>
      </c>
      <c r="O310" s="59"/>
      <c r="P310" s="178">
        <f>O310*H310</f>
        <v>0</v>
      </c>
      <c r="Q310" s="178">
        <v>0</v>
      </c>
      <c r="R310" s="178">
        <f>Q310*H310</f>
        <v>0</v>
      </c>
      <c r="S310" s="178">
        <v>0</v>
      </c>
      <c r="T310" s="179">
        <f>S310*H310</f>
        <v>0</v>
      </c>
      <c r="U310" s="33"/>
      <c r="V310" s="33"/>
      <c r="W310" s="33"/>
      <c r="X310" s="33"/>
      <c r="Y310" s="33"/>
      <c r="Z310" s="33"/>
      <c r="AA310" s="33"/>
      <c r="AB310" s="33"/>
      <c r="AC310" s="33"/>
      <c r="AD310" s="33"/>
      <c r="AE310" s="33"/>
      <c r="AR310" s="180" t="s">
        <v>128</v>
      </c>
      <c r="AT310" s="180" t="s">
        <v>182</v>
      </c>
      <c r="AU310" s="180" t="s">
        <v>21</v>
      </c>
      <c r="AY310" s="18" t="s">
        <v>180</v>
      </c>
      <c r="BE310" s="181">
        <f>IF(N310="základní",J310,0)</f>
        <v>0</v>
      </c>
      <c r="BF310" s="181">
        <f>IF(N310="snížená",J310,0)</f>
        <v>0</v>
      </c>
      <c r="BG310" s="181">
        <f>IF(N310="zákl. přenesená",J310,0)</f>
        <v>0</v>
      </c>
      <c r="BH310" s="181">
        <f>IF(N310="sníž. přenesená",J310,0)</f>
        <v>0</v>
      </c>
      <c r="BI310" s="181">
        <f>IF(N310="nulová",J310,0)</f>
        <v>0</v>
      </c>
      <c r="BJ310" s="18" t="s">
        <v>21</v>
      </c>
      <c r="BK310" s="181">
        <f>ROUND(I310*H310,2)</f>
        <v>0</v>
      </c>
      <c r="BL310" s="18" t="s">
        <v>128</v>
      </c>
      <c r="BM310" s="180" t="s">
        <v>384</v>
      </c>
    </row>
    <row r="311" spans="1:65" s="2" customFormat="1" ht="11.25">
      <c r="A311" s="33"/>
      <c r="B311" s="34"/>
      <c r="C311" s="33"/>
      <c r="D311" s="182" t="s">
        <v>186</v>
      </c>
      <c r="E311" s="33"/>
      <c r="F311" s="183" t="s">
        <v>1409</v>
      </c>
      <c r="G311" s="33"/>
      <c r="H311" s="33"/>
      <c r="I311" s="102"/>
      <c r="J311" s="33"/>
      <c r="K311" s="33"/>
      <c r="L311" s="34"/>
      <c r="M311" s="184"/>
      <c r="N311" s="185"/>
      <c r="O311" s="59"/>
      <c r="P311" s="59"/>
      <c r="Q311" s="59"/>
      <c r="R311" s="59"/>
      <c r="S311" s="59"/>
      <c r="T311" s="60"/>
      <c r="U311" s="33"/>
      <c r="V311" s="33"/>
      <c r="W311" s="33"/>
      <c r="X311" s="33"/>
      <c r="Y311" s="33"/>
      <c r="Z311" s="33"/>
      <c r="AA311" s="33"/>
      <c r="AB311" s="33"/>
      <c r="AC311" s="33"/>
      <c r="AD311" s="33"/>
      <c r="AE311" s="33"/>
      <c r="AT311" s="18" t="s">
        <v>186</v>
      </c>
      <c r="AU311" s="18" t="s">
        <v>21</v>
      </c>
    </row>
    <row r="312" spans="1:65" s="15" customFormat="1" ht="11.25">
      <c r="B312" s="213"/>
      <c r="D312" s="182" t="s">
        <v>187</v>
      </c>
      <c r="E312" s="214" t="s">
        <v>1</v>
      </c>
      <c r="F312" s="215" t="s">
        <v>1317</v>
      </c>
      <c r="H312" s="214" t="s">
        <v>1</v>
      </c>
      <c r="I312" s="216"/>
      <c r="L312" s="213"/>
      <c r="M312" s="217"/>
      <c r="N312" s="218"/>
      <c r="O312" s="218"/>
      <c r="P312" s="218"/>
      <c r="Q312" s="218"/>
      <c r="R312" s="218"/>
      <c r="S312" s="218"/>
      <c r="T312" s="219"/>
      <c r="AT312" s="214" t="s">
        <v>187</v>
      </c>
      <c r="AU312" s="214" t="s">
        <v>21</v>
      </c>
      <c r="AV312" s="15" t="s">
        <v>21</v>
      </c>
      <c r="AW312" s="15" t="s">
        <v>36</v>
      </c>
      <c r="AX312" s="15" t="s">
        <v>80</v>
      </c>
      <c r="AY312" s="214" t="s">
        <v>180</v>
      </c>
    </row>
    <row r="313" spans="1:65" s="13" customFormat="1" ht="11.25">
      <c r="B313" s="186"/>
      <c r="D313" s="182" t="s">
        <v>187</v>
      </c>
      <c r="E313" s="187" t="s">
        <v>1</v>
      </c>
      <c r="F313" s="188" t="s">
        <v>233</v>
      </c>
      <c r="H313" s="189">
        <v>11</v>
      </c>
      <c r="I313" s="190"/>
      <c r="L313" s="186"/>
      <c r="M313" s="191"/>
      <c r="N313" s="192"/>
      <c r="O313" s="192"/>
      <c r="P313" s="192"/>
      <c r="Q313" s="192"/>
      <c r="R313" s="192"/>
      <c r="S313" s="192"/>
      <c r="T313" s="193"/>
      <c r="AT313" s="187" t="s">
        <v>187</v>
      </c>
      <c r="AU313" s="187" t="s">
        <v>21</v>
      </c>
      <c r="AV313" s="13" t="s">
        <v>91</v>
      </c>
      <c r="AW313" s="13" t="s">
        <v>36</v>
      </c>
      <c r="AX313" s="13" t="s">
        <v>80</v>
      </c>
      <c r="AY313" s="187" t="s">
        <v>180</v>
      </c>
    </row>
    <row r="314" spans="1:65" s="14" customFormat="1" ht="11.25">
      <c r="B314" s="194"/>
      <c r="D314" s="182" t="s">
        <v>187</v>
      </c>
      <c r="E314" s="195" t="s">
        <v>1</v>
      </c>
      <c r="F314" s="196" t="s">
        <v>189</v>
      </c>
      <c r="H314" s="197">
        <v>11</v>
      </c>
      <c r="I314" s="198"/>
      <c r="L314" s="194"/>
      <c r="M314" s="199"/>
      <c r="N314" s="200"/>
      <c r="O314" s="200"/>
      <c r="P314" s="200"/>
      <c r="Q314" s="200"/>
      <c r="R314" s="200"/>
      <c r="S314" s="200"/>
      <c r="T314" s="201"/>
      <c r="AT314" s="195" t="s">
        <v>187</v>
      </c>
      <c r="AU314" s="195" t="s">
        <v>21</v>
      </c>
      <c r="AV314" s="14" t="s">
        <v>128</v>
      </c>
      <c r="AW314" s="14" t="s">
        <v>36</v>
      </c>
      <c r="AX314" s="14" t="s">
        <v>21</v>
      </c>
      <c r="AY314" s="195" t="s">
        <v>180</v>
      </c>
    </row>
    <row r="315" spans="1:65" s="2" customFormat="1" ht="16.5" customHeight="1">
      <c r="A315" s="33"/>
      <c r="B315" s="167"/>
      <c r="C315" s="168" t="s">
        <v>367</v>
      </c>
      <c r="D315" s="168" t="s">
        <v>182</v>
      </c>
      <c r="E315" s="169" t="s">
        <v>1410</v>
      </c>
      <c r="F315" s="170" t="s">
        <v>1411</v>
      </c>
      <c r="G315" s="171" t="s">
        <v>1243</v>
      </c>
      <c r="H315" s="172">
        <v>2</v>
      </c>
      <c r="I315" s="173"/>
      <c r="J315" s="174">
        <f>ROUND(I315*H315,2)</f>
        <v>0</v>
      </c>
      <c r="K315" s="175"/>
      <c r="L315" s="34"/>
      <c r="M315" s="176" t="s">
        <v>1</v>
      </c>
      <c r="N315" s="177" t="s">
        <v>45</v>
      </c>
      <c r="O315" s="59"/>
      <c r="P315" s="178">
        <f>O315*H315</f>
        <v>0</v>
      </c>
      <c r="Q315" s="178">
        <v>0</v>
      </c>
      <c r="R315" s="178">
        <f>Q315*H315</f>
        <v>0</v>
      </c>
      <c r="S315" s="178">
        <v>0</v>
      </c>
      <c r="T315" s="179">
        <f>S315*H315</f>
        <v>0</v>
      </c>
      <c r="U315" s="33"/>
      <c r="V315" s="33"/>
      <c r="W315" s="33"/>
      <c r="X315" s="33"/>
      <c r="Y315" s="33"/>
      <c r="Z315" s="33"/>
      <c r="AA315" s="33"/>
      <c r="AB315" s="33"/>
      <c r="AC315" s="33"/>
      <c r="AD315" s="33"/>
      <c r="AE315" s="33"/>
      <c r="AR315" s="180" t="s">
        <v>128</v>
      </c>
      <c r="AT315" s="180" t="s">
        <v>182</v>
      </c>
      <c r="AU315" s="180" t="s">
        <v>21</v>
      </c>
      <c r="AY315" s="18" t="s">
        <v>180</v>
      </c>
      <c r="BE315" s="181">
        <f>IF(N315="základní",J315,0)</f>
        <v>0</v>
      </c>
      <c r="BF315" s="181">
        <f>IF(N315="snížená",J315,0)</f>
        <v>0</v>
      </c>
      <c r="BG315" s="181">
        <f>IF(N315="zákl. přenesená",J315,0)</f>
        <v>0</v>
      </c>
      <c r="BH315" s="181">
        <f>IF(N315="sníž. přenesená",J315,0)</f>
        <v>0</v>
      </c>
      <c r="BI315" s="181">
        <f>IF(N315="nulová",J315,0)</f>
        <v>0</v>
      </c>
      <c r="BJ315" s="18" t="s">
        <v>21</v>
      </c>
      <c r="BK315" s="181">
        <f>ROUND(I315*H315,2)</f>
        <v>0</v>
      </c>
      <c r="BL315" s="18" t="s">
        <v>128</v>
      </c>
      <c r="BM315" s="180" t="s">
        <v>389</v>
      </c>
    </row>
    <row r="316" spans="1:65" s="2" customFormat="1" ht="11.25">
      <c r="A316" s="33"/>
      <c r="B316" s="34"/>
      <c r="C316" s="33"/>
      <c r="D316" s="182" t="s">
        <v>186</v>
      </c>
      <c r="E316" s="33"/>
      <c r="F316" s="183" t="s">
        <v>1411</v>
      </c>
      <c r="G316" s="33"/>
      <c r="H316" s="33"/>
      <c r="I316" s="102"/>
      <c r="J316" s="33"/>
      <c r="K316" s="33"/>
      <c r="L316" s="34"/>
      <c r="M316" s="184"/>
      <c r="N316" s="185"/>
      <c r="O316" s="59"/>
      <c r="P316" s="59"/>
      <c r="Q316" s="59"/>
      <c r="R316" s="59"/>
      <c r="S316" s="59"/>
      <c r="T316" s="60"/>
      <c r="U316" s="33"/>
      <c r="V316" s="33"/>
      <c r="W316" s="33"/>
      <c r="X316" s="33"/>
      <c r="Y316" s="33"/>
      <c r="Z316" s="33"/>
      <c r="AA316" s="33"/>
      <c r="AB316" s="33"/>
      <c r="AC316" s="33"/>
      <c r="AD316" s="33"/>
      <c r="AE316" s="33"/>
      <c r="AT316" s="18" t="s">
        <v>186</v>
      </c>
      <c r="AU316" s="18" t="s">
        <v>21</v>
      </c>
    </row>
    <row r="317" spans="1:65" s="15" customFormat="1" ht="11.25">
      <c r="B317" s="213"/>
      <c r="D317" s="182" t="s">
        <v>187</v>
      </c>
      <c r="E317" s="214" t="s">
        <v>1</v>
      </c>
      <c r="F317" s="215" t="s">
        <v>1317</v>
      </c>
      <c r="H317" s="214" t="s">
        <v>1</v>
      </c>
      <c r="I317" s="216"/>
      <c r="L317" s="213"/>
      <c r="M317" s="217"/>
      <c r="N317" s="218"/>
      <c r="O317" s="218"/>
      <c r="P317" s="218"/>
      <c r="Q317" s="218"/>
      <c r="R317" s="218"/>
      <c r="S317" s="218"/>
      <c r="T317" s="219"/>
      <c r="AT317" s="214" t="s">
        <v>187</v>
      </c>
      <c r="AU317" s="214" t="s">
        <v>21</v>
      </c>
      <c r="AV317" s="15" t="s">
        <v>21</v>
      </c>
      <c r="AW317" s="15" t="s">
        <v>36</v>
      </c>
      <c r="AX317" s="15" t="s">
        <v>80</v>
      </c>
      <c r="AY317" s="214" t="s">
        <v>180</v>
      </c>
    </row>
    <row r="318" spans="1:65" s="13" customFormat="1" ht="11.25">
      <c r="B318" s="186"/>
      <c r="D318" s="182" t="s">
        <v>187</v>
      </c>
      <c r="E318" s="187" t="s">
        <v>1</v>
      </c>
      <c r="F318" s="188" t="s">
        <v>91</v>
      </c>
      <c r="H318" s="189">
        <v>2</v>
      </c>
      <c r="I318" s="190"/>
      <c r="L318" s="186"/>
      <c r="M318" s="191"/>
      <c r="N318" s="192"/>
      <c r="O318" s="192"/>
      <c r="P318" s="192"/>
      <c r="Q318" s="192"/>
      <c r="R318" s="192"/>
      <c r="S318" s="192"/>
      <c r="T318" s="193"/>
      <c r="AT318" s="187" t="s">
        <v>187</v>
      </c>
      <c r="AU318" s="187" t="s">
        <v>21</v>
      </c>
      <c r="AV318" s="13" t="s">
        <v>91</v>
      </c>
      <c r="AW318" s="13" t="s">
        <v>36</v>
      </c>
      <c r="AX318" s="13" t="s">
        <v>80</v>
      </c>
      <c r="AY318" s="187" t="s">
        <v>180</v>
      </c>
    </row>
    <row r="319" spans="1:65" s="14" customFormat="1" ht="11.25">
      <c r="B319" s="194"/>
      <c r="D319" s="182" t="s">
        <v>187</v>
      </c>
      <c r="E319" s="195" t="s">
        <v>1</v>
      </c>
      <c r="F319" s="196" t="s">
        <v>189</v>
      </c>
      <c r="H319" s="197">
        <v>2</v>
      </c>
      <c r="I319" s="198"/>
      <c r="L319" s="194"/>
      <c r="M319" s="199"/>
      <c r="N319" s="200"/>
      <c r="O319" s="200"/>
      <c r="P319" s="200"/>
      <c r="Q319" s="200"/>
      <c r="R319" s="200"/>
      <c r="S319" s="200"/>
      <c r="T319" s="201"/>
      <c r="AT319" s="195" t="s">
        <v>187</v>
      </c>
      <c r="AU319" s="195" t="s">
        <v>21</v>
      </c>
      <c r="AV319" s="14" t="s">
        <v>128</v>
      </c>
      <c r="AW319" s="14" t="s">
        <v>36</v>
      </c>
      <c r="AX319" s="14" t="s">
        <v>21</v>
      </c>
      <c r="AY319" s="195" t="s">
        <v>180</v>
      </c>
    </row>
    <row r="320" spans="1:65" s="2" customFormat="1" ht="24" customHeight="1">
      <c r="A320" s="33"/>
      <c r="B320" s="167"/>
      <c r="C320" s="168" t="s">
        <v>274</v>
      </c>
      <c r="D320" s="168" t="s">
        <v>182</v>
      </c>
      <c r="E320" s="169" t="s">
        <v>1412</v>
      </c>
      <c r="F320" s="170" t="s">
        <v>1413</v>
      </c>
      <c r="G320" s="171" t="s">
        <v>1243</v>
      </c>
      <c r="H320" s="172">
        <v>33</v>
      </c>
      <c r="I320" s="173"/>
      <c r="J320" s="174">
        <f>ROUND(I320*H320,2)</f>
        <v>0</v>
      </c>
      <c r="K320" s="175"/>
      <c r="L320" s="34"/>
      <c r="M320" s="176" t="s">
        <v>1</v>
      </c>
      <c r="N320" s="177" t="s">
        <v>45</v>
      </c>
      <c r="O320" s="59"/>
      <c r="P320" s="178">
        <f>O320*H320</f>
        <v>0</v>
      </c>
      <c r="Q320" s="178">
        <v>0</v>
      </c>
      <c r="R320" s="178">
        <f>Q320*H320</f>
        <v>0</v>
      </c>
      <c r="S320" s="178">
        <v>0</v>
      </c>
      <c r="T320" s="179">
        <f>S320*H320</f>
        <v>0</v>
      </c>
      <c r="U320" s="33"/>
      <c r="V320" s="33"/>
      <c r="W320" s="33"/>
      <c r="X320" s="33"/>
      <c r="Y320" s="33"/>
      <c r="Z320" s="33"/>
      <c r="AA320" s="33"/>
      <c r="AB320" s="33"/>
      <c r="AC320" s="33"/>
      <c r="AD320" s="33"/>
      <c r="AE320" s="33"/>
      <c r="AR320" s="180" t="s">
        <v>128</v>
      </c>
      <c r="AT320" s="180" t="s">
        <v>182</v>
      </c>
      <c r="AU320" s="180" t="s">
        <v>21</v>
      </c>
      <c r="AY320" s="18" t="s">
        <v>180</v>
      </c>
      <c r="BE320" s="181">
        <f>IF(N320="základní",J320,0)</f>
        <v>0</v>
      </c>
      <c r="BF320" s="181">
        <f>IF(N320="snížená",J320,0)</f>
        <v>0</v>
      </c>
      <c r="BG320" s="181">
        <f>IF(N320="zákl. přenesená",J320,0)</f>
        <v>0</v>
      </c>
      <c r="BH320" s="181">
        <f>IF(N320="sníž. přenesená",J320,0)</f>
        <v>0</v>
      </c>
      <c r="BI320" s="181">
        <f>IF(N320="nulová",J320,0)</f>
        <v>0</v>
      </c>
      <c r="BJ320" s="18" t="s">
        <v>21</v>
      </c>
      <c r="BK320" s="181">
        <f>ROUND(I320*H320,2)</f>
        <v>0</v>
      </c>
      <c r="BL320" s="18" t="s">
        <v>128</v>
      </c>
      <c r="BM320" s="180" t="s">
        <v>393</v>
      </c>
    </row>
    <row r="321" spans="1:65" s="2" customFormat="1" ht="19.5">
      <c r="A321" s="33"/>
      <c r="B321" s="34"/>
      <c r="C321" s="33"/>
      <c r="D321" s="182" t="s">
        <v>186</v>
      </c>
      <c r="E321" s="33"/>
      <c r="F321" s="183" t="s">
        <v>1413</v>
      </c>
      <c r="G321" s="33"/>
      <c r="H321" s="33"/>
      <c r="I321" s="102"/>
      <c r="J321" s="33"/>
      <c r="K321" s="33"/>
      <c r="L321" s="34"/>
      <c r="M321" s="184"/>
      <c r="N321" s="185"/>
      <c r="O321" s="59"/>
      <c r="P321" s="59"/>
      <c r="Q321" s="59"/>
      <c r="R321" s="59"/>
      <c r="S321" s="59"/>
      <c r="T321" s="60"/>
      <c r="U321" s="33"/>
      <c r="V321" s="33"/>
      <c r="W321" s="33"/>
      <c r="X321" s="33"/>
      <c r="Y321" s="33"/>
      <c r="Z321" s="33"/>
      <c r="AA321" s="33"/>
      <c r="AB321" s="33"/>
      <c r="AC321" s="33"/>
      <c r="AD321" s="33"/>
      <c r="AE321" s="33"/>
      <c r="AT321" s="18" t="s">
        <v>186</v>
      </c>
      <c r="AU321" s="18" t="s">
        <v>21</v>
      </c>
    </row>
    <row r="322" spans="1:65" s="15" customFormat="1" ht="22.5">
      <c r="B322" s="213"/>
      <c r="D322" s="182" t="s">
        <v>187</v>
      </c>
      <c r="E322" s="214" t="s">
        <v>1</v>
      </c>
      <c r="F322" s="215" t="s">
        <v>1320</v>
      </c>
      <c r="H322" s="214" t="s">
        <v>1</v>
      </c>
      <c r="I322" s="216"/>
      <c r="L322" s="213"/>
      <c r="M322" s="217"/>
      <c r="N322" s="218"/>
      <c r="O322" s="218"/>
      <c r="P322" s="218"/>
      <c r="Q322" s="218"/>
      <c r="R322" s="218"/>
      <c r="S322" s="218"/>
      <c r="T322" s="219"/>
      <c r="AT322" s="214" t="s">
        <v>187</v>
      </c>
      <c r="AU322" s="214" t="s">
        <v>21</v>
      </c>
      <c r="AV322" s="15" t="s">
        <v>21</v>
      </c>
      <c r="AW322" s="15" t="s">
        <v>36</v>
      </c>
      <c r="AX322" s="15" t="s">
        <v>80</v>
      </c>
      <c r="AY322" s="214" t="s">
        <v>180</v>
      </c>
    </row>
    <row r="323" spans="1:65" s="13" customFormat="1" ht="11.25">
      <c r="B323" s="186"/>
      <c r="D323" s="182" t="s">
        <v>187</v>
      </c>
      <c r="E323" s="187" t="s">
        <v>1</v>
      </c>
      <c r="F323" s="188" t="s">
        <v>1414</v>
      </c>
      <c r="H323" s="189">
        <v>33</v>
      </c>
      <c r="I323" s="190"/>
      <c r="L323" s="186"/>
      <c r="M323" s="191"/>
      <c r="N323" s="192"/>
      <c r="O323" s="192"/>
      <c r="P323" s="192"/>
      <c r="Q323" s="192"/>
      <c r="R323" s="192"/>
      <c r="S323" s="192"/>
      <c r="T323" s="193"/>
      <c r="AT323" s="187" t="s">
        <v>187</v>
      </c>
      <c r="AU323" s="187" t="s">
        <v>21</v>
      </c>
      <c r="AV323" s="13" t="s">
        <v>91</v>
      </c>
      <c r="AW323" s="13" t="s">
        <v>36</v>
      </c>
      <c r="AX323" s="13" t="s">
        <v>80</v>
      </c>
      <c r="AY323" s="187" t="s">
        <v>180</v>
      </c>
    </row>
    <row r="324" spans="1:65" s="14" customFormat="1" ht="11.25">
      <c r="B324" s="194"/>
      <c r="D324" s="182" t="s">
        <v>187</v>
      </c>
      <c r="E324" s="195" t="s">
        <v>1</v>
      </c>
      <c r="F324" s="196" t="s">
        <v>189</v>
      </c>
      <c r="H324" s="197">
        <v>33</v>
      </c>
      <c r="I324" s="198"/>
      <c r="L324" s="194"/>
      <c r="M324" s="199"/>
      <c r="N324" s="200"/>
      <c r="O324" s="200"/>
      <c r="P324" s="200"/>
      <c r="Q324" s="200"/>
      <c r="R324" s="200"/>
      <c r="S324" s="200"/>
      <c r="T324" s="201"/>
      <c r="AT324" s="195" t="s">
        <v>187</v>
      </c>
      <c r="AU324" s="195" t="s">
        <v>21</v>
      </c>
      <c r="AV324" s="14" t="s">
        <v>128</v>
      </c>
      <c r="AW324" s="14" t="s">
        <v>36</v>
      </c>
      <c r="AX324" s="14" t="s">
        <v>21</v>
      </c>
      <c r="AY324" s="195" t="s">
        <v>180</v>
      </c>
    </row>
    <row r="325" spans="1:65" s="2" customFormat="1" ht="24" customHeight="1">
      <c r="A325" s="33"/>
      <c r="B325" s="167"/>
      <c r="C325" s="168" t="s">
        <v>380</v>
      </c>
      <c r="D325" s="168" t="s">
        <v>182</v>
      </c>
      <c r="E325" s="169" t="s">
        <v>1415</v>
      </c>
      <c r="F325" s="170" t="s">
        <v>1416</v>
      </c>
      <c r="G325" s="171" t="s">
        <v>1243</v>
      </c>
      <c r="H325" s="172">
        <v>7</v>
      </c>
      <c r="I325" s="173"/>
      <c r="J325" s="174">
        <f>ROUND(I325*H325,2)</f>
        <v>0</v>
      </c>
      <c r="K325" s="175"/>
      <c r="L325" s="34"/>
      <c r="M325" s="176" t="s">
        <v>1</v>
      </c>
      <c r="N325" s="177" t="s">
        <v>45</v>
      </c>
      <c r="O325" s="59"/>
      <c r="P325" s="178">
        <f>O325*H325</f>
        <v>0</v>
      </c>
      <c r="Q325" s="178">
        <v>0</v>
      </c>
      <c r="R325" s="178">
        <f>Q325*H325</f>
        <v>0</v>
      </c>
      <c r="S325" s="178">
        <v>0</v>
      </c>
      <c r="T325" s="179">
        <f>S325*H325</f>
        <v>0</v>
      </c>
      <c r="U325" s="33"/>
      <c r="V325" s="33"/>
      <c r="W325" s="33"/>
      <c r="X325" s="33"/>
      <c r="Y325" s="33"/>
      <c r="Z325" s="33"/>
      <c r="AA325" s="33"/>
      <c r="AB325" s="33"/>
      <c r="AC325" s="33"/>
      <c r="AD325" s="33"/>
      <c r="AE325" s="33"/>
      <c r="AR325" s="180" t="s">
        <v>128</v>
      </c>
      <c r="AT325" s="180" t="s">
        <v>182</v>
      </c>
      <c r="AU325" s="180" t="s">
        <v>21</v>
      </c>
      <c r="AY325" s="18" t="s">
        <v>180</v>
      </c>
      <c r="BE325" s="181">
        <f>IF(N325="základní",J325,0)</f>
        <v>0</v>
      </c>
      <c r="BF325" s="181">
        <f>IF(N325="snížená",J325,0)</f>
        <v>0</v>
      </c>
      <c r="BG325" s="181">
        <f>IF(N325="zákl. přenesená",J325,0)</f>
        <v>0</v>
      </c>
      <c r="BH325" s="181">
        <f>IF(N325="sníž. přenesená",J325,0)</f>
        <v>0</v>
      </c>
      <c r="BI325" s="181">
        <f>IF(N325="nulová",J325,0)</f>
        <v>0</v>
      </c>
      <c r="BJ325" s="18" t="s">
        <v>21</v>
      </c>
      <c r="BK325" s="181">
        <f>ROUND(I325*H325,2)</f>
        <v>0</v>
      </c>
      <c r="BL325" s="18" t="s">
        <v>128</v>
      </c>
      <c r="BM325" s="180" t="s">
        <v>397</v>
      </c>
    </row>
    <row r="326" spans="1:65" s="2" customFormat="1" ht="19.5">
      <c r="A326" s="33"/>
      <c r="B326" s="34"/>
      <c r="C326" s="33"/>
      <c r="D326" s="182" t="s">
        <v>186</v>
      </c>
      <c r="E326" s="33"/>
      <c r="F326" s="183" t="s">
        <v>1416</v>
      </c>
      <c r="G326" s="33"/>
      <c r="H326" s="33"/>
      <c r="I326" s="102"/>
      <c r="J326" s="33"/>
      <c r="K326" s="33"/>
      <c r="L326" s="34"/>
      <c r="M326" s="184"/>
      <c r="N326" s="185"/>
      <c r="O326" s="59"/>
      <c r="P326" s="59"/>
      <c r="Q326" s="59"/>
      <c r="R326" s="59"/>
      <c r="S326" s="59"/>
      <c r="T326" s="60"/>
      <c r="U326" s="33"/>
      <c r="V326" s="33"/>
      <c r="W326" s="33"/>
      <c r="X326" s="33"/>
      <c r="Y326" s="33"/>
      <c r="Z326" s="33"/>
      <c r="AA326" s="33"/>
      <c r="AB326" s="33"/>
      <c r="AC326" s="33"/>
      <c r="AD326" s="33"/>
      <c r="AE326" s="33"/>
      <c r="AT326" s="18" t="s">
        <v>186</v>
      </c>
      <c r="AU326" s="18" t="s">
        <v>21</v>
      </c>
    </row>
    <row r="327" spans="1:65" s="15" customFormat="1" ht="11.25">
      <c r="B327" s="213"/>
      <c r="D327" s="182" t="s">
        <v>187</v>
      </c>
      <c r="E327" s="214" t="s">
        <v>1</v>
      </c>
      <c r="F327" s="215" t="s">
        <v>1317</v>
      </c>
      <c r="H327" s="214" t="s">
        <v>1</v>
      </c>
      <c r="I327" s="216"/>
      <c r="L327" s="213"/>
      <c r="M327" s="217"/>
      <c r="N327" s="218"/>
      <c r="O327" s="218"/>
      <c r="P327" s="218"/>
      <c r="Q327" s="218"/>
      <c r="R327" s="218"/>
      <c r="S327" s="218"/>
      <c r="T327" s="219"/>
      <c r="AT327" s="214" t="s">
        <v>187</v>
      </c>
      <c r="AU327" s="214" t="s">
        <v>21</v>
      </c>
      <c r="AV327" s="15" t="s">
        <v>21</v>
      </c>
      <c r="AW327" s="15" t="s">
        <v>36</v>
      </c>
      <c r="AX327" s="15" t="s">
        <v>80</v>
      </c>
      <c r="AY327" s="214" t="s">
        <v>180</v>
      </c>
    </row>
    <row r="328" spans="1:65" s="13" customFormat="1" ht="11.25">
      <c r="B328" s="186"/>
      <c r="D328" s="182" t="s">
        <v>187</v>
      </c>
      <c r="E328" s="187" t="s">
        <v>1</v>
      </c>
      <c r="F328" s="188" t="s">
        <v>1417</v>
      </c>
      <c r="H328" s="189">
        <v>7</v>
      </c>
      <c r="I328" s="190"/>
      <c r="L328" s="186"/>
      <c r="M328" s="191"/>
      <c r="N328" s="192"/>
      <c r="O328" s="192"/>
      <c r="P328" s="192"/>
      <c r="Q328" s="192"/>
      <c r="R328" s="192"/>
      <c r="S328" s="192"/>
      <c r="T328" s="193"/>
      <c r="AT328" s="187" t="s">
        <v>187</v>
      </c>
      <c r="AU328" s="187" t="s">
        <v>21</v>
      </c>
      <c r="AV328" s="13" t="s">
        <v>91</v>
      </c>
      <c r="AW328" s="13" t="s">
        <v>36</v>
      </c>
      <c r="AX328" s="13" t="s">
        <v>80</v>
      </c>
      <c r="AY328" s="187" t="s">
        <v>180</v>
      </c>
    </row>
    <row r="329" spans="1:65" s="14" customFormat="1" ht="11.25">
      <c r="B329" s="194"/>
      <c r="D329" s="182" t="s">
        <v>187</v>
      </c>
      <c r="E329" s="195" t="s">
        <v>1</v>
      </c>
      <c r="F329" s="196" t="s">
        <v>189</v>
      </c>
      <c r="H329" s="197">
        <v>7</v>
      </c>
      <c r="I329" s="198"/>
      <c r="L329" s="194"/>
      <c r="M329" s="199"/>
      <c r="N329" s="200"/>
      <c r="O329" s="200"/>
      <c r="P329" s="200"/>
      <c r="Q329" s="200"/>
      <c r="R329" s="200"/>
      <c r="S329" s="200"/>
      <c r="T329" s="201"/>
      <c r="AT329" s="195" t="s">
        <v>187</v>
      </c>
      <c r="AU329" s="195" t="s">
        <v>21</v>
      </c>
      <c r="AV329" s="14" t="s">
        <v>128</v>
      </c>
      <c r="AW329" s="14" t="s">
        <v>36</v>
      </c>
      <c r="AX329" s="14" t="s">
        <v>21</v>
      </c>
      <c r="AY329" s="195" t="s">
        <v>180</v>
      </c>
    </row>
    <row r="330" spans="1:65" s="12" customFormat="1" ht="25.9" customHeight="1">
      <c r="B330" s="154"/>
      <c r="D330" s="155" t="s">
        <v>79</v>
      </c>
      <c r="E330" s="156" t="s">
        <v>1418</v>
      </c>
      <c r="F330" s="156" t="s">
        <v>1419</v>
      </c>
      <c r="I330" s="157"/>
      <c r="J330" s="158">
        <f>BK330</f>
        <v>0</v>
      </c>
      <c r="L330" s="154"/>
      <c r="M330" s="159"/>
      <c r="N330" s="160"/>
      <c r="O330" s="160"/>
      <c r="P330" s="161">
        <f>SUM(P331:P359)</f>
        <v>0</v>
      </c>
      <c r="Q330" s="160"/>
      <c r="R330" s="161">
        <f>SUM(R331:R359)</f>
        <v>0</v>
      </c>
      <c r="S330" s="160"/>
      <c r="T330" s="162">
        <f>SUM(T331:T359)</f>
        <v>0</v>
      </c>
      <c r="AR330" s="155" t="s">
        <v>21</v>
      </c>
      <c r="AT330" s="163" t="s">
        <v>79</v>
      </c>
      <c r="AU330" s="163" t="s">
        <v>80</v>
      </c>
      <c r="AY330" s="155" t="s">
        <v>180</v>
      </c>
      <c r="BK330" s="164">
        <f>SUM(BK331:BK359)</f>
        <v>0</v>
      </c>
    </row>
    <row r="331" spans="1:65" s="2" customFormat="1" ht="24" customHeight="1">
      <c r="A331" s="33"/>
      <c r="B331" s="167"/>
      <c r="C331" s="168" t="s">
        <v>277</v>
      </c>
      <c r="D331" s="168" t="s">
        <v>182</v>
      </c>
      <c r="E331" s="169" t="s">
        <v>1420</v>
      </c>
      <c r="F331" s="170" t="s">
        <v>1421</v>
      </c>
      <c r="G331" s="171" t="s">
        <v>213</v>
      </c>
      <c r="H331" s="172">
        <v>18</v>
      </c>
      <c r="I331" s="173"/>
      <c r="J331" s="174">
        <f>ROUND(I331*H331,2)</f>
        <v>0</v>
      </c>
      <c r="K331" s="175"/>
      <c r="L331" s="34"/>
      <c r="M331" s="176" t="s">
        <v>1</v>
      </c>
      <c r="N331" s="177" t="s">
        <v>45</v>
      </c>
      <c r="O331" s="59"/>
      <c r="P331" s="178">
        <f>O331*H331</f>
        <v>0</v>
      </c>
      <c r="Q331" s="178">
        <v>0</v>
      </c>
      <c r="R331" s="178">
        <f>Q331*H331</f>
        <v>0</v>
      </c>
      <c r="S331" s="178">
        <v>0</v>
      </c>
      <c r="T331" s="179">
        <f>S331*H331</f>
        <v>0</v>
      </c>
      <c r="U331" s="33"/>
      <c r="V331" s="33"/>
      <c r="W331" s="33"/>
      <c r="X331" s="33"/>
      <c r="Y331" s="33"/>
      <c r="Z331" s="33"/>
      <c r="AA331" s="33"/>
      <c r="AB331" s="33"/>
      <c r="AC331" s="33"/>
      <c r="AD331" s="33"/>
      <c r="AE331" s="33"/>
      <c r="AR331" s="180" t="s">
        <v>128</v>
      </c>
      <c r="AT331" s="180" t="s">
        <v>182</v>
      </c>
      <c r="AU331" s="180" t="s">
        <v>21</v>
      </c>
      <c r="AY331" s="18" t="s">
        <v>180</v>
      </c>
      <c r="BE331" s="181">
        <f>IF(N331="základní",J331,0)</f>
        <v>0</v>
      </c>
      <c r="BF331" s="181">
        <f>IF(N331="snížená",J331,0)</f>
        <v>0</v>
      </c>
      <c r="BG331" s="181">
        <f>IF(N331="zákl. přenesená",J331,0)</f>
        <v>0</v>
      </c>
      <c r="BH331" s="181">
        <f>IF(N331="sníž. přenesená",J331,0)</f>
        <v>0</v>
      </c>
      <c r="BI331" s="181">
        <f>IF(N331="nulová",J331,0)</f>
        <v>0</v>
      </c>
      <c r="BJ331" s="18" t="s">
        <v>21</v>
      </c>
      <c r="BK331" s="181">
        <f>ROUND(I331*H331,2)</f>
        <v>0</v>
      </c>
      <c r="BL331" s="18" t="s">
        <v>128</v>
      </c>
      <c r="BM331" s="180" t="s">
        <v>27</v>
      </c>
    </row>
    <row r="332" spans="1:65" s="2" customFormat="1" ht="19.5">
      <c r="A332" s="33"/>
      <c r="B332" s="34"/>
      <c r="C332" s="33"/>
      <c r="D332" s="182" t="s">
        <v>186</v>
      </c>
      <c r="E332" s="33"/>
      <c r="F332" s="183" t="s">
        <v>1421</v>
      </c>
      <c r="G332" s="33"/>
      <c r="H332" s="33"/>
      <c r="I332" s="102"/>
      <c r="J332" s="33"/>
      <c r="K332" s="33"/>
      <c r="L332" s="34"/>
      <c r="M332" s="184"/>
      <c r="N332" s="185"/>
      <c r="O332" s="59"/>
      <c r="P332" s="59"/>
      <c r="Q332" s="59"/>
      <c r="R332" s="59"/>
      <c r="S332" s="59"/>
      <c r="T332" s="60"/>
      <c r="U332" s="33"/>
      <c r="V332" s="33"/>
      <c r="W332" s="33"/>
      <c r="X332" s="33"/>
      <c r="Y332" s="33"/>
      <c r="Z332" s="33"/>
      <c r="AA332" s="33"/>
      <c r="AB332" s="33"/>
      <c r="AC332" s="33"/>
      <c r="AD332" s="33"/>
      <c r="AE332" s="33"/>
      <c r="AT332" s="18" t="s">
        <v>186</v>
      </c>
      <c r="AU332" s="18" t="s">
        <v>21</v>
      </c>
    </row>
    <row r="333" spans="1:65" s="15" customFormat="1" ht="11.25">
      <c r="B333" s="213"/>
      <c r="D333" s="182" t="s">
        <v>187</v>
      </c>
      <c r="E333" s="214" t="s">
        <v>1</v>
      </c>
      <c r="F333" s="215" t="s">
        <v>1395</v>
      </c>
      <c r="H333" s="214" t="s">
        <v>1</v>
      </c>
      <c r="I333" s="216"/>
      <c r="L333" s="213"/>
      <c r="M333" s="217"/>
      <c r="N333" s="218"/>
      <c r="O333" s="218"/>
      <c r="P333" s="218"/>
      <c r="Q333" s="218"/>
      <c r="R333" s="218"/>
      <c r="S333" s="218"/>
      <c r="T333" s="219"/>
      <c r="AT333" s="214" t="s">
        <v>187</v>
      </c>
      <c r="AU333" s="214" t="s">
        <v>21</v>
      </c>
      <c r="AV333" s="15" t="s">
        <v>21</v>
      </c>
      <c r="AW333" s="15" t="s">
        <v>36</v>
      </c>
      <c r="AX333" s="15" t="s">
        <v>80</v>
      </c>
      <c r="AY333" s="214" t="s">
        <v>180</v>
      </c>
    </row>
    <row r="334" spans="1:65" s="13" customFormat="1" ht="11.25">
      <c r="B334" s="186"/>
      <c r="D334" s="182" t="s">
        <v>187</v>
      </c>
      <c r="E334" s="187" t="s">
        <v>1</v>
      </c>
      <c r="F334" s="188" t="s">
        <v>226</v>
      </c>
      <c r="H334" s="189">
        <v>18</v>
      </c>
      <c r="I334" s="190"/>
      <c r="L334" s="186"/>
      <c r="M334" s="191"/>
      <c r="N334" s="192"/>
      <c r="O334" s="192"/>
      <c r="P334" s="192"/>
      <c r="Q334" s="192"/>
      <c r="R334" s="192"/>
      <c r="S334" s="192"/>
      <c r="T334" s="193"/>
      <c r="AT334" s="187" t="s">
        <v>187</v>
      </c>
      <c r="AU334" s="187" t="s">
        <v>21</v>
      </c>
      <c r="AV334" s="13" t="s">
        <v>91</v>
      </c>
      <c r="AW334" s="13" t="s">
        <v>36</v>
      </c>
      <c r="AX334" s="13" t="s">
        <v>80</v>
      </c>
      <c r="AY334" s="187" t="s">
        <v>180</v>
      </c>
    </row>
    <row r="335" spans="1:65" s="14" customFormat="1" ht="11.25">
      <c r="B335" s="194"/>
      <c r="D335" s="182" t="s">
        <v>187</v>
      </c>
      <c r="E335" s="195" t="s">
        <v>1</v>
      </c>
      <c r="F335" s="196" t="s">
        <v>189</v>
      </c>
      <c r="H335" s="197">
        <v>18</v>
      </c>
      <c r="I335" s="198"/>
      <c r="L335" s="194"/>
      <c r="M335" s="199"/>
      <c r="N335" s="200"/>
      <c r="O335" s="200"/>
      <c r="P335" s="200"/>
      <c r="Q335" s="200"/>
      <c r="R335" s="200"/>
      <c r="S335" s="200"/>
      <c r="T335" s="201"/>
      <c r="AT335" s="195" t="s">
        <v>187</v>
      </c>
      <c r="AU335" s="195" t="s">
        <v>21</v>
      </c>
      <c r="AV335" s="14" t="s">
        <v>128</v>
      </c>
      <c r="AW335" s="14" t="s">
        <v>36</v>
      </c>
      <c r="AX335" s="14" t="s">
        <v>21</v>
      </c>
      <c r="AY335" s="195" t="s">
        <v>180</v>
      </c>
    </row>
    <row r="336" spans="1:65" s="2" customFormat="1" ht="24" customHeight="1">
      <c r="A336" s="33"/>
      <c r="B336" s="167"/>
      <c r="C336" s="168" t="s">
        <v>390</v>
      </c>
      <c r="D336" s="168" t="s">
        <v>182</v>
      </c>
      <c r="E336" s="169" t="s">
        <v>1422</v>
      </c>
      <c r="F336" s="170" t="s">
        <v>1423</v>
      </c>
      <c r="G336" s="171" t="s">
        <v>213</v>
      </c>
      <c r="H336" s="172">
        <v>23</v>
      </c>
      <c r="I336" s="173"/>
      <c r="J336" s="174">
        <f>ROUND(I336*H336,2)</f>
        <v>0</v>
      </c>
      <c r="K336" s="175"/>
      <c r="L336" s="34"/>
      <c r="M336" s="176" t="s">
        <v>1</v>
      </c>
      <c r="N336" s="177" t="s">
        <v>45</v>
      </c>
      <c r="O336" s="59"/>
      <c r="P336" s="178">
        <f>O336*H336</f>
        <v>0</v>
      </c>
      <c r="Q336" s="178">
        <v>0</v>
      </c>
      <c r="R336" s="178">
        <f>Q336*H336</f>
        <v>0</v>
      </c>
      <c r="S336" s="178">
        <v>0</v>
      </c>
      <c r="T336" s="179">
        <f>S336*H336</f>
        <v>0</v>
      </c>
      <c r="U336" s="33"/>
      <c r="V336" s="33"/>
      <c r="W336" s="33"/>
      <c r="X336" s="33"/>
      <c r="Y336" s="33"/>
      <c r="Z336" s="33"/>
      <c r="AA336" s="33"/>
      <c r="AB336" s="33"/>
      <c r="AC336" s="33"/>
      <c r="AD336" s="33"/>
      <c r="AE336" s="33"/>
      <c r="AR336" s="180" t="s">
        <v>128</v>
      </c>
      <c r="AT336" s="180" t="s">
        <v>182</v>
      </c>
      <c r="AU336" s="180" t="s">
        <v>21</v>
      </c>
      <c r="AY336" s="18" t="s">
        <v>180</v>
      </c>
      <c r="BE336" s="181">
        <f>IF(N336="základní",J336,0)</f>
        <v>0</v>
      </c>
      <c r="BF336" s="181">
        <f>IF(N336="snížená",J336,0)</f>
        <v>0</v>
      </c>
      <c r="BG336" s="181">
        <f>IF(N336="zákl. přenesená",J336,0)</f>
        <v>0</v>
      </c>
      <c r="BH336" s="181">
        <f>IF(N336="sníž. přenesená",J336,0)</f>
        <v>0</v>
      </c>
      <c r="BI336" s="181">
        <f>IF(N336="nulová",J336,0)</f>
        <v>0</v>
      </c>
      <c r="BJ336" s="18" t="s">
        <v>21</v>
      </c>
      <c r="BK336" s="181">
        <f>ROUND(I336*H336,2)</f>
        <v>0</v>
      </c>
      <c r="BL336" s="18" t="s">
        <v>128</v>
      </c>
      <c r="BM336" s="180" t="s">
        <v>416</v>
      </c>
    </row>
    <row r="337" spans="1:65" s="2" customFormat="1" ht="19.5">
      <c r="A337" s="33"/>
      <c r="B337" s="34"/>
      <c r="C337" s="33"/>
      <c r="D337" s="182" t="s">
        <v>186</v>
      </c>
      <c r="E337" s="33"/>
      <c r="F337" s="183" t="s">
        <v>1423</v>
      </c>
      <c r="G337" s="33"/>
      <c r="H337" s="33"/>
      <c r="I337" s="102"/>
      <c r="J337" s="33"/>
      <c r="K337" s="33"/>
      <c r="L337" s="34"/>
      <c r="M337" s="184"/>
      <c r="N337" s="185"/>
      <c r="O337" s="59"/>
      <c r="P337" s="59"/>
      <c r="Q337" s="59"/>
      <c r="R337" s="59"/>
      <c r="S337" s="59"/>
      <c r="T337" s="60"/>
      <c r="U337" s="33"/>
      <c r="V337" s="33"/>
      <c r="W337" s="33"/>
      <c r="X337" s="33"/>
      <c r="Y337" s="33"/>
      <c r="Z337" s="33"/>
      <c r="AA337" s="33"/>
      <c r="AB337" s="33"/>
      <c r="AC337" s="33"/>
      <c r="AD337" s="33"/>
      <c r="AE337" s="33"/>
      <c r="AT337" s="18" t="s">
        <v>186</v>
      </c>
      <c r="AU337" s="18" t="s">
        <v>21</v>
      </c>
    </row>
    <row r="338" spans="1:65" s="2" customFormat="1" ht="36" customHeight="1">
      <c r="A338" s="33"/>
      <c r="B338" s="167"/>
      <c r="C338" s="168" t="s">
        <v>281</v>
      </c>
      <c r="D338" s="168" t="s">
        <v>182</v>
      </c>
      <c r="E338" s="169" t="s">
        <v>1424</v>
      </c>
      <c r="F338" s="170" t="s">
        <v>1425</v>
      </c>
      <c r="G338" s="171" t="s">
        <v>213</v>
      </c>
      <c r="H338" s="172">
        <v>134</v>
      </c>
      <c r="I338" s="173"/>
      <c r="J338" s="174">
        <f>ROUND(I338*H338,2)</f>
        <v>0</v>
      </c>
      <c r="K338" s="175"/>
      <c r="L338" s="34"/>
      <c r="M338" s="176" t="s">
        <v>1</v>
      </c>
      <c r="N338" s="177" t="s">
        <v>45</v>
      </c>
      <c r="O338" s="59"/>
      <c r="P338" s="178">
        <f>O338*H338</f>
        <v>0</v>
      </c>
      <c r="Q338" s="178">
        <v>0</v>
      </c>
      <c r="R338" s="178">
        <f>Q338*H338</f>
        <v>0</v>
      </c>
      <c r="S338" s="178">
        <v>0</v>
      </c>
      <c r="T338" s="179">
        <f>S338*H338</f>
        <v>0</v>
      </c>
      <c r="U338" s="33"/>
      <c r="V338" s="33"/>
      <c r="W338" s="33"/>
      <c r="X338" s="33"/>
      <c r="Y338" s="33"/>
      <c r="Z338" s="33"/>
      <c r="AA338" s="33"/>
      <c r="AB338" s="33"/>
      <c r="AC338" s="33"/>
      <c r="AD338" s="33"/>
      <c r="AE338" s="33"/>
      <c r="AR338" s="180" t="s">
        <v>128</v>
      </c>
      <c r="AT338" s="180" t="s">
        <v>182</v>
      </c>
      <c r="AU338" s="180" t="s">
        <v>21</v>
      </c>
      <c r="AY338" s="18" t="s">
        <v>180</v>
      </c>
      <c r="BE338" s="181">
        <f>IF(N338="základní",J338,0)</f>
        <v>0</v>
      </c>
      <c r="BF338" s="181">
        <f>IF(N338="snížená",J338,0)</f>
        <v>0</v>
      </c>
      <c r="BG338" s="181">
        <f>IF(N338="zákl. přenesená",J338,0)</f>
        <v>0</v>
      </c>
      <c r="BH338" s="181">
        <f>IF(N338="sníž. přenesená",J338,0)</f>
        <v>0</v>
      </c>
      <c r="BI338" s="181">
        <f>IF(N338="nulová",J338,0)</f>
        <v>0</v>
      </c>
      <c r="BJ338" s="18" t="s">
        <v>21</v>
      </c>
      <c r="BK338" s="181">
        <f>ROUND(I338*H338,2)</f>
        <v>0</v>
      </c>
      <c r="BL338" s="18" t="s">
        <v>128</v>
      </c>
      <c r="BM338" s="180" t="s">
        <v>422</v>
      </c>
    </row>
    <row r="339" spans="1:65" s="2" customFormat="1" ht="19.5">
      <c r="A339" s="33"/>
      <c r="B339" s="34"/>
      <c r="C339" s="33"/>
      <c r="D339" s="182" t="s">
        <v>186</v>
      </c>
      <c r="E339" s="33"/>
      <c r="F339" s="183" t="s">
        <v>1425</v>
      </c>
      <c r="G339" s="33"/>
      <c r="H339" s="33"/>
      <c r="I339" s="102"/>
      <c r="J339" s="33"/>
      <c r="K339" s="33"/>
      <c r="L339" s="34"/>
      <c r="M339" s="184"/>
      <c r="N339" s="185"/>
      <c r="O339" s="59"/>
      <c r="P339" s="59"/>
      <c r="Q339" s="59"/>
      <c r="R339" s="59"/>
      <c r="S339" s="59"/>
      <c r="T339" s="60"/>
      <c r="U339" s="33"/>
      <c r="V339" s="33"/>
      <c r="W339" s="33"/>
      <c r="X339" s="33"/>
      <c r="Y339" s="33"/>
      <c r="Z339" s="33"/>
      <c r="AA339" s="33"/>
      <c r="AB339" s="33"/>
      <c r="AC339" s="33"/>
      <c r="AD339" s="33"/>
      <c r="AE339" s="33"/>
      <c r="AT339" s="18" t="s">
        <v>186</v>
      </c>
      <c r="AU339" s="18" t="s">
        <v>21</v>
      </c>
    </row>
    <row r="340" spans="1:65" s="15" customFormat="1" ht="11.25">
      <c r="B340" s="213"/>
      <c r="D340" s="182" t="s">
        <v>187</v>
      </c>
      <c r="E340" s="214" t="s">
        <v>1</v>
      </c>
      <c r="F340" s="215" t="s">
        <v>1317</v>
      </c>
      <c r="H340" s="214" t="s">
        <v>1</v>
      </c>
      <c r="I340" s="216"/>
      <c r="L340" s="213"/>
      <c r="M340" s="217"/>
      <c r="N340" s="218"/>
      <c r="O340" s="218"/>
      <c r="P340" s="218"/>
      <c r="Q340" s="218"/>
      <c r="R340" s="218"/>
      <c r="S340" s="218"/>
      <c r="T340" s="219"/>
      <c r="AT340" s="214" t="s">
        <v>187</v>
      </c>
      <c r="AU340" s="214" t="s">
        <v>21</v>
      </c>
      <c r="AV340" s="15" t="s">
        <v>21</v>
      </c>
      <c r="AW340" s="15" t="s">
        <v>36</v>
      </c>
      <c r="AX340" s="15" t="s">
        <v>80</v>
      </c>
      <c r="AY340" s="214" t="s">
        <v>180</v>
      </c>
    </row>
    <row r="341" spans="1:65" s="13" customFormat="1" ht="11.25">
      <c r="B341" s="186"/>
      <c r="D341" s="182" t="s">
        <v>187</v>
      </c>
      <c r="E341" s="187" t="s">
        <v>1</v>
      </c>
      <c r="F341" s="188" t="s">
        <v>1426</v>
      </c>
      <c r="H341" s="189">
        <v>134</v>
      </c>
      <c r="I341" s="190"/>
      <c r="L341" s="186"/>
      <c r="M341" s="191"/>
      <c r="N341" s="192"/>
      <c r="O341" s="192"/>
      <c r="P341" s="192"/>
      <c r="Q341" s="192"/>
      <c r="R341" s="192"/>
      <c r="S341" s="192"/>
      <c r="T341" s="193"/>
      <c r="AT341" s="187" t="s">
        <v>187</v>
      </c>
      <c r="AU341" s="187" t="s">
        <v>21</v>
      </c>
      <c r="AV341" s="13" t="s">
        <v>91</v>
      </c>
      <c r="AW341" s="13" t="s">
        <v>36</v>
      </c>
      <c r="AX341" s="13" t="s">
        <v>80</v>
      </c>
      <c r="AY341" s="187" t="s">
        <v>180</v>
      </c>
    </row>
    <row r="342" spans="1:65" s="14" customFormat="1" ht="11.25">
      <c r="B342" s="194"/>
      <c r="D342" s="182" t="s">
        <v>187</v>
      </c>
      <c r="E342" s="195" t="s">
        <v>1</v>
      </c>
      <c r="F342" s="196" t="s">
        <v>189</v>
      </c>
      <c r="H342" s="197">
        <v>134</v>
      </c>
      <c r="I342" s="198"/>
      <c r="L342" s="194"/>
      <c r="M342" s="199"/>
      <c r="N342" s="200"/>
      <c r="O342" s="200"/>
      <c r="P342" s="200"/>
      <c r="Q342" s="200"/>
      <c r="R342" s="200"/>
      <c r="S342" s="200"/>
      <c r="T342" s="201"/>
      <c r="AT342" s="195" t="s">
        <v>187</v>
      </c>
      <c r="AU342" s="195" t="s">
        <v>21</v>
      </c>
      <c r="AV342" s="14" t="s">
        <v>128</v>
      </c>
      <c r="AW342" s="14" t="s">
        <v>36</v>
      </c>
      <c r="AX342" s="14" t="s">
        <v>21</v>
      </c>
      <c r="AY342" s="195" t="s">
        <v>180</v>
      </c>
    </row>
    <row r="343" spans="1:65" s="2" customFormat="1" ht="24" customHeight="1">
      <c r="A343" s="33"/>
      <c r="B343" s="167"/>
      <c r="C343" s="168" t="s">
        <v>399</v>
      </c>
      <c r="D343" s="168" t="s">
        <v>182</v>
      </c>
      <c r="E343" s="169" t="s">
        <v>1427</v>
      </c>
      <c r="F343" s="170" t="s">
        <v>1428</v>
      </c>
      <c r="G343" s="171" t="s">
        <v>213</v>
      </c>
      <c r="H343" s="172">
        <v>4</v>
      </c>
      <c r="I343" s="173"/>
      <c r="J343" s="174">
        <f>ROUND(I343*H343,2)</f>
        <v>0</v>
      </c>
      <c r="K343" s="175"/>
      <c r="L343" s="34"/>
      <c r="M343" s="176" t="s">
        <v>1</v>
      </c>
      <c r="N343" s="177" t="s">
        <v>45</v>
      </c>
      <c r="O343" s="59"/>
      <c r="P343" s="178">
        <f>O343*H343</f>
        <v>0</v>
      </c>
      <c r="Q343" s="178">
        <v>0</v>
      </c>
      <c r="R343" s="178">
        <f>Q343*H343</f>
        <v>0</v>
      </c>
      <c r="S343" s="178">
        <v>0</v>
      </c>
      <c r="T343" s="179">
        <f>S343*H343</f>
        <v>0</v>
      </c>
      <c r="U343" s="33"/>
      <c r="V343" s="33"/>
      <c r="W343" s="33"/>
      <c r="X343" s="33"/>
      <c r="Y343" s="33"/>
      <c r="Z343" s="33"/>
      <c r="AA343" s="33"/>
      <c r="AB343" s="33"/>
      <c r="AC343" s="33"/>
      <c r="AD343" s="33"/>
      <c r="AE343" s="33"/>
      <c r="AR343" s="180" t="s">
        <v>128</v>
      </c>
      <c r="AT343" s="180" t="s">
        <v>182</v>
      </c>
      <c r="AU343" s="180" t="s">
        <v>21</v>
      </c>
      <c r="AY343" s="18" t="s">
        <v>180</v>
      </c>
      <c r="BE343" s="181">
        <f>IF(N343="základní",J343,0)</f>
        <v>0</v>
      </c>
      <c r="BF343" s="181">
        <f>IF(N343="snížená",J343,0)</f>
        <v>0</v>
      </c>
      <c r="BG343" s="181">
        <f>IF(N343="zákl. přenesená",J343,0)</f>
        <v>0</v>
      </c>
      <c r="BH343" s="181">
        <f>IF(N343="sníž. přenesená",J343,0)</f>
        <v>0</v>
      </c>
      <c r="BI343" s="181">
        <f>IF(N343="nulová",J343,0)</f>
        <v>0</v>
      </c>
      <c r="BJ343" s="18" t="s">
        <v>21</v>
      </c>
      <c r="BK343" s="181">
        <f>ROUND(I343*H343,2)</f>
        <v>0</v>
      </c>
      <c r="BL343" s="18" t="s">
        <v>128</v>
      </c>
      <c r="BM343" s="180" t="s">
        <v>425</v>
      </c>
    </row>
    <row r="344" spans="1:65" s="2" customFormat="1" ht="19.5">
      <c r="A344" s="33"/>
      <c r="B344" s="34"/>
      <c r="C344" s="33"/>
      <c r="D344" s="182" t="s">
        <v>186</v>
      </c>
      <c r="E344" s="33"/>
      <c r="F344" s="183" t="s">
        <v>1428</v>
      </c>
      <c r="G344" s="33"/>
      <c r="H344" s="33"/>
      <c r="I344" s="102"/>
      <c r="J344" s="33"/>
      <c r="K344" s="33"/>
      <c r="L344" s="34"/>
      <c r="M344" s="184"/>
      <c r="N344" s="185"/>
      <c r="O344" s="59"/>
      <c r="P344" s="59"/>
      <c r="Q344" s="59"/>
      <c r="R344" s="59"/>
      <c r="S344" s="59"/>
      <c r="T344" s="60"/>
      <c r="U344" s="33"/>
      <c r="V344" s="33"/>
      <c r="W344" s="33"/>
      <c r="X344" s="33"/>
      <c r="Y344" s="33"/>
      <c r="Z344" s="33"/>
      <c r="AA344" s="33"/>
      <c r="AB344" s="33"/>
      <c r="AC344" s="33"/>
      <c r="AD344" s="33"/>
      <c r="AE344" s="33"/>
      <c r="AT344" s="18" t="s">
        <v>186</v>
      </c>
      <c r="AU344" s="18" t="s">
        <v>21</v>
      </c>
    </row>
    <row r="345" spans="1:65" s="2" customFormat="1" ht="24" customHeight="1">
      <c r="A345" s="33"/>
      <c r="B345" s="167"/>
      <c r="C345" s="168" t="s">
        <v>285</v>
      </c>
      <c r="D345" s="168" t="s">
        <v>182</v>
      </c>
      <c r="E345" s="169" t="s">
        <v>1429</v>
      </c>
      <c r="F345" s="170" t="s">
        <v>1430</v>
      </c>
      <c r="G345" s="171" t="s">
        <v>213</v>
      </c>
      <c r="H345" s="172">
        <v>20</v>
      </c>
      <c r="I345" s="173"/>
      <c r="J345" s="174">
        <f>ROUND(I345*H345,2)</f>
        <v>0</v>
      </c>
      <c r="K345" s="175"/>
      <c r="L345" s="34"/>
      <c r="M345" s="176" t="s">
        <v>1</v>
      </c>
      <c r="N345" s="177" t="s">
        <v>45</v>
      </c>
      <c r="O345" s="59"/>
      <c r="P345" s="178">
        <f>O345*H345</f>
        <v>0</v>
      </c>
      <c r="Q345" s="178">
        <v>0</v>
      </c>
      <c r="R345" s="178">
        <f>Q345*H345</f>
        <v>0</v>
      </c>
      <c r="S345" s="178">
        <v>0</v>
      </c>
      <c r="T345" s="179">
        <f>S345*H345</f>
        <v>0</v>
      </c>
      <c r="U345" s="33"/>
      <c r="V345" s="33"/>
      <c r="W345" s="33"/>
      <c r="X345" s="33"/>
      <c r="Y345" s="33"/>
      <c r="Z345" s="33"/>
      <c r="AA345" s="33"/>
      <c r="AB345" s="33"/>
      <c r="AC345" s="33"/>
      <c r="AD345" s="33"/>
      <c r="AE345" s="33"/>
      <c r="AR345" s="180" t="s">
        <v>128</v>
      </c>
      <c r="AT345" s="180" t="s">
        <v>182</v>
      </c>
      <c r="AU345" s="180" t="s">
        <v>21</v>
      </c>
      <c r="AY345" s="18" t="s">
        <v>180</v>
      </c>
      <c r="BE345" s="181">
        <f>IF(N345="základní",J345,0)</f>
        <v>0</v>
      </c>
      <c r="BF345" s="181">
        <f>IF(N345="snížená",J345,0)</f>
        <v>0</v>
      </c>
      <c r="BG345" s="181">
        <f>IF(N345="zákl. přenesená",J345,0)</f>
        <v>0</v>
      </c>
      <c r="BH345" s="181">
        <f>IF(N345="sníž. přenesená",J345,0)</f>
        <v>0</v>
      </c>
      <c r="BI345" s="181">
        <f>IF(N345="nulová",J345,0)</f>
        <v>0</v>
      </c>
      <c r="BJ345" s="18" t="s">
        <v>21</v>
      </c>
      <c r="BK345" s="181">
        <f>ROUND(I345*H345,2)</f>
        <v>0</v>
      </c>
      <c r="BL345" s="18" t="s">
        <v>128</v>
      </c>
      <c r="BM345" s="180" t="s">
        <v>429</v>
      </c>
    </row>
    <row r="346" spans="1:65" s="2" customFormat="1" ht="19.5">
      <c r="A346" s="33"/>
      <c r="B346" s="34"/>
      <c r="C346" s="33"/>
      <c r="D346" s="182" t="s">
        <v>186</v>
      </c>
      <c r="E346" s="33"/>
      <c r="F346" s="183" t="s">
        <v>1430</v>
      </c>
      <c r="G346" s="33"/>
      <c r="H346" s="33"/>
      <c r="I346" s="102"/>
      <c r="J346" s="33"/>
      <c r="K346" s="33"/>
      <c r="L346" s="34"/>
      <c r="M346" s="184"/>
      <c r="N346" s="185"/>
      <c r="O346" s="59"/>
      <c r="P346" s="59"/>
      <c r="Q346" s="59"/>
      <c r="R346" s="59"/>
      <c r="S346" s="59"/>
      <c r="T346" s="60"/>
      <c r="U346" s="33"/>
      <c r="V346" s="33"/>
      <c r="W346" s="33"/>
      <c r="X346" s="33"/>
      <c r="Y346" s="33"/>
      <c r="Z346" s="33"/>
      <c r="AA346" s="33"/>
      <c r="AB346" s="33"/>
      <c r="AC346" s="33"/>
      <c r="AD346" s="33"/>
      <c r="AE346" s="33"/>
      <c r="AT346" s="18" t="s">
        <v>186</v>
      </c>
      <c r="AU346" s="18" t="s">
        <v>21</v>
      </c>
    </row>
    <row r="347" spans="1:65" s="15" customFormat="1" ht="33.75">
      <c r="B347" s="213"/>
      <c r="D347" s="182" t="s">
        <v>187</v>
      </c>
      <c r="E347" s="214" t="s">
        <v>1</v>
      </c>
      <c r="F347" s="215" t="s">
        <v>1431</v>
      </c>
      <c r="H347" s="214" t="s">
        <v>1</v>
      </c>
      <c r="I347" s="216"/>
      <c r="L347" s="213"/>
      <c r="M347" s="217"/>
      <c r="N347" s="218"/>
      <c r="O347" s="218"/>
      <c r="P347" s="218"/>
      <c r="Q347" s="218"/>
      <c r="R347" s="218"/>
      <c r="S347" s="218"/>
      <c r="T347" s="219"/>
      <c r="AT347" s="214" t="s">
        <v>187</v>
      </c>
      <c r="AU347" s="214" t="s">
        <v>21</v>
      </c>
      <c r="AV347" s="15" t="s">
        <v>21</v>
      </c>
      <c r="AW347" s="15" t="s">
        <v>36</v>
      </c>
      <c r="AX347" s="15" t="s">
        <v>80</v>
      </c>
      <c r="AY347" s="214" t="s">
        <v>180</v>
      </c>
    </row>
    <row r="348" spans="1:65" s="13" customFormat="1" ht="11.25">
      <c r="B348" s="186"/>
      <c r="D348" s="182" t="s">
        <v>187</v>
      </c>
      <c r="E348" s="187" t="s">
        <v>1</v>
      </c>
      <c r="F348" s="188" t="s">
        <v>231</v>
      </c>
      <c r="H348" s="189">
        <v>20</v>
      </c>
      <c r="I348" s="190"/>
      <c r="L348" s="186"/>
      <c r="M348" s="191"/>
      <c r="N348" s="192"/>
      <c r="O348" s="192"/>
      <c r="P348" s="192"/>
      <c r="Q348" s="192"/>
      <c r="R348" s="192"/>
      <c r="S348" s="192"/>
      <c r="T348" s="193"/>
      <c r="AT348" s="187" t="s">
        <v>187</v>
      </c>
      <c r="AU348" s="187" t="s">
        <v>21</v>
      </c>
      <c r="AV348" s="13" t="s">
        <v>91</v>
      </c>
      <c r="AW348" s="13" t="s">
        <v>36</v>
      </c>
      <c r="AX348" s="13" t="s">
        <v>80</v>
      </c>
      <c r="AY348" s="187" t="s">
        <v>180</v>
      </c>
    </row>
    <row r="349" spans="1:65" s="14" customFormat="1" ht="11.25">
      <c r="B349" s="194"/>
      <c r="D349" s="182" t="s">
        <v>187</v>
      </c>
      <c r="E349" s="195" t="s">
        <v>1</v>
      </c>
      <c r="F349" s="196" t="s">
        <v>189</v>
      </c>
      <c r="H349" s="197">
        <v>20</v>
      </c>
      <c r="I349" s="198"/>
      <c r="L349" s="194"/>
      <c r="M349" s="199"/>
      <c r="N349" s="200"/>
      <c r="O349" s="200"/>
      <c r="P349" s="200"/>
      <c r="Q349" s="200"/>
      <c r="R349" s="200"/>
      <c r="S349" s="200"/>
      <c r="T349" s="201"/>
      <c r="AT349" s="195" t="s">
        <v>187</v>
      </c>
      <c r="AU349" s="195" t="s">
        <v>21</v>
      </c>
      <c r="AV349" s="14" t="s">
        <v>128</v>
      </c>
      <c r="AW349" s="14" t="s">
        <v>36</v>
      </c>
      <c r="AX349" s="14" t="s">
        <v>21</v>
      </c>
      <c r="AY349" s="195" t="s">
        <v>180</v>
      </c>
    </row>
    <row r="350" spans="1:65" s="2" customFormat="1" ht="24" customHeight="1">
      <c r="A350" s="33"/>
      <c r="B350" s="167"/>
      <c r="C350" s="168" t="s">
        <v>409</v>
      </c>
      <c r="D350" s="168" t="s">
        <v>182</v>
      </c>
      <c r="E350" s="169" t="s">
        <v>1432</v>
      </c>
      <c r="F350" s="170" t="s">
        <v>1433</v>
      </c>
      <c r="G350" s="171" t="s">
        <v>213</v>
      </c>
      <c r="H350" s="172">
        <v>650</v>
      </c>
      <c r="I350" s="173"/>
      <c r="J350" s="174">
        <f>ROUND(I350*H350,2)</f>
        <v>0</v>
      </c>
      <c r="K350" s="175"/>
      <c r="L350" s="34"/>
      <c r="M350" s="176" t="s">
        <v>1</v>
      </c>
      <c r="N350" s="177" t="s">
        <v>45</v>
      </c>
      <c r="O350" s="59"/>
      <c r="P350" s="178">
        <f>O350*H350</f>
        <v>0</v>
      </c>
      <c r="Q350" s="178">
        <v>0</v>
      </c>
      <c r="R350" s="178">
        <f>Q350*H350</f>
        <v>0</v>
      </c>
      <c r="S350" s="178">
        <v>0</v>
      </c>
      <c r="T350" s="179">
        <f>S350*H350</f>
        <v>0</v>
      </c>
      <c r="U350" s="33"/>
      <c r="V350" s="33"/>
      <c r="W350" s="33"/>
      <c r="X350" s="33"/>
      <c r="Y350" s="33"/>
      <c r="Z350" s="33"/>
      <c r="AA350" s="33"/>
      <c r="AB350" s="33"/>
      <c r="AC350" s="33"/>
      <c r="AD350" s="33"/>
      <c r="AE350" s="33"/>
      <c r="AR350" s="180" t="s">
        <v>128</v>
      </c>
      <c r="AT350" s="180" t="s">
        <v>182</v>
      </c>
      <c r="AU350" s="180" t="s">
        <v>21</v>
      </c>
      <c r="AY350" s="18" t="s">
        <v>180</v>
      </c>
      <c r="BE350" s="181">
        <f>IF(N350="základní",J350,0)</f>
        <v>0</v>
      </c>
      <c r="BF350" s="181">
        <f>IF(N350="snížená",J350,0)</f>
        <v>0</v>
      </c>
      <c r="BG350" s="181">
        <f>IF(N350="zákl. přenesená",J350,0)</f>
        <v>0</v>
      </c>
      <c r="BH350" s="181">
        <f>IF(N350="sníž. přenesená",J350,0)</f>
        <v>0</v>
      </c>
      <c r="BI350" s="181">
        <f>IF(N350="nulová",J350,0)</f>
        <v>0</v>
      </c>
      <c r="BJ350" s="18" t="s">
        <v>21</v>
      </c>
      <c r="BK350" s="181">
        <f>ROUND(I350*H350,2)</f>
        <v>0</v>
      </c>
      <c r="BL350" s="18" t="s">
        <v>128</v>
      </c>
      <c r="BM350" s="180" t="s">
        <v>432</v>
      </c>
    </row>
    <row r="351" spans="1:65" s="2" customFormat="1" ht="19.5">
      <c r="A351" s="33"/>
      <c r="B351" s="34"/>
      <c r="C351" s="33"/>
      <c r="D351" s="182" t="s">
        <v>186</v>
      </c>
      <c r="E351" s="33"/>
      <c r="F351" s="183" t="s">
        <v>1433</v>
      </c>
      <c r="G351" s="33"/>
      <c r="H351" s="33"/>
      <c r="I351" s="102"/>
      <c r="J351" s="33"/>
      <c r="K351" s="33"/>
      <c r="L351" s="34"/>
      <c r="M351" s="184"/>
      <c r="N351" s="185"/>
      <c r="O351" s="59"/>
      <c r="P351" s="59"/>
      <c r="Q351" s="59"/>
      <c r="R351" s="59"/>
      <c r="S351" s="59"/>
      <c r="T351" s="60"/>
      <c r="U351" s="33"/>
      <c r="V351" s="33"/>
      <c r="W351" s="33"/>
      <c r="X351" s="33"/>
      <c r="Y351" s="33"/>
      <c r="Z351" s="33"/>
      <c r="AA351" s="33"/>
      <c r="AB351" s="33"/>
      <c r="AC351" s="33"/>
      <c r="AD351" s="33"/>
      <c r="AE351" s="33"/>
      <c r="AT351" s="18" t="s">
        <v>186</v>
      </c>
      <c r="AU351" s="18" t="s">
        <v>21</v>
      </c>
    </row>
    <row r="352" spans="1:65" s="15" customFormat="1" ht="33.75">
      <c r="B352" s="213"/>
      <c r="D352" s="182" t="s">
        <v>187</v>
      </c>
      <c r="E352" s="214" t="s">
        <v>1</v>
      </c>
      <c r="F352" s="215" t="s">
        <v>1434</v>
      </c>
      <c r="H352" s="214" t="s">
        <v>1</v>
      </c>
      <c r="I352" s="216"/>
      <c r="L352" s="213"/>
      <c r="M352" s="217"/>
      <c r="N352" s="218"/>
      <c r="O352" s="218"/>
      <c r="P352" s="218"/>
      <c r="Q352" s="218"/>
      <c r="R352" s="218"/>
      <c r="S352" s="218"/>
      <c r="T352" s="219"/>
      <c r="AT352" s="214" t="s">
        <v>187</v>
      </c>
      <c r="AU352" s="214" t="s">
        <v>21</v>
      </c>
      <c r="AV352" s="15" t="s">
        <v>21</v>
      </c>
      <c r="AW352" s="15" t="s">
        <v>36</v>
      </c>
      <c r="AX352" s="15" t="s">
        <v>80</v>
      </c>
      <c r="AY352" s="214" t="s">
        <v>180</v>
      </c>
    </row>
    <row r="353" spans="1:65" s="13" customFormat="1" ht="11.25">
      <c r="B353" s="186"/>
      <c r="D353" s="182" t="s">
        <v>187</v>
      </c>
      <c r="E353" s="187" t="s">
        <v>1</v>
      </c>
      <c r="F353" s="188" t="s">
        <v>1435</v>
      </c>
      <c r="H353" s="189">
        <v>650</v>
      </c>
      <c r="I353" s="190"/>
      <c r="L353" s="186"/>
      <c r="M353" s="191"/>
      <c r="N353" s="192"/>
      <c r="O353" s="192"/>
      <c r="P353" s="192"/>
      <c r="Q353" s="192"/>
      <c r="R353" s="192"/>
      <c r="S353" s="192"/>
      <c r="T353" s="193"/>
      <c r="AT353" s="187" t="s">
        <v>187</v>
      </c>
      <c r="AU353" s="187" t="s">
        <v>21</v>
      </c>
      <c r="AV353" s="13" t="s">
        <v>91</v>
      </c>
      <c r="AW353" s="13" t="s">
        <v>36</v>
      </c>
      <c r="AX353" s="13" t="s">
        <v>80</v>
      </c>
      <c r="AY353" s="187" t="s">
        <v>180</v>
      </c>
    </row>
    <row r="354" spans="1:65" s="14" customFormat="1" ht="11.25">
      <c r="B354" s="194"/>
      <c r="D354" s="182" t="s">
        <v>187</v>
      </c>
      <c r="E354" s="195" t="s">
        <v>1</v>
      </c>
      <c r="F354" s="196" t="s">
        <v>189</v>
      </c>
      <c r="H354" s="197">
        <v>650</v>
      </c>
      <c r="I354" s="198"/>
      <c r="L354" s="194"/>
      <c r="M354" s="199"/>
      <c r="N354" s="200"/>
      <c r="O354" s="200"/>
      <c r="P354" s="200"/>
      <c r="Q354" s="200"/>
      <c r="R354" s="200"/>
      <c r="S354" s="200"/>
      <c r="T354" s="201"/>
      <c r="AT354" s="195" t="s">
        <v>187</v>
      </c>
      <c r="AU354" s="195" t="s">
        <v>21</v>
      </c>
      <c r="AV354" s="14" t="s">
        <v>128</v>
      </c>
      <c r="AW354" s="14" t="s">
        <v>36</v>
      </c>
      <c r="AX354" s="14" t="s">
        <v>21</v>
      </c>
      <c r="AY354" s="195" t="s">
        <v>180</v>
      </c>
    </row>
    <row r="355" spans="1:65" s="2" customFormat="1" ht="48" customHeight="1">
      <c r="A355" s="33"/>
      <c r="B355" s="167"/>
      <c r="C355" s="168" t="s">
        <v>290</v>
      </c>
      <c r="D355" s="168" t="s">
        <v>182</v>
      </c>
      <c r="E355" s="169" t="s">
        <v>1436</v>
      </c>
      <c r="F355" s="170" t="s">
        <v>1437</v>
      </c>
      <c r="G355" s="171" t="s">
        <v>1243</v>
      </c>
      <c r="H355" s="172">
        <v>1</v>
      </c>
      <c r="I355" s="173"/>
      <c r="J355" s="174">
        <f>ROUND(I355*H355,2)</f>
        <v>0</v>
      </c>
      <c r="K355" s="175"/>
      <c r="L355" s="34"/>
      <c r="M355" s="176" t="s">
        <v>1</v>
      </c>
      <c r="N355" s="177" t="s">
        <v>45</v>
      </c>
      <c r="O355" s="59"/>
      <c r="P355" s="178">
        <f>O355*H355</f>
        <v>0</v>
      </c>
      <c r="Q355" s="178">
        <v>0</v>
      </c>
      <c r="R355" s="178">
        <f>Q355*H355</f>
        <v>0</v>
      </c>
      <c r="S355" s="178">
        <v>0</v>
      </c>
      <c r="T355" s="179">
        <f>S355*H355</f>
        <v>0</v>
      </c>
      <c r="U355" s="33"/>
      <c r="V355" s="33"/>
      <c r="W355" s="33"/>
      <c r="X355" s="33"/>
      <c r="Y355" s="33"/>
      <c r="Z355" s="33"/>
      <c r="AA355" s="33"/>
      <c r="AB355" s="33"/>
      <c r="AC355" s="33"/>
      <c r="AD355" s="33"/>
      <c r="AE355" s="33"/>
      <c r="AR355" s="180" t="s">
        <v>128</v>
      </c>
      <c r="AT355" s="180" t="s">
        <v>182</v>
      </c>
      <c r="AU355" s="180" t="s">
        <v>21</v>
      </c>
      <c r="AY355" s="18" t="s">
        <v>180</v>
      </c>
      <c r="BE355" s="181">
        <f>IF(N355="základní",J355,0)</f>
        <v>0</v>
      </c>
      <c r="BF355" s="181">
        <f>IF(N355="snížená",J355,0)</f>
        <v>0</v>
      </c>
      <c r="BG355" s="181">
        <f>IF(N355="zákl. přenesená",J355,0)</f>
        <v>0</v>
      </c>
      <c r="BH355" s="181">
        <f>IF(N355="sníž. přenesená",J355,0)</f>
        <v>0</v>
      </c>
      <c r="BI355" s="181">
        <f>IF(N355="nulová",J355,0)</f>
        <v>0</v>
      </c>
      <c r="BJ355" s="18" t="s">
        <v>21</v>
      </c>
      <c r="BK355" s="181">
        <f>ROUND(I355*H355,2)</f>
        <v>0</v>
      </c>
      <c r="BL355" s="18" t="s">
        <v>128</v>
      </c>
      <c r="BM355" s="180" t="s">
        <v>439</v>
      </c>
    </row>
    <row r="356" spans="1:65" s="2" customFormat="1" ht="29.25">
      <c r="A356" s="33"/>
      <c r="B356" s="34"/>
      <c r="C356" s="33"/>
      <c r="D356" s="182" t="s">
        <v>186</v>
      </c>
      <c r="E356" s="33"/>
      <c r="F356" s="183" t="s">
        <v>1437</v>
      </c>
      <c r="G356" s="33"/>
      <c r="H356" s="33"/>
      <c r="I356" s="102"/>
      <c r="J356" s="33"/>
      <c r="K356" s="33"/>
      <c r="L356" s="34"/>
      <c r="M356" s="184"/>
      <c r="N356" s="185"/>
      <c r="O356" s="59"/>
      <c r="P356" s="59"/>
      <c r="Q356" s="59"/>
      <c r="R356" s="59"/>
      <c r="S356" s="59"/>
      <c r="T356" s="60"/>
      <c r="U356" s="33"/>
      <c r="V356" s="33"/>
      <c r="W356" s="33"/>
      <c r="X356" s="33"/>
      <c r="Y356" s="33"/>
      <c r="Z356" s="33"/>
      <c r="AA356" s="33"/>
      <c r="AB356" s="33"/>
      <c r="AC356" s="33"/>
      <c r="AD356" s="33"/>
      <c r="AE356" s="33"/>
      <c r="AT356" s="18" t="s">
        <v>186</v>
      </c>
      <c r="AU356" s="18" t="s">
        <v>21</v>
      </c>
    </row>
    <row r="357" spans="1:65" s="15" customFormat="1" ht="11.25">
      <c r="B357" s="213"/>
      <c r="D357" s="182" t="s">
        <v>187</v>
      </c>
      <c r="E357" s="214" t="s">
        <v>1</v>
      </c>
      <c r="F357" s="215" t="s">
        <v>1438</v>
      </c>
      <c r="H357" s="214" t="s">
        <v>1</v>
      </c>
      <c r="I357" s="216"/>
      <c r="L357" s="213"/>
      <c r="M357" s="217"/>
      <c r="N357" s="218"/>
      <c r="O357" s="218"/>
      <c r="P357" s="218"/>
      <c r="Q357" s="218"/>
      <c r="R357" s="218"/>
      <c r="S357" s="218"/>
      <c r="T357" s="219"/>
      <c r="AT357" s="214" t="s">
        <v>187</v>
      </c>
      <c r="AU357" s="214" t="s">
        <v>21</v>
      </c>
      <c r="AV357" s="15" t="s">
        <v>21</v>
      </c>
      <c r="AW357" s="15" t="s">
        <v>36</v>
      </c>
      <c r="AX357" s="15" t="s">
        <v>80</v>
      </c>
      <c r="AY357" s="214" t="s">
        <v>180</v>
      </c>
    </row>
    <row r="358" spans="1:65" s="13" customFormat="1" ht="11.25">
      <c r="B358" s="186"/>
      <c r="D358" s="182" t="s">
        <v>187</v>
      </c>
      <c r="E358" s="187" t="s">
        <v>1</v>
      </c>
      <c r="F358" s="188" t="s">
        <v>21</v>
      </c>
      <c r="H358" s="189">
        <v>1</v>
      </c>
      <c r="I358" s="190"/>
      <c r="L358" s="186"/>
      <c r="M358" s="191"/>
      <c r="N358" s="192"/>
      <c r="O358" s="192"/>
      <c r="P358" s="192"/>
      <c r="Q358" s="192"/>
      <c r="R358" s="192"/>
      <c r="S358" s="192"/>
      <c r="T358" s="193"/>
      <c r="AT358" s="187" t="s">
        <v>187</v>
      </c>
      <c r="AU358" s="187" t="s">
        <v>21</v>
      </c>
      <c r="AV358" s="13" t="s">
        <v>91</v>
      </c>
      <c r="AW358" s="13" t="s">
        <v>36</v>
      </c>
      <c r="AX358" s="13" t="s">
        <v>80</v>
      </c>
      <c r="AY358" s="187" t="s">
        <v>180</v>
      </c>
    </row>
    <row r="359" spans="1:65" s="14" customFormat="1" ht="11.25">
      <c r="B359" s="194"/>
      <c r="D359" s="182" t="s">
        <v>187</v>
      </c>
      <c r="E359" s="195" t="s">
        <v>1</v>
      </c>
      <c r="F359" s="196" t="s">
        <v>189</v>
      </c>
      <c r="H359" s="197">
        <v>1</v>
      </c>
      <c r="I359" s="198"/>
      <c r="L359" s="194"/>
      <c r="M359" s="199"/>
      <c r="N359" s="200"/>
      <c r="O359" s="200"/>
      <c r="P359" s="200"/>
      <c r="Q359" s="200"/>
      <c r="R359" s="200"/>
      <c r="S359" s="200"/>
      <c r="T359" s="201"/>
      <c r="AT359" s="195" t="s">
        <v>187</v>
      </c>
      <c r="AU359" s="195" t="s">
        <v>21</v>
      </c>
      <c r="AV359" s="14" t="s">
        <v>128</v>
      </c>
      <c r="AW359" s="14" t="s">
        <v>36</v>
      </c>
      <c r="AX359" s="14" t="s">
        <v>21</v>
      </c>
      <c r="AY359" s="195" t="s">
        <v>180</v>
      </c>
    </row>
    <row r="360" spans="1:65" s="12" customFormat="1" ht="25.9" customHeight="1">
      <c r="B360" s="154"/>
      <c r="D360" s="155" t="s">
        <v>79</v>
      </c>
      <c r="E360" s="156" t="s">
        <v>1266</v>
      </c>
      <c r="F360" s="156" t="s">
        <v>1439</v>
      </c>
      <c r="I360" s="157"/>
      <c r="J360" s="158">
        <f>BK360</f>
        <v>0</v>
      </c>
      <c r="L360" s="154"/>
      <c r="M360" s="159"/>
      <c r="N360" s="160"/>
      <c r="O360" s="160"/>
      <c r="P360" s="161">
        <f>SUM(P361:P390)</f>
        <v>0</v>
      </c>
      <c r="Q360" s="160"/>
      <c r="R360" s="161">
        <f>SUM(R361:R390)</f>
        <v>0</v>
      </c>
      <c r="S360" s="160"/>
      <c r="T360" s="162">
        <f>SUM(T361:T390)</f>
        <v>0</v>
      </c>
      <c r="AR360" s="155" t="s">
        <v>21</v>
      </c>
      <c r="AT360" s="163" t="s">
        <v>79</v>
      </c>
      <c r="AU360" s="163" t="s">
        <v>80</v>
      </c>
      <c r="AY360" s="155" t="s">
        <v>180</v>
      </c>
      <c r="BK360" s="164">
        <f>SUM(BK361:BK390)</f>
        <v>0</v>
      </c>
    </row>
    <row r="361" spans="1:65" s="2" customFormat="1" ht="16.5" customHeight="1">
      <c r="A361" s="33"/>
      <c r="B361" s="167"/>
      <c r="C361" s="168" t="s">
        <v>419</v>
      </c>
      <c r="D361" s="168" t="s">
        <v>182</v>
      </c>
      <c r="E361" s="169" t="s">
        <v>1440</v>
      </c>
      <c r="F361" s="170" t="s">
        <v>1441</v>
      </c>
      <c r="G361" s="171" t="s">
        <v>213</v>
      </c>
      <c r="H361" s="172">
        <v>185</v>
      </c>
      <c r="I361" s="173"/>
      <c r="J361" s="174">
        <f>ROUND(I361*H361,2)</f>
        <v>0</v>
      </c>
      <c r="K361" s="175"/>
      <c r="L361" s="34"/>
      <c r="M361" s="176" t="s">
        <v>1</v>
      </c>
      <c r="N361" s="177" t="s">
        <v>45</v>
      </c>
      <c r="O361" s="59"/>
      <c r="P361" s="178">
        <f>O361*H361</f>
        <v>0</v>
      </c>
      <c r="Q361" s="178">
        <v>0</v>
      </c>
      <c r="R361" s="178">
        <f>Q361*H361</f>
        <v>0</v>
      </c>
      <c r="S361" s="178">
        <v>0</v>
      </c>
      <c r="T361" s="179">
        <f>S361*H361</f>
        <v>0</v>
      </c>
      <c r="U361" s="33"/>
      <c r="V361" s="33"/>
      <c r="W361" s="33"/>
      <c r="X361" s="33"/>
      <c r="Y361" s="33"/>
      <c r="Z361" s="33"/>
      <c r="AA361" s="33"/>
      <c r="AB361" s="33"/>
      <c r="AC361" s="33"/>
      <c r="AD361" s="33"/>
      <c r="AE361" s="33"/>
      <c r="AR361" s="180" t="s">
        <v>128</v>
      </c>
      <c r="AT361" s="180" t="s">
        <v>182</v>
      </c>
      <c r="AU361" s="180" t="s">
        <v>21</v>
      </c>
      <c r="AY361" s="18" t="s">
        <v>180</v>
      </c>
      <c r="BE361" s="181">
        <f>IF(N361="základní",J361,0)</f>
        <v>0</v>
      </c>
      <c r="BF361" s="181">
        <f>IF(N361="snížená",J361,0)</f>
        <v>0</v>
      </c>
      <c r="BG361" s="181">
        <f>IF(N361="zákl. přenesená",J361,0)</f>
        <v>0</v>
      </c>
      <c r="BH361" s="181">
        <f>IF(N361="sníž. přenesená",J361,0)</f>
        <v>0</v>
      </c>
      <c r="BI361" s="181">
        <f>IF(N361="nulová",J361,0)</f>
        <v>0</v>
      </c>
      <c r="BJ361" s="18" t="s">
        <v>21</v>
      </c>
      <c r="BK361" s="181">
        <f>ROUND(I361*H361,2)</f>
        <v>0</v>
      </c>
      <c r="BL361" s="18" t="s">
        <v>128</v>
      </c>
      <c r="BM361" s="180" t="s">
        <v>458</v>
      </c>
    </row>
    <row r="362" spans="1:65" s="2" customFormat="1" ht="11.25">
      <c r="A362" s="33"/>
      <c r="B362" s="34"/>
      <c r="C362" s="33"/>
      <c r="D362" s="182" t="s">
        <v>186</v>
      </c>
      <c r="E362" s="33"/>
      <c r="F362" s="183" t="s">
        <v>1442</v>
      </c>
      <c r="G362" s="33"/>
      <c r="H362" s="33"/>
      <c r="I362" s="102"/>
      <c r="J362" s="33"/>
      <c r="K362" s="33"/>
      <c r="L362" s="34"/>
      <c r="M362" s="184"/>
      <c r="N362" s="185"/>
      <c r="O362" s="59"/>
      <c r="P362" s="59"/>
      <c r="Q362" s="59"/>
      <c r="R362" s="59"/>
      <c r="S362" s="59"/>
      <c r="T362" s="60"/>
      <c r="U362" s="33"/>
      <c r="V362" s="33"/>
      <c r="W362" s="33"/>
      <c r="X362" s="33"/>
      <c r="Y362" s="33"/>
      <c r="Z362" s="33"/>
      <c r="AA362" s="33"/>
      <c r="AB362" s="33"/>
      <c r="AC362" s="33"/>
      <c r="AD362" s="33"/>
      <c r="AE362" s="33"/>
      <c r="AT362" s="18" t="s">
        <v>186</v>
      </c>
      <c r="AU362" s="18" t="s">
        <v>21</v>
      </c>
    </row>
    <row r="363" spans="1:65" s="15" customFormat="1" ht="11.25">
      <c r="B363" s="213"/>
      <c r="D363" s="182" t="s">
        <v>187</v>
      </c>
      <c r="E363" s="214" t="s">
        <v>1</v>
      </c>
      <c r="F363" s="215" t="s">
        <v>1317</v>
      </c>
      <c r="H363" s="214" t="s">
        <v>1</v>
      </c>
      <c r="I363" s="216"/>
      <c r="L363" s="213"/>
      <c r="M363" s="217"/>
      <c r="N363" s="218"/>
      <c r="O363" s="218"/>
      <c r="P363" s="218"/>
      <c r="Q363" s="218"/>
      <c r="R363" s="218"/>
      <c r="S363" s="218"/>
      <c r="T363" s="219"/>
      <c r="AT363" s="214" t="s">
        <v>187</v>
      </c>
      <c r="AU363" s="214" t="s">
        <v>21</v>
      </c>
      <c r="AV363" s="15" t="s">
        <v>21</v>
      </c>
      <c r="AW363" s="15" t="s">
        <v>36</v>
      </c>
      <c r="AX363" s="15" t="s">
        <v>80</v>
      </c>
      <c r="AY363" s="214" t="s">
        <v>180</v>
      </c>
    </row>
    <row r="364" spans="1:65" s="13" customFormat="1" ht="11.25">
      <c r="B364" s="186"/>
      <c r="D364" s="182" t="s">
        <v>187</v>
      </c>
      <c r="E364" s="187" t="s">
        <v>1</v>
      </c>
      <c r="F364" s="188" t="s">
        <v>1443</v>
      </c>
      <c r="H364" s="189">
        <v>185</v>
      </c>
      <c r="I364" s="190"/>
      <c r="L364" s="186"/>
      <c r="M364" s="191"/>
      <c r="N364" s="192"/>
      <c r="O364" s="192"/>
      <c r="P364" s="192"/>
      <c r="Q364" s="192"/>
      <c r="R364" s="192"/>
      <c r="S364" s="192"/>
      <c r="T364" s="193"/>
      <c r="AT364" s="187" t="s">
        <v>187</v>
      </c>
      <c r="AU364" s="187" t="s">
        <v>21</v>
      </c>
      <c r="AV364" s="13" t="s">
        <v>91</v>
      </c>
      <c r="AW364" s="13" t="s">
        <v>36</v>
      </c>
      <c r="AX364" s="13" t="s">
        <v>80</v>
      </c>
      <c r="AY364" s="187" t="s">
        <v>180</v>
      </c>
    </row>
    <row r="365" spans="1:65" s="14" customFormat="1" ht="11.25">
      <c r="B365" s="194"/>
      <c r="D365" s="182" t="s">
        <v>187</v>
      </c>
      <c r="E365" s="195" t="s">
        <v>1</v>
      </c>
      <c r="F365" s="196" t="s">
        <v>189</v>
      </c>
      <c r="H365" s="197">
        <v>185</v>
      </c>
      <c r="I365" s="198"/>
      <c r="L365" s="194"/>
      <c r="M365" s="199"/>
      <c r="N365" s="200"/>
      <c r="O365" s="200"/>
      <c r="P365" s="200"/>
      <c r="Q365" s="200"/>
      <c r="R365" s="200"/>
      <c r="S365" s="200"/>
      <c r="T365" s="201"/>
      <c r="AT365" s="195" t="s">
        <v>187</v>
      </c>
      <c r="AU365" s="195" t="s">
        <v>21</v>
      </c>
      <c r="AV365" s="14" t="s">
        <v>128</v>
      </c>
      <c r="AW365" s="14" t="s">
        <v>36</v>
      </c>
      <c r="AX365" s="14" t="s">
        <v>21</v>
      </c>
      <c r="AY365" s="195" t="s">
        <v>180</v>
      </c>
    </row>
    <row r="366" spans="1:65" s="2" customFormat="1" ht="16.5" customHeight="1">
      <c r="A366" s="33"/>
      <c r="B366" s="167"/>
      <c r="C366" s="168" t="s">
        <v>294</v>
      </c>
      <c r="D366" s="168" t="s">
        <v>182</v>
      </c>
      <c r="E366" s="169" t="s">
        <v>1444</v>
      </c>
      <c r="F366" s="170" t="s">
        <v>1445</v>
      </c>
      <c r="G366" s="171" t="s">
        <v>213</v>
      </c>
      <c r="H366" s="172">
        <v>144</v>
      </c>
      <c r="I366" s="173"/>
      <c r="J366" s="174">
        <f>ROUND(I366*H366,2)</f>
        <v>0</v>
      </c>
      <c r="K366" s="175"/>
      <c r="L366" s="34"/>
      <c r="M366" s="176" t="s">
        <v>1</v>
      </c>
      <c r="N366" s="177" t="s">
        <v>45</v>
      </c>
      <c r="O366" s="59"/>
      <c r="P366" s="178">
        <f>O366*H366</f>
        <v>0</v>
      </c>
      <c r="Q366" s="178">
        <v>0</v>
      </c>
      <c r="R366" s="178">
        <f>Q366*H366</f>
        <v>0</v>
      </c>
      <c r="S366" s="178">
        <v>0</v>
      </c>
      <c r="T366" s="179">
        <f>S366*H366</f>
        <v>0</v>
      </c>
      <c r="U366" s="33"/>
      <c r="V366" s="33"/>
      <c r="W366" s="33"/>
      <c r="X366" s="33"/>
      <c r="Y366" s="33"/>
      <c r="Z366" s="33"/>
      <c r="AA366" s="33"/>
      <c r="AB366" s="33"/>
      <c r="AC366" s="33"/>
      <c r="AD366" s="33"/>
      <c r="AE366" s="33"/>
      <c r="AR366" s="180" t="s">
        <v>128</v>
      </c>
      <c r="AT366" s="180" t="s">
        <v>182</v>
      </c>
      <c r="AU366" s="180" t="s">
        <v>21</v>
      </c>
      <c r="AY366" s="18" t="s">
        <v>180</v>
      </c>
      <c r="BE366" s="181">
        <f>IF(N366="základní",J366,0)</f>
        <v>0</v>
      </c>
      <c r="BF366" s="181">
        <f>IF(N366="snížená",J366,0)</f>
        <v>0</v>
      </c>
      <c r="BG366" s="181">
        <f>IF(N366="zákl. přenesená",J366,0)</f>
        <v>0</v>
      </c>
      <c r="BH366" s="181">
        <f>IF(N366="sníž. přenesená",J366,0)</f>
        <v>0</v>
      </c>
      <c r="BI366" s="181">
        <f>IF(N366="nulová",J366,0)</f>
        <v>0</v>
      </c>
      <c r="BJ366" s="18" t="s">
        <v>21</v>
      </c>
      <c r="BK366" s="181">
        <f>ROUND(I366*H366,2)</f>
        <v>0</v>
      </c>
      <c r="BL366" s="18" t="s">
        <v>128</v>
      </c>
      <c r="BM366" s="180" t="s">
        <v>466</v>
      </c>
    </row>
    <row r="367" spans="1:65" s="2" customFormat="1" ht="11.25">
      <c r="A367" s="33"/>
      <c r="B367" s="34"/>
      <c r="C367" s="33"/>
      <c r="D367" s="182" t="s">
        <v>186</v>
      </c>
      <c r="E367" s="33"/>
      <c r="F367" s="183" t="s">
        <v>1445</v>
      </c>
      <c r="G367" s="33"/>
      <c r="H367" s="33"/>
      <c r="I367" s="102"/>
      <c r="J367" s="33"/>
      <c r="K367" s="33"/>
      <c r="L367" s="34"/>
      <c r="M367" s="184"/>
      <c r="N367" s="185"/>
      <c r="O367" s="59"/>
      <c r="P367" s="59"/>
      <c r="Q367" s="59"/>
      <c r="R367" s="59"/>
      <c r="S367" s="59"/>
      <c r="T367" s="60"/>
      <c r="U367" s="33"/>
      <c r="V367" s="33"/>
      <c r="W367" s="33"/>
      <c r="X367" s="33"/>
      <c r="Y367" s="33"/>
      <c r="Z367" s="33"/>
      <c r="AA367" s="33"/>
      <c r="AB367" s="33"/>
      <c r="AC367" s="33"/>
      <c r="AD367" s="33"/>
      <c r="AE367" s="33"/>
      <c r="AT367" s="18" t="s">
        <v>186</v>
      </c>
      <c r="AU367" s="18" t="s">
        <v>21</v>
      </c>
    </row>
    <row r="368" spans="1:65" s="15" customFormat="1" ht="11.25">
      <c r="B368" s="213"/>
      <c r="D368" s="182" t="s">
        <v>187</v>
      </c>
      <c r="E368" s="214" t="s">
        <v>1</v>
      </c>
      <c r="F368" s="215" t="s">
        <v>1446</v>
      </c>
      <c r="H368" s="214" t="s">
        <v>1</v>
      </c>
      <c r="I368" s="216"/>
      <c r="L368" s="213"/>
      <c r="M368" s="217"/>
      <c r="N368" s="218"/>
      <c r="O368" s="218"/>
      <c r="P368" s="218"/>
      <c r="Q368" s="218"/>
      <c r="R368" s="218"/>
      <c r="S368" s="218"/>
      <c r="T368" s="219"/>
      <c r="AT368" s="214" t="s">
        <v>187</v>
      </c>
      <c r="AU368" s="214" t="s">
        <v>21</v>
      </c>
      <c r="AV368" s="15" t="s">
        <v>21</v>
      </c>
      <c r="AW368" s="15" t="s">
        <v>36</v>
      </c>
      <c r="AX368" s="15" t="s">
        <v>80</v>
      </c>
      <c r="AY368" s="214" t="s">
        <v>180</v>
      </c>
    </row>
    <row r="369" spans="1:65" s="13" customFormat="1" ht="11.25">
      <c r="B369" s="186"/>
      <c r="D369" s="182" t="s">
        <v>187</v>
      </c>
      <c r="E369" s="187" t="s">
        <v>1</v>
      </c>
      <c r="F369" s="188" t="s">
        <v>1447</v>
      </c>
      <c r="H369" s="189">
        <v>144</v>
      </c>
      <c r="I369" s="190"/>
      <c r="L369" s="186"/>
      <c r="M369" s="191"/>
      <c r="N369" s="192"/>
      <c r="O369" s="192"/>
      <c r="P369" s="192"/>
      <c r="Q369" s="192"/>
      <c r="R369" s="192"/>
      <c r="S369" s="192"/>
      <c r="T369" s="193"/>
      <c r="AT369" s="187" t="s">
        <v>187</v>
      </c>
      <c r="AU369" s="187" t="s">
        <v>21</v>
      </c>
      <c r="AV369" s="13" t="s">
        <v>91</v>
      </c>
      <c r="AW369" s="13" t="s">
        <v>36</v>
      </c>
      <c r="AX369" s="13" t="s">
        <v>80</v>
      </c>
      <c r="AY369" s="187" t="s">
        <v>180</v>
      </c>
    </row>
    <row r="370" spans="1:65" s="14" customFormat="1" ht="11.25">
      <c r="B370" s="194"/>
      <c r="D370" s="182" t="s">
        <v>187</v>
      </c>
      <c r="E370" s="195" t="s">
        <v>1</v>
      </c>
      <c r="F370" s="196" t="s">
        <v>189</v>
      </c>
      <c r="H370" s="197">
        <v>144</v>
      </c>
      <c r="I370" s="198"/>
      <c r="L370" s="194"/>
      <c r="M370" s="199"/>
      <c r="N370" s="200"/>
      <c r="O370" s="200"/>
      <c r="P370" s="200"/>
      <c r="Q370" s="200"/>
      <c r="R370" s="200"/>
      <c r="S370" s="200"/>
      <c r="T370" s="201"/>
      <c r="AT370" s="195" t="s">
        <v>187</v>
      </c>
      <c r="AU370" s="195" t="s">
        <v>21</v>
      </c>
      <c r="AV370" s="14" t="s">
        <v>128</v>
      </c>
      <c r="AW370" s="14" t="s">
        <v>36</v>
      </c>
      <c r="AX370" s="14" t="s">
        <v>21</v>
      </c>
      <c r="AY370" s="195" t="s">
        <v>180</v>
      </c>
    </row>
    <row r="371" spans="1:65" s="2" customFormat="1" ht="16.5" customHeight="1">
      <c r="A371" s="33"/>
      <c r="B371" s="167"/>
      <c r="C371" s="168" t="s">
        <v>426</v>
      </c>
      <c r="D371" s="168" t="s">
        <v>182</v>
      </c>
      <c r="E371" s="169" t="s">
        <v>1448</v>
      </c>
      <c r="F371" s="170" t="s">
        <v>1449</v>
      </c>
      <c r="G371" s="171" t="s">
        <v>213</v>
      </c>
      <c r="H371" s="172">
        <v>72</v>
      </c>
      <c r="I371" s="173"/>
      <c r="J371" s="174">
        <f>ROUND(I371*H371,2)</f>
        <v>0</v>
      </c>
      <c r="K371" s="175"/>
      <c r="L371" s="34"/>
      <c r="M371" s="176" t="s">
        <v>1</v>
      </c>
      <c r="N371" s="177" t="s">
        <v>45</v>
      </c>
      <c r="O371" s="59"/>
      <c r="P371" s="178">
        <f>O371*H371</f>
        <v>0</v>
      </c>
      <c r="Q371" s="178">
        <v>0</v>
      </c>
      <c r="R371" s="178">
        <f>Q371*H371</f>
        <v>0</v>
      </c>
      <c r="S371" s="178">
        <v>0</v>
      </c>
      <c r="T371" s="179">
        <f>S371*H371</f>
        <v>0</v>
      </c>
      <c r="U371" s="33"/>
      <c r="V371" s="33"/>
      <c r="W371" s="33"/>
      <c r="X371" s="33"/>
      <c r="Y371" s="33"/>
      <c r="Z371" s="33"/>
      <c r="AA371" s="33"/>
      <c r="AB371" s="33"/>
      <c r="AC371" s="33"/>
      <c r="AD371" s="33"/>
      <c r="AE371" s="33"/>
      <c r="AR371" s="180" t="s">
        <v>128</v>
      </c>
      <c r="AT371" s="180" t="s">
        <v>182</v>
      </c>
      <c r="AU371" s="180" t="s">
        <v>21</v>
      </c>
      <c r="AY371" s="18" t="s">
        <v>180</v>
      </c>
      <c r="BE371" s="181">
        <f>IF(N371="základní",J371,0)</f>
        <v>0</v>
      </c>
      <c r="BF371" s="181">
        <f>IF(N371="snížená",J371,0)</f>
        <v>0</v>
      </c>
      <c r="BG371" s="181">
        <f>IF(N371="zákl. přenesená",J371,0)</f>
        <v>0</v>
      </c>
      <c r="BH371" s="181">
        <f>IF(N371="sníž. přenesená",J371,0)</f>
        <v>0</v>
      </c>
      <c r="BI371" s="181">
        <f>IF(N371="nulová",J371,0)</f>
        <v>0</v>
      </c>
      <c r="BJ371" s="18" t="s">
        <v>21</v>
      </c>
      <c r="BK371" s="181">
        <f>ROUND(I371*H371,2)</f>
        <v>0</v>
      </c>
      <c r="BL371" s="18" t="s">
        <v>128</v>
      </c>
      <c r="BM371" s="180" t="s">
        <v>471</v>
      </c>
    </row>
    <row r="372" spans="1:65" s="2" customFormat="1" ht="11.25">
      <c r="A372" s="33"/>
      <c r="B372" s="34"/>
      <c r="C372" s="33"/>
      <c r="D372" s="182" t="s">
        <v>186</v>
      </c>
      <c r="E372" s="33"/>
      <c r="F372" s="183" t="s">
        <v>1449</v>
      </c>
      <c r="G372" s="33"/>
      <c r="H372" s="33"/>
      <c r="I372" s="102"/>
      <c r="J372" s="33"/>
      <c r="K372" s="33"/>
      <c r="L372" s="34"/>
      <c r="M372" s="184"/>
      <c r="N372" s="185"/>
      <c r="O372" s="59"/>
      <c r="P372" s="59"/>
      <c r="Q372" s="59"/>
      <c r="R372" s="59"/>
      <c r="S372" s="59"/>
      <c r="T372" s="60"/>
      <c r="U372" s="33"/>
      <c r="V372" s="33"/>
      <c r="W372" s="33"/>
      <c r="X372" s="33"/>
      <c r="Y372" s="33"/>
      <c r="Z372" s="33"/>
      <c r="AA372" s="33"/>
      <c r="AB372" s="33"/>
      <c r="AC372" s="33"/>
      <c r="AD372" s="33"/>
      <c r="AE372" s="33"/>
      <c r="AT372" s="18" t="s">
        <v>186</v>
      </c>
      <c r="AU372" s="18" t="s">
        <v>21</v>
      </c>
    </row>
    <row r="373" spans="1:65" s="15" customFormat="1" ht="11.25">
      <c r="B373" s="213"/>
      <c r="D373" s="182" t="s">
        <v>187</v>
      </c>
      <c r="E373" s="214" t="s">
        <v>1</v>
      </c>
      <c r="F373" s="215" t="s">
        <v>1317</v>
      </c>
      <c r="H373" s="214" t="s">
        <v>1</v>
      </c>
      <c r="I373" s="216"/>
      <c r="L373" s="213"/>
      <c r="M373" s="217"/>
      <c r="N373" s="218"/>
      <c r="O373" s="218"/>
      <c r="P373" s="218"/>
      <c r="Q373" s="218"/>
      <c r="R373" s="218"/>
      <c r="S373" s="218"/>
      <c r="T373" s="219"/>
      <c r="AT373" s="214" t="s">
        <v>187</v>
      </c>
      <c r="AU373" s="214" t="s">
        <v>21</v>
      </c>
      <c r="AV373" s="15" t="s">
        <v>21</v>
      </c>
      <c r="AW373" s="15" t="s">
        <v>36</v>
      </c>
      <c r="AX373" s="15" t="s">
        <v>80</v>
      </c>
      <c r="AY373" s="214" t="s">
        <v>180</v>
      </c>
    </row>
    <row r="374" spans="1:65" s="13" customFormat="1" ht="11.25">
      <c r="B374" s="186"/>
      <c r="D374" s="182" t="s">
        <v>187</v>
      </c>
      <c r="E374" s="187" t="s">
        <v>1</v>
      </c>
      <c r="F374" s="188" t="s">
        <v>1450</v>
      </c>
      <c r="H374" s="189">
        <v>72</v>
      </c>
      <c r="I374" s="190"/>
      <c r="L374" s="186"/>
      <c r="M374" s="191"/>
      <c r="N374" s="192"/>
      <c r="O374" s="192"/>
      <c r="P374" s="192"/>
      <c r="Q374" s="192"/>
      <c r="R374" s="192"/>
      <c r="S374" s="192"/>
      <c r="T374" s="193"/>
      <c r="AT374" s="187" t="s">
        <v>187</v>
      </c>
      <c r="AU374" s="187" t="s">
        <v>21</v>
      </c>
      <c r="AV374" s="13" t="s">
        <v>91</v>
      </c>
      <c r="AW374" s="13" t="s">
        <v>36</v>
      </c>
      <c r="AX374" s="13" t="s">
        <v>80</v>
      </c>
      <c r="AY374" s="187" t="s">
        <v>180</v>
      </c>
    </row>
    <row r="375" spans="1:65" s="14" customFormat="1" ht="11.25">
      <c r="B375" s="194"/>
      <c r="D375" s="182" t="s">
        <v>187</v>
      </c>
      <c r="E375" s="195" t="s">
        <v>1</v>
      </c>
      <c r="F375" s="196" t="s">
        <v>189</v>
      </c>
      <c r="H375" s="197">
        <v>72</v>
      </c>
      <c r="I375" s="198"/>
      <c r="L375" s="194"/>
      <c r="M375" s="199"/>
      <c r="N375" s="200"/>
      <c r="O375" s="200"/>
      <c r="P375" s="200"/>
      <c r="Q375" s="200"/>
      <c r="R375" s="200"/>
      <c r="S375" s="200"/>
      <c r="T375" s="201"/>
      <c r="AT375" s="195" t="s">
        <v>187</v>
      </c>
      <c r="AU375" s="195" t="s">
        <v>21</v>
      </c>
      <c r="AV375" s="14" t="s">
        <v>128</v>
      </c>
      <c r="AW375" s="14" t="s">
        <v>36</v>
      </c>
      <c r="AX375" s="14" t="s">
        <v>21</v>
      </c>
      <c r="AY375" s="195" t="s">
        <v>180</v>
      </c>
    </row>
    <row r="376" spans="1:65" s="2" customFormat="1" ht="16.5" customHeight="1">
      <c r="A376" s="33"/>
      <c r="B376" s="167"/>
      <c r="C376" s="168" t="s">
        <v>299</v>
      </c>
      <c r="D376" s="168" t="s">
        <v>182</v>
      </c>
      <c r="E376" s="169" t="s">
        <v>1451</v>
      </c>
      <c r="F376" s="170" t="s">
        <v>1452</v>
      </c>
      <c r="G376" s="171" t="s">
        <v>213</v>
      </c>
      <c r="H376" s="172">
        <v>25</v>
      </c>
      <c r="I376" s="173"/>
      <c r="J376" s="174">
        <f>ROUND(I376*H376,2)</f>
        <v>0</v>
      </c>
      <c r="K376" s="175"/>
      <c r="L376" s="34"/>
      <c r="M376" s="176" t="s">
        <v>1</v>
      </c>
      <c r="N376" s="177" t="s">
        <v>45</v>
      </c>
      <c r="O376" s="59"/>
      <c r="P376" s="178">
        <f>O376*H376</f>
        <v>0</v>
      </c>
      <c r="Q376" s="178">
        <v>0</v>
      </c>
      <c r="R376" s="178">
        <f>Q376*H376</f>
        <v>0</v>
      </c>
      <c r="S376" s="178">
        <v>0</v>
      </c>
      <c r="T376" s="179">
        <f>S376*H376</f>
        <v>0</v>
      </c>
      <c r="U376" s="33"/>
      <c r="V376" s="33"/>
      <c r="W376" s="33"/>
      <c r="X376" s="33"/>
      <c r="Y376" s="33"/>
      <c r="Z376" s="33"/>
      <c r="AA376" s="33"/>
      <c r="AB376" s="33"/>
      <c r="AC376" s="33"/>
      <c r="AD376" s="33"/>
      <c r="AE376" s="33"/>
      <c r="AR376" s="180" t="s">
        <v>128</v>
      </c>
      <c r="AT376" s="180" t="s">
        <v>182</v>
      </c>
      <c r="AU376" s="180" t="s">
        <v>21</v>
      </c>
      <c r="AY376" s="18" t="s">
        <v>180</v>
      </c>
      <c r="BE376" s="181">
        <f>IF(N376="základní",J376,0)</f>
        <v>0</v>
      </c>
      <c r="BF376" s="181">
        <f>IF(N376="snížená",J376,0)</f>
        <v>0</v>
      </c>
      <c r="BG376" s="181">
        <f>IF(N376="zákl. přenesená",J376,0)</f>
        <v>0</v>
      </c>
      <c r="BH376" s="181">
        <f>IF(N376="sníž. přenesená",J376,0)</f>
        <v>0</v>
      </c>
      <c r="BI376" s="181">
        <f>IF(N376="nulová",J376,0)</f>
        <v>0</v>
      </c>
      <c r="BJ376" s="18" t="s">
        <v>21</v>
      </c>
      <c r="BK376" s="181">
        <f>ROUND(I376*H376,2)</f>
        <v>0</v>
      </c>
      <c r="BL376" s="18" t="s">
        <v>128</v>
      </c>
      <c r="BM376" s="180" t="s">
        <v>480</v>
      </c>
    </row>
    <row r="377" spans="1:65" s="2" customFormat="1" ht="11.25">
      <c r="A377" s="33"/>
      <c r="B377" s="34"/>
      <c r="C377" s="33"/>
      <c r="D377" s="182" t="s">
        <v>186</v>
      </c>
      <c r="E377" s="33"/>
      <c r="F377" s="183" t="s">
        <v>1452</v>
      </c>
      <c r="G377" s="33"/>
      <c r="H377" s="33"/>
      <c r="I377" s="102"/>
      <c r="J377" s="33"/>
      <c r="K377" s="33"/>
      <c r="L377" s="34"/>
      <c r="M377" s="184"/>
      <c r="N377" s="185"/>
      <c r="O377" s="59"/>
      <c r="P377" s="59"/>
      <c r="Q377" s="59"/>
      <c r="R377" s="59"/>
      <c r="S377" s="59"/>
      <c r="T377" s="60"/>
      <c r="U377" s="33"/>
      <c r="V377" s="33"/>
      <c r="W377" s="33"/>
      <c r="X377" s="33"/>
      <c r="Y377" s="33"/>
      <c r="Z377" s="33"/>
      <c r="AA377" s="33"/>
      <c r="AB377" s="33"/>
      <c r="AC377" s="33"/>
      <c r="AD377" s="33"/>
      <c r="AE377" s="33"/>
      <c r="AT377" s="18" t="s">
        <v>186</v>
      </c>
      <c r="AU377" s="18" t="s">
        <v>21</v>
      </c>
    </row>
    <row r="378" spans="1:65" s="15" customFormat="1" ht="22.5">
      <c r="B378" s="213"/>
      <c r="D378" s="182" t="s">
        <v>187</v>
      </c>
      <c r="E378" s="214" t="s">
        <v>1</v>
      </c>
      <c r="F378" s="215" t="s">
        <v>1453</v>
      </c>
      <c r="H378" s="214" t="s">
        <v>1</v>
      </c>
      <c r="I378" s="216"/>
      <c r="L378" s="213"/>
      <c r="M378" s="217"/>
      <c r="N378" s="218"/>
      <c r="O378" s="218"/>
      <c r="P378" s="218"/>
      <c r="Q378" s="218"/>
      <c r="R378" s="218"/>
      <c r="S378" s="218"/>
      <c r="T378" s="219"/>
      <c r="AT378" s="214" t="s">
        <v>187</v>
      </c>
      <c r="AU378" s="214" t="s">
        <v>21</v>
      </c>
      <c r="AV378" s="15" t="s">
        <v>21</v>
      </c>
      <c r="AW378" s="15" t="s">
        <v>36</v>
      </c>
      <c r="AX378" s="15" t="s">
        <v>80</v>
      </c>
      <c r="AY378" s="214" t="s">
        <v>180</v>
      </c>
    </row>
    <row r="379" spans="1:65" s="13" customFormat="1" ht="11.25">
      <c r="B379" s="186"/>
      <c r="D379" s="182" t="s">
        <v>187</v>
      </c>
      <c r="E379" s="187" t="s">
        <v>1</v>
      </c>
      <c r="F379" s="188" t="s">
        <v>1454</v>
      </c>
      <c r="H379" s="189">
        <v>25</v>
      </c>
      <c r="I379" s="190"/>
      <c r="L379" s="186"/>
      <c r="M379" s="191"/>
      <c r="N379" s="192"/>
      <c r="O379" s="192"/>
      <c r="P379" s="192"/>
      <c r="Q379" s="192"/>
      <c r="R379" s="192"/>
      <c r="S379" s="192"/>
      <c r="T379" s="193"/>
      <c r="AT379" s="187" t="s">
        <v>187</v>
      </c>
      <c r="AU379" s="187" t="s">
        <v>21</v>
      </c>
      <c r="AV379" s="13" t="s">
        <v>91</v>
      </c>
      <c r="AW379" s="13" t="s">
        <v>36</v>
      </c>
      <c r="AX379" s="13" t="s">
        <v>80</v>
      </c>
      <c r="AY379" s="187" t="s">
        <v>180</v>
      </c>
    </row>
    <row r="380" spans="1:65" s="14" customFormat="1" ht="11.25">
      <c r="B380" s="194"/>
      <c r="D380" s="182" t="s">
        <v>187</v>
      </c>
      <c r="E380" s="195" t="s">
        <v>1</v>
      </c>
      <c r="F380" s="196" t="s">
        <v>189</v>
      </c>
      <c r="H380" s="197">
        <v>25</v>
      </c>
      <c r="I380" s="198"/>
      <c r="L380" s="194"/>
      <c r="M380" s="199"/>
      <c r="N380" s="200"/>
      <c r="O380" s="200"/>
      <c r="P380" s="200"/>
      <c r="Q380" s="200"/>
      <c r="R380" s="200"/>
      <c r="S380" s="200"/>
      <c r="T380" s="201"/>
      <c r="AT380" s="195" t="s">
        <v>187</v>
      </c>
      <c r="AU380" s="195" t="s">
        <v>21</v>
      </c>
      <c r="AV380" s="14" t="s">
        <v>128</v>
      </c>
      <c r="AW380" s="14" t="s">
        <v>36</v>
      </c>
      <c r="AX380" s="14" t="s">
        <v>21</v>
      </c>
      <c r="AY380" s="195" t="s">
        <v>180</v>
      </c>
    </row>
    <row r="381" spans="1:65" s="2" customFormat="1" ht="16.5" customHeight="1">
      <c r="A381" s="33"/>
      <c r="B381" s="167"/>
      <c r="C381" s="168" t="s">
        <v>433</v>
      </c>
      <c r="D381" s="168" t="s">
        <v>182</v>
      </c>
      <c r="E381" s="169" t="s">
        <v>1455</v>
      </c>
      <c r="F381" s="170" t="s">
        <v>1456</v>
      </c>
      <c r="G381" s="171" t="s">
        <v>213</v>
      </c>
      <c r="H381" s="172">
        <v>30</v>
      </c>
      <c r="I381" s="173"/>
      <c r="J381" s="174">
        <f>ROUND(I381*H381,2)</f>
        <v>0</v>
      </c>
      <c r="K381" s="175"/>
      <c r="L381" s="34"/>
      <c r="M381" s="176" t="s">
        <v>1</v>
      </c>
      <c r="N381" s="177" t="s">
        <v>45</v>
      </c>
      <c r="O381" s="59"/>
      <c r="P381" s="178">
        <f>O381*H381</f>
        <v>0</v>
      </c>
      <c r="Q381" s="178">
        <v>0</v>
      </c>
      <c r="R381" s="178">
        <f>Q381*H381</f>
        <v>0</v>
      </c>
      <c r="S381" s="178">
        <v>0</v>
      </c>
      <c r="T381" s="179">
        <f>S381*H381</f>
        <v>0</v>
      </c>
      <c r="U381" s="33"/>
      <c r="V381" s="33"/>
      <c r="W381" s="33"/>
      <c r="X381" s="33"/>
      <c r="Y381" s="33"/>
      <c r="Z381" s="33"/>
      <c r="AA381" s="33"/>
      <c r="AB381" s="33"/>
      <c r="AC381" s="33"/>
      <c r="AD381" s="33"/>
      <c r="AE381" s="33"/>
      <c r="AR381" s="180" t="s">
        <v>128</v>
      </c>
      <c r="AT381" s="180" t="s">
        <v>182</v>
      </c>
      <c r="AU381" s="180" t="s">
        <v>21</v>
      </c>
      <c r="AY381" s="18" t="s">
        <v>180</v>
      </c>
      <c r="BE381" s="181">
        <f>IF(N381="základní",J381,0)</f>
        <v>0</v>
      </c>
      <c r="BF381" s="181">
        <f>IF(N381="snížená",J381,0)</f>
        <v>0</v>
      </c>
      <c r="BG381" s="181">
        <f>IF(N381="zákl. přenesená",J381,0)</f>
        <v>0</v>
      </c>
      <c r="BH381" s="181">
        <f>IF(N381="sníž. přenesená",J381,0)</f>
        <v>0</v>
      </c>
      <c r="BI381" s="181">
        <f>IF(N381="nulová",J381,0)</f>
        <v>0</v>
      </c>
      <c r="BJ381" s="18" t="s">
        <v>21</v>
      </c>
      <c r="BK381" s="181">
        <f>ROUND(I381*H381,2)</f>
        <v>0</v>
      </c>
      <c r="BL381" s="18" t="s">
        <v>128</v>
      </c>
      <c r="BM381" s="180" t="s">
        <v>484</v>
      </c>
    </row>
    <row r="382" spans="1:65" s="2" customFormat="1" ht="11.25">
      <c r="A382" s="33"/>
      <c r="B382" s="34"/>
      <c r="C382" s="33"/>
      <c r="D382" s="182" t="s">
        <v>186</v>
      </c>
      <c r="E382" s="33"/>
      <c r="F382" s="183" t="s">
        <v>1456</v>
      </c>
      <c r="G382" s="33"/>
      <c r="H382" s="33"/>
      <c r="I382" s="102"/>
      <c r="J382" s="33"/>
      <c r="K382" s="33"/>
      <c r="L382" s="34"/>
      <c r="M382" s="184"/>
      <c r="N382" s="185"/>
      <c r="O382" s="59"/>
      <c r="P382" s="59"/>
      <c r="Q382" s="59"/>
      <c r="R382" s="59"/>
      <c r="S382" s="59"/>
      <c r="T382" s="60"/>
      <c r="U382" s="33"/>
      <c r="V382" s="33"/>
      <c r="W382" s="33"/>
      <c r="X382" s="33"/>
      <c r="Y382" s="33"/>
      <c r="Z382" s="33"/>
      <c r="AA382" s="33"/>
      <c r="AB382" s="33"/>
      <c r="AC382" s="33"/>
      <c r="AD382" s="33"/>
      <c r="AE382" s="33"/>
      <c r="AT382" s="18" t="s">
        <v>186</v>
      </c>
      <c r="AU382" s="18" t="s">
        <v>21</v>
      </c>
    </row>
    <row r="383" spans="1:65" s="15" customFormat="1" ht="22.5">
      <c r="B383" s="213"/>
      <c r="D383" s="182" t="s">
        <v>187</v>
      </c>
      <c r="E383" s="214" t="s">
        <v>1</v>
      </c>
      <c r="F383" s="215" t="s">
        <v>1453</v>
      </c>
      <c r="H383" s="214" t="s">
        <v>1</v>
      </c>
      <c r="I383" s="216"/>
      <c r="L383" s="213"/>
      <c r="M383" s="217"/>
      <c r="N383" s="218"/>
      <c r="O383" s="218"/>
      <c r="P383" s="218"/>
      <c r="Q383" s="218"/>
      <c r="R383" s="218"/>
      <c r="S383" s="218"/>
      <c r="T383" s="219"/>
      <c r="AT383" s="214" t="s">
        <v>187</v>
      </c>
      <c r="AU383" s="214" t="s">
        <v>21</v>
      </c>
      <c r="AV383" s="15" t="s">
        <v>21</v>
      </c>
      <c r="AW383" s="15" t="s">
        <v>36</v>
      </c>
      <c r="AX383" s="15" t="s">
        <v>80</v>
      </c>
      <c r="AY383" s="214" t="s">
        <v>180</v>
      </c>
    </row>
    <row r="384" spans="1:65" s="13" customFormat="1" ht="11.25">
      <c r="B384" s="186"/>
      <c r="D384" s="182" t="s">
        <v>187</v>
      </c>
      <c r="E384" s="187" t="s">
        <v>1</v>
      </c>
      <c r="F384" s="188" t="s">
        <v>1457</v>
      </c>
      <c r="H384" s="189">
        <v>30</v>
      </c>
      <c r="I384" s="190"/>
      <c r="L384" s="186"/>
      <c r="M384" s="191"/>
      <c r="N384" s="192"/>
      <c r="O384" s="192"/>
      <c r="P384" s="192"/>
      <c r="Q384" s="192"/>
      <c r="R384" s="192"/>
      <c r="S384" s="192"/>
      <c r="T384" s="193"/>
      <c r="AT384" s="187" t="s">
        <v>187</v>
      </c>
      <c r="AU384" s="187" t="s">
        <v>21</v>
      </c>
      <c r="AV384" s="13" t="s">
        <v>91</v>
      </c>
      <c r="AW384" s="13" t="s">
        <v>36</v>
      </c>
      <c r="AX384" s="13" t="s">
        <v>80</v>
      </c>
      <c r="AY384" s="187" t="s">
        <v>180</v>
      </c>
    </row>
    <row r="385" spans="1:65" s="14" customFormat="1" ht="11.25">
      <c r="B385" s="194"/>
      <c r="D385" s="182" t="s">
        <v>187</v>
      </c>
      <c r="E385" s="195" t="s">
        <v>1</v>
      </c>
      <c r="F385" s="196" t="s">
        <v>189</v>
      </c>
      <c r="H385" s="197">
        <v>30</v>
      </c>
      <c r="I385" s="198"/>
      <c r="L385" s="194"/>
      <c r="M385" s="199"/>
      <c r="N385" s="200"/>
      <c r="O385" s="200"/>
      <c r="P385" s="200"/>
      <c r="Q385" s="200"/>
      <c r="R385" s="200"/>
      <c r="S385" s="200"/>
      <c r="T385" s="201"/>
      <c r="AT385" s="195" t="s">
        <v>187</v>
      </c>
      <c r="AU385" s="195" t="s">
        <v>21</v>
      </c>
      <c r="AV385" s="14" t="s">
        <v>128</v>
      </c>
      <c r="AW385" s="14" t="s">
        <v>36</v>
      </c>
      <c r="AX385" s="14" t="s">
        <v>21</v>
      </c>
      <c r="AY385" s="195" t="s">
        <v>180</v>
      </c>
    </row>
    <row r="386" spans="1:65" s="2" customFormat="1" ht="16.5" customHeight="1">
      <c r="A386" s="33"/>
      <c r="B386" s="167"/>
      <c r="C386" s="168" t="s">
        <v>303</v>
      </c>
      <c r="D386" s="168" t="s">
        <v>182</v>
      </c>
      <c r="E386" s="169" t="s">
        <v>1458</v>
      </c>
      <c r="F386" s="170" t="s">
        <v>1459</v>
      </c>
      <c r="G386" s="171" t="s">
        <v>213</v>
      </c>
      <c r="H386" s="172">
        <v>110</v>
      </c>
      <c r="I386" s="173"/>
      <c r="J386" s="174">
        <f>ROUND(I386*H386,2)</f>
        <v>0</v>
      </c>
      <c r="K386" s="175"/>
      <c r="L386" s="34"/>
      <c r="M386" s="176" t="s">
        <v>1</v>
      </c>
      <c r="N386" s="177" t="s">
        <v>45</v>
      </c>
      <c r="O386" s="59"/>
      <c r="P386" s="178">
        <f>O386*H386</f>
        <v>0</v>
      </c>
      <c r="Q386" s="178">
        <v>0</v>
      </c>
      <c r="R386" s="178">
        <f>Q386*H386</f>
        <v>0</v>
      </c>
      <c r="S386" s="178">
        <v>0</v>
      </c>
      <c r="T386" s="179">
        <f>S386*H386</f>
        <v>0</v>
      </c>
      <c r="U386" s="33"/>
      <c r="V386" s="33"/>
      <c r="W386" s="33"/>
      <c r="X386" s="33"/>
      <c r="Y386" s="33"/>
      <c r="Z386" s="33"/>
      <c r="AA386" s="33"/>
      <c r="AB386" s="33"/>
      <c r="AC386" s="33"/>
      <c r="AD386" s="33"/>
      <c r="AE386" s="33"/>
      <c r="AR386" s="180" t="s">
        <v>128</v>
      </c>
      <c r="AT386" s="180" t="s">
        <v>182</v>
      </c>
      <c r="AU386" s="180" t="s">
        <v>21</v>
      </c>
      <c r="AY386" s="18" t="s">
        <v>180</v>
      </c>
      <c r="BE386" s="181">
        <f>IF(N386="základní",J386,0)</f>
        <v>0</v>
      </c>
      <c r="BF386" s="181">
        <f>IF(N386="snížená",J386,0)</f>
        <v>0</v>
      </c>
      <c r="BG386" s="181">
        <f>IF(N386="zákl. přenesená",J386,0)</f>
        <v>0</v>
      </c>
      <c r="BH386" s="181">
        <f>IF(N386="sníž. přenesená",J386,0)</f>
        <v>0</v>
      </c>
      <c r="BI386" s="181">
        <f>IF(N386="nulová",J386,0)</f>
        <v>0</v>
      </c>
      <c r="BJ386" s="18" t="s">
        <v>21</v>
      </c>
      <c r="BK386" s="181">
        <f>ROUND(I386*H386,2)</f>
        <v>0</v>
      </c>
      <c r="BL386" s="18" t="s">
        <v>128</v>
      </c>
      <c r="BM386" s="180" t="s">
        <v>487</v>
      </c>
    </row>
    <row r="387" spans="1:65" s="2" customFormat="1" ht="11.25">
      <c r="A387" s="33"/>
      <c r="B387" s="34"/>
      <c r="C387" s="33"/>
      <c r="D387" s="182" t="s">
        <v>186</v>
      </c>
      <c r="E387" s="33"/>
      <c r="F387" s="183" t="s">
        <v>1459</v>
      </c>
      <c r="G387" s="33"/>
      <c r="H387" s="33"/>
      <c r="I387" s="102"/>
      <c r="J387" s="33"/>
      <c r="K387" s="33"/>
      <c r="L387" s="34"/>
      <c r="M387" s="184"/>
      <c r="N387" s="185"/>
      <c r="O387" s="59"/>
      <c r="P387" s="59"/>
      <c r="Q387" s="59"/>
      <c r="R387" s="59"/>
      <c r="S387" s="59"/>
      <c r="T387" s="60"/>
      <c r="U387" s="33"/>
      <c r="V387" s="33"/>
      <c r="W387" s="33"/>
      <c r="X387" s="33"/>
      <c r="Y387" s="33"/>
      <c r="Z387" s="33"/>
      <c r="AA387" s="33"/>
      <c r="AB387" s="33"/>
      <c r="AC387" s="33"/>
      <c r="AD387" s="33"/>
      <c r="AE387" s="33"/>
      <c r="AT387" s="18" t="s">
        <v>186</v>
      </c>
      <c r="AU387" s="18" t="s">
        <v>21</v>
      </c>
    </row>
    <row r="388" spans="1:65" s="15" customFormat="1" ht="33.75">
      <c r="B388" s="213"/>
      <c r="D388" s="182" t="s">
        <v>187</v>
      </c>
      <c r="E388" s="214" t="s">
        <v>1</v>
      </c>
      <c r="F388" s="215" t="s">
        <v>1460</v>
      </c>
      <c r="H388" s="214" t="s">
        <v>1</v>
      </c>
      <c r="I388" s="216"/>
      <c r="L388" s="213"/>
      <c r="M388" s="217"/>
      <c r="N388" s="218"/>
      <c r="O388" s="218"/>
      <c r="P388" s="218"/>
      <c r="Q388" s="218"/>
      <c r="R388" s="218"/>
      <c r="S388" s="218"/>
      <c r="T388" s="219"/>
      <c r="AT388" s="214" t="s">
        <v>187</v>
      </c>
      <c r="AU388" s="214" t="s">
        <v>21</v>
      </c>
      <c r="AV388" s="15" t="s">
        <v>21</v>
      </c>
      <c r="AW388" s="15" t="s">
        <v>36</v>
      </c>
      <c r="AX388" s="15" t="s">
        <v>80</v>
      </c>
      <c r="AY388" s="214" t="s">
        <v>180</v>
      </c>
    </row>
    <row r="389" spans="1:65" s="13" customFormat="1" ht="11.25">
      <c r="B389" s="186"/>
      <c r="D389" s="182" t="s">
        <v>187</v>
      </c>
      <c r="E389" s="187" t="s">
        <v>1</v>
      </c>
      <c r="F389" s="188" t="s">
        <v>432</v>
      </c>
      <c r="H389" s="189">
        <v>110</v>
      </c>
      <c r="I389" s="190"/>
      <c r="L389" s="186"/>
      <c r="M389" s="191"/>
      <c r="N389" s="192"/>
      <c r="O389" s="192"/>
      <c r="P389" s="192"/>
      <c r="Q389" s="192"/>
      <c r="R389" s="192"/>
      <c r="S389" s="192"/>
      <c r="T389" s="193"/>
      <c r="AT389" s="187" t="s">
        <v>187</v>
      </c>
      <c r="AU389" s="187" t="s">
        <v>21</v>
      </c>
      <c r="AV389" s="13" t="s">
        <v>91</v>
      </c>
      <c r="AW389" s="13" t="s">
        <v>36</v>
      </c>
      <c r="AX389" s="13" t="s">
        <v>80</v>
      </c>
      <c r="AY389" s="187" t="s">
        <v>180</v>
      </c>
    </row>
    <row r="390" spans="1:65" s="14" customFormat="1" ht="11.25">
      <c r="B390" s="194"/>
      <c r="D390" s="182" t="s">
        <v>187</v>
      </c>
      <c r="E390" s="195" t="s">
        <v>1</v>
      </c>
      <c r="F390" s="196" t="s">
        <v>189</v>
      </c>
      <c r="H390" s="197">
        <v>110</v>
      </c>
      <c r="I390" s="198"/>
      <c r="L390" s="194"/>
      <c r="M390" s="199"/>
      <c r="N390" s="200"/>
      <c r="O390" s="200"/>
      <c r="P390" s="200"/>
      <c r="Q390" s="200"/>
      <c r="R390" s="200"/>
      <c r="S390" s="200"/>
      <c r="T390" s="201"/>
      <c r="AT390" s="195" t="s">
        <v>187</v>
      </c>
      <c r="AU390" s="195" t="s">
        <v>21</v>
      </c>
      <c r="AV390" s="14" t="s">
        <v>128</v>
      </c>
      <c r="AW390" s="14" t="s">
        <v>36</v>
      </c>
      <c r="AX390" s="14" t="s">
        <v>21</v>
      </c>
      <c r="AY390" s="195" t="s">
        <v>180</v>
      </c>
    </row>
    <row r="391" spans="1:65" s="12" customFormat="1" ht="25.9" customHeight="1">
      <c r="B391" s="154"/>
      <c r="D391" s="155" t="s">
        <v>79</v>
      </c>
      <c r="E391" s="156" t="s">
        <v>1304</v>
      </c>
      <c r="F391" s="156" t="s">
        <v>1216</v>
      </c>
      <c r="I391" s="157"/>
      <c r="J391" s="158">
        <f>BK391</f>
        <v>0</v>
      </c>
      <c r="L391" s="154"/>
      <c r="M391" s="159"/>
      <c r="N391" s="160"/>
      <c r="O391" s="160"/>
      <c r="P391" s="161">
        <f>SUM(P392:P428)</f>
        <v>0</v>
      </c>
      <c r="Q391" s="160"/>
      <c r="R391" s="161">
        <f>SUM(R392:R428)</f>
        <v>0</v>
      </c>
      <c r="S391" s="160"/>
      <c r="T391" s="162">
        <f>SUM(T392:T428)</f>
        <v>0</v>
      </c>
      <c r="AR391" s="155" t="s">
        <v>21</v>
      </c>
      <c r="AT391" s="163" t="s">
        <v>79</v>
      </c>
      <c r="AU391" s="163" t="s">
        <v>80</v>
      </c>
      <c r="AY391" s="155" t="s">
        <v>180</v>
      </c>
      <c r="BK391" s="164">
        <f>SUM(BK392:BK428)</f>
        <v>0</v>
      </c>
    </row>
    <row r="392" spans="1:65" s="2" customFormat="1" ht="36" customHeight="1">
      <c r="A392" s="33"/>
      <c r="B392" s="167"/>
      <c r="C392" s="168" t="s">
        <v>441</v>
      </c>
      <c r="D392" s="168" t="s">
        <v>182</v>
      </c>
      <c r="E392" s="169" t="s">
        <v>1461</v>
      </c>
      <c r="F392" s="170" t="s">
        <v>1462</v>
      </c>
      <c r="G392" s="171" t="s">
        <v>1243</v>
      </c>
      <c r="H392" s="172">
        <v>1</v>
      </c>
      <c r="I392" s="173"/>
      <c r="J392" s="174">
        <f>ROUND(I392*H392,2)</f>
        <v>0</v>
      </c>
      <c r="K392" s="175"/>
      <c r="L392" s="34"/>
      <c r="M392" s="176" t="s">
        <v>1</v>
      </c>
      <c r="N392" s="177" t="s">
        <v>45</v>
      </c>
      <c r="O392" s="59"/>
      <c r="P392" s="178">
        <f>O392*H392</f>
        <v>0</v>
      </c>
      <c r="Q392" s="178">
        <v>0</v>
      </c>
      <c r="R392" s="178">
        <f>Q392*H392</f>
        <v>0</v>
      </c>
      <c r="S392" s="178">
        <v>0</v>
      </c>
      <c r="T392" s="179">
        <f>S392*H392</f>
        <v>0</v>
      </c>
      <c r="U392" s="33"/>
      <c r="V392" s="33"/>
      <c r="W392" s="33"/>
      <c r="X392" s="33"/>
      <c r="Y392" s="33"/>
      <c r="Z392" s="33"/>
      <c r="AA392" s="33"/>
      <c r="AB392" s="33"/>
      <c r="AC392" s="33"/>
      <c r="AD392" s="33"/>
      <c r="AE392" s="33"/>
      <c r="AR392" s="180" t="s">
        <v>128</v>
      </c>
      <c r="AT392" s="180" t="s">
        <v>182</v>
      </c>
      <c r="AU392" s="180" t="s">
        <v>21</v>
      </c>
      <c r="AY392" s="18" t="s">
        <v>180</v>
      </c>
      <c r="BE392" s="181">
        <f>IF(N392="základní",J392,0)</f>
        <v>0</v>
      </c>
      <c r="BF392" s="181">
        <f>IF(N392="snížená",J392,0)</f>
        <v>0</v>
      </c>
      <c r="BG392" s="181">
        <f>IF(N392="zákl. přenesená",J392,0)</f>
        <v>0</v>
      </c>
      <c r="BH392" s="181">
        <f>IF(N392="sníž. přenesená",J392,0)</f>
        <v>0</v>
      </c>
      <c r="BI392" s="181">
        <f>IF(N392="nulová",J392,0)</f>
        <v>0</v>
      </c>
      <c r="BJ392" s="18" t="s">
        <v>21</v>
      </c>
      <c r="BK392" s="181">
        <f>ROUND(I392*H392,2)</f>
        <v>0</v>
      </c>
      <c r="BL392" s="18" t="s">
        <v>128</v>
      </c>
      <c r="BM392" s="180" t="s">
        <v>664</v>
      </c>
    </row>
    <row r="393" spans="1:65" s="2" customFormat="1" ht="19.5">
      <c r="A393" s="33"/>
      <c r="B393" s="34"/>
      <c r="C393" s="33"/>
      <c r="D393" s="182" t="s">
        <v>186</v>
      </c>
      <c r="E393" s="33"/>
      <c r="F393" s="183" t="s">
        <v>1462</v>
      </c>
      <c r="G393" s="33"/>
      <c r="H393" s="33"/>
      <c r="I393" s="102"/>
      <c r="J393" s="33"/>
      <c r="K393" s="33"/>
      <c r="L393" s="34"/>
      <c r="M393" s="184"/>
      <c r="N393" s="185"/>
      <c r="O393" s="59"/>
      <c r="P393" s="59"/>
      <c r="Q393" s="59"/>
      <c r="R393" s="59"/>
      <c r="S393" s="59"/>
      <c r="T393" s="60"/>
      <c r="U393" s="33"/>
      <c r="V393" s="33"/>
      <c r="W393" s="33"/>
      <c r="X393" s="33"/>
      <c r="Y393" s="33"/>
      <c r="Z393" s="33"/>
      <c r="AA393" s="33"/>
      <c r="AB393" s="33"/>
      <c r="AC393" s="33"/>
      <c r="AD393" s="33"/>
      <c r="AE393" s="33"/>
      <c r="AT393" s="18" t="s">
        <v>186</v>
      </c>
      <c r="AU393" s="18" t="s">
        <v>21</v>
      </c>
    </row>
    <row r="394" spans="1:65" s="15" customFormat="1" ht="11.25">
      <c r="B394" s="213"/>
      <c r="D394" s="182" t="s">
        <v>187</v>
      </c>
      <c r="E394" s="214" t="s">
        <v>1</v>
      </c>
      <c r="F394" s="215" t="s">
        <v>1463</v>
      </c>
      <c r="H394" s="214" t="s">
        <v>1</v>
      </c>
      <c r="I394" s="216"/>
      <c r="L394" s="213"/>
      <c r="M394" s="217"/>
      <c r="N394" s="218"/>
      <c r="O394" s="218"/>
      <c r="P394" s="218"/>
      <c r="Q394" s="218"/>
      <c r="R394" s="218"/>
      <c r="S394" s="218"/>
      <c r="T394" s="219"/>
      <c r="AT394" s="214" t="s">
        <v>187</v>
      </c>
      <c r="AU394" s="214" t="s">
        <v>21</v>
      </c>
      <c r="AV394" s="15" t="s">
        <v>21</v>
      </c>
      <c r="AW394" s="15" t="s">
        <v>36</v>
      </c>
      <c r="AX394" s="15" t="s">
        <v>80</v>
      </c>
      <c r="AY394" s="214" t="s">
        <v>180</v>
      </c>
    </row>
    <row r="395" spans="1:65" s="13" customFormat="1" ht="11.25">
      <c r="B395" s="186"/>
      <c r="D395" s="182" t="s">
        <v>187</v>
      </c>
      <c r="E395" s="187" t="s">
        <v>1</v>
      </c>
      <c r="F395" s="188" t="s">
        <v>21</v>
      </c>
      <c r="H395" s="189">
        <v>1</v>
      </c>
      <c r="I395" s="190"/>
      <c r="L395" s="186"/>
      <c r="M395" s="191"/>
      <c r="N395" s="192"/>
      <c r="O395" s="192"/>
      <c r="P395" s="192"/>
      <c r="Q395" s="192"/>
      <c r="R395" s="192"/>
      <c r="S395" s="192"/>
      <c r="T395" s="193"/>
      <c r="AT395" s="187" t="s">
        <v>187</v>
      </c>
      <c r="AU395" s="187" t="s">
        <v>21</v>
      </c>
      <c r="AV395" s="13" t="s">
        <v>91</v>
      </c>
      <c r="AW395" s="13" t="s">
        <v>36</v>
      </c>
      <c r="AX395" s="13" t="s">
        <v>80</v>
      </c>
      <c r="AY395" s="187" t="s">
        <v>180</v>
      </c>
    </row>
    <row r="396" spans="1:65" s="14" customFormat="1" ht="11.25">
      <c r="B396" s="194"/>
      <c r="D396" s="182" t="s">
        <v>187</v>
      </c>
      <c r="E396" s="195" t="s">
        <v>1</v>
      </c>
      <c r="F396" s="196" t="s">
        <v>189</v>
      </c>
      <c r="H396" s="197">
        <v>1</v>
      </c>
      <c r="I396" s="198"/>
      <c r="L396" s="194"/>
      <c r="M396" s="199"/>
      <c r="N396" s="200"/>
      <c r="O396" s="200"/>
      <c r="P396" s="200"/>
      <c r="Q396" s="200"/>
      <c r="R396" s="200"/>
      <c r="S396" s="200"/>
      <c r="T396" s="201"/>
      <c r="AT396" s="195" t="s">
        <v>187</v>
      </c>
      <c r="AU396" s="195" t="s">
        <v>21</v>
      </c>
      <c r="AV396" s="14" t="s">
        <v>128</v>
      </c>
      <c r="AW396" s="14" t="s">
        <v>36</v>
      </c>
      <c r="AX396" s="14" t="s">
        <v>21</v>
      </c>
      <c r="AY396" s="195" t="s">
        <v>180</v>
      </c>
    </row>
    <row r="397" spans="1:65" s="2" customFormat="1" ht="48" customHeight="1">
      <c r="A397" s="33"/>
      <c r="B397" s="167"/>
      <c r="C397" s="168" t="s">
        <v>309</v>
      </c>
      <c r="D397" s="168" t="s">
        <v>182</v>
      </c>
      <c r="E397" s="169" t="s">
        <v>1464</v>
      </c>
      <c r="F397" s="170" t="s">
        <v>1465</v>
      </c>
      <c r="G397" s="171" t="s">
        <v>1243</v>
      </c>
      <c r="H397" s="172">
        <v>1</v>
      </c>
      <c r="I397" s="173"/>
      <c r="J397" s="174">
        <f>ROUND(I397*H397,2)</f>
        <v>0</v>
      </c>
      <c r="K397" s="175"/>
      <c r="L397" s="34"/>
      <c r="M397" s="176" t="s">
        <v>1</v>
      </c>
      <c r="N397" s="177" t="s">
        <v>45</v>
      </c>
      <c r="O397" s="59"/>
      <c r="P397" s="178">
        <f>O397*H397</f>
        <v>0</v>
      </c>
      <c r="Q397" s="178">
        <v>0</v>
      </c>
      <c r="R397" s="178">
        <f>Q397*H397</f>
        <v>0</v>
      </c>
      <c r="S397" s="178">
        <v>0</v>
      </c>
      <c r="T397" s="179">
        <f>S397*H397</f>
        <v>0</v>
      </c>
      <c r="U397" s="33"/>
      <c r="V397" s="33"/>
      <c r="W397" s="33"/>
      <c r="X397" s="33"/>
      <c r="Y397" s="33"/>
      <c r="Z397" s="33"/>
      <c r="AA397" s="33"/>
      <c r="AB397" s="33"/>
      <c r="AC397" s="33"/>
      <c r="AD397" s="33"/>
      <c r="AE397" s="33"/>
      <c r="AR397" s="180" t="s">
        <v>128</v>
      </c>
      <c r="AT397" s="180" t="s">
        <v>182</v>
      </c>
      <c r="AU397" s="180" t="s">
        <v>21</v>
      </c>
      <c r="AY397" s="18" t="s">
        <v>180</v>
      </c>
      <c r="BE397" s="181">
        <f>IF(N397="základní",J397,0)</f>
        <v>0</v>
      </c>
      <c r="BF397" s="181">
        <f>IF(N397="snížená",J397,0)</f>
        <v>0</v>
      </c>
      <c r="BG397" s="181">
        <f>IF(N397="zákl. přenesená",J397,0)</f>
        <v>0</v>
      </c>
      <c r="BH397" s="181">
        <f>IF(N397="sníž. přenesená",J397,0)</f>
        <v>0</v>
      </c>
      <c r="BI397" s="181">
        <f>IF(N397="nulová",J397,0)</f>
        <v>0</v>
      </c>
      <c r="BJ397" s="18" t="s">
        <v>21</v>
      </c>
      <c r="BK397" s="181">
        <f>ROUND(I397*H397,2)</f>
        <v>0</v>
      </c>
      <c r="BL397" s="18" t="s">
        <v>128</v>
      </c>
      <c r="BM397" s="180" t="s">
        <v>680</v>
      </c>
    </row>
    <row r="398" spans="1:65" s="2" customFormat="1" ht="29.25">
      <c r="A398" s="33"/>
      <c r="B398" s="34"/>
      <c r="C398" s="33"/>
      <c r="D398" s="182" t="s">
        <v>186</v>
      </c>
      <c r="E398" s="33"/>
      <c r="F398" s="183" t="s">
        <v>1465</v>
      </c>
      <c r="G398" s="33"/>
      <c r="H398" s="33"/>
      <c r="I398" s="102"/>
      <c r="J398" s="33"/>
      <c r="K398" s="33"/>
      <c r="L398" s="34"/>
      <c r="M398" s="184"/>
      <c r="N398" s="185"/>
      <c r="O398" s="59"/>
      <c r="P398" s="59"/>
      <c r="Q398" s="59"/>
      <c r="R398" s="59"/>
      <c r="S398" s="59"/>
      <c r="T398" s="60"/>
      <c r="U398" s="33"/>
      <c r="V398" s="33"/>
      <c r="W398" s="33"/>
      <c r="X398" s="33"/>
      <c r="Y398" s="33"/>
      <c r="Z398" s="33"/>
      <c r="AA398" s="33"/>
      <c r="AB398" s="33"/>
      <c r="AC398" s="33"/>
      <c r="AD398" s="33"/>
      <c r="AE398" s="33"/>
      <c r="AT398" s="18" t="s">
        <v>186</v>
      </c>
      <c r="AU398" s="18" t="s">
        <v>21</v>
      </c>
    </row>
    <row r="399" spans="1:65" s="15" customFormat="1" ht="11.25">
      <c r="B399" s="213"/>
      <c r="D399" s="182" t="s">
        <v>187</v>
      </c>
      <c r="E399" s="214" t="s">
        <v>1</v>
      </c>
      <c r="F399" s="215" t="s">
        <v>1463</v>
      </c>
      <c r="H399" s="214" t="s">
        <v>1</v>
      </c>
      <c r="I399" s="216"/>
      <c r="L399" s="213"/>
      <c r="M399" s="217"/>
      <c r="N399" s="218"/>
      <c r="O399" s="218"/>
      <c r="P399" s="218"/>
      <c r="Q399" s="218"/>
      <c r="R399" s="218"/>
      <c r="S399" s="218"/>
      <c r="T399" s="219"/>
      <c r="AT399" s="214" t="s">
        <v>187</v>
      </c>
      <c r="AU399" s="214" t="s">
        <v>21</v>
      </c>
      <c r="AV399" s="15" t="s">
        <v>21</v>
      </c>
      <c r="AW399" s="15" t="s">
        <v>36</v>
      </c>
      <c r="AX399" s="15" t="s">
        <v>80</v>
      </c>
      <c r="AY399" s="214" t="s">
        <v>180</v>
      </c>
    </row>
    <row r="400" spans="1:65" s="13" customFormat="1" ht="11.25">
      <c r="B400" s="186"/>
      <c r="D400" s="182" t="s">
        <v>187</v>
      </c>
      <c r="E400" s="187" t="s">
        <v>1</v>
      </c>
      <c r="F400" s="188" t="s">
        <v>21</v>
      </c>
      <c r="H400" s="189">
        <v>1</v>
      </c>
      <c r="I400" s="190"/>
      <c r="L400" s="186"/>
      <c r="M400" s="191"/>
      <c r="N400" s="192"/>
      <c r="O400" s="192"/>
      <c r="P400" s="192"/>
      <c r="Q400" s="192"/>
      <c r="R400" s="192"/>
      <c r="S400" s="192"/>
      <c r="T400" s="193"/>
      <c r="AT400" s="187" t="s">
        <v>187</v>
      </c>
      <c r="AU400" s="187" t="s">
        <v>21</v>
      </c>
      <c r="AV400" s="13" t="s">
        <v>91</v>
      </c>
      <c r="AW400" s="13" t="s">
        <v>36</v>
      </c>
      <c r="AX400" s="13" t="s">
        <v>80</v>
      </c>
      <c r="AY400" s="187" t="s">
        <v>180</v>
      </c>
    </row>
    <row r="401" spans="1:65" s="14" customFormat="1" ht="11.25">
      <c r="B401" s="194"/>
      <c r="D401" s="182" t="s">
        <v>187</v>
      </c>
      <c r="E401" s="195" t="s">
        <v>1</v>
      </c>
      <c r="F401" s="196" t="s">
        <v>189</v>
      </c>
      <c r="H401" s="197">
        <v>1</v>
      </c>
      <c r="I401" s="198"/>
      <c r="L401" s="194"/>
      <c r="M401" s="199"/>
      <c r="N401" s="200"/>
      <c r="O401" s="200"/>
      <c r="P401" s="200"/>
      <c r="Q401" s="200"/>
      <c r="R401" s="200"/>
      <c r="S401" s="200"/>
      <c r="T401" s="201"/>
      <c r="AT401" s="195" t="s">
        <v>187</v>
      </c>
      <c r="AU401" s="195" t="s">
        <v>21</v>
      </c>
      <c r="AV401" s="14" t="s">
        <v>128</v>
      </c>
      <c r="AW401" s="14" t="s">
        <v>36</v>
      </c>
      <c r="AX401" s="14" t="s">
        <v>21</v>
      </c>
      <c r="AY401" s="195" t="s">
        <v>180</v>
      </c>
    </row>
    <row r="402" spans="1:65" s="2" customFormat="1" ht="36" customHeight="1">
      <c r="A402" s="33"/>
      <c r="B402" s="167"/>
      <c r="C402" s="168" t="s">
        <v>448</v>
      </c>
      <c r="D402" s="168" t="s">
        <v>182</v>
      </c>
      <c r="E402" s="169" t="s">
        <v>1466</v>
      </c>
      <c r="F402" s="170" t="s">
        <v>1467</v>
      </c>
      <c r="G402" s="171" t="s">
        <v>1243</v>
      </c>
      <c r="H402" s="172">
        <v>2</v>
      </c>
      <c r="I402" s="173"/>
      <c r="J402" s="174">
        <f>ROUND(I402*H402,2)</f>
        <v>0</v>
      </c>
      <c r="K402" s="175"/>
      <c r="L402" s="34"/>
      <c r="M402" s="176" t="s">
        <v>1</v>
      </c>
      <c r="N402" s="177" t="s">
        <v>45</v>
      </c>
      <c r="O402" s="59"/>
      <c r="P402" s="178">
        <f>O402*H402</f>
        <v>0</v>
      </c>
      <c r="Q402" s="178">
        <v>0</v>
      </c>
      <c r="R402" s="178">
        <f>Q402*H402</f>
        <v>0</v>
      </c>
      <c r="S402" s="178">
        <v>0</v>
      </c>
      <c r="T402" s="179">
        <f>S402*H402</f>
        <v>0</v>
      </c>
      <c r="U402" s="33"/>
      <c r="V402" s="33"/>
      <c r="W402" s="33"/>
      <c r="X402" s="33"/>
      <c r="Y402" s="33"/>
      <c r="Z402" s="33"/>
      <c r="AA402" s="33"/>
      <c r="AB402" s="33"/>
      <c r="AC402" s="33"/>
      <c r="AD402" s="33"/>
      <c r="AE402" s="33"/>
      <c r="AR402" s="180" t="s">
        <v>128</v>
      </c>
      <c r="AT402" s="180" t="s">
        <v>182</v>
      </c>
      <c r="AU402" s="180" t="s">
        <v>21</v>
      </c>
      <c r="AY402" s="18" t="s">
        <v>180</v>
      </c>
      <c r="BE402" s="181">
        <f>IF(N402="základní",J402,0)</f>
        <v>0</v>
      </c>
      <c r="BF402" s="181">
        <f>IF(N402="snížená",J402,0)</f>
        <v>0</v>
      </c>
      <c r="BG402" s="181">
        <f>IF(N402="zákl. přenesená",J402,0)</f>
        <v>0</v>
      </c>
      <c r="BH402" s="181">
        <f>IF(N402="sníž. přenesená",J402,0)</f>
        <v>0</v>
      </c>
      <c r="BI402" s="181">
        <f>IF(N402="nulová",J402,0)</f>
        <v>0</v>
      </c>
      <c r="BJ402" s="18" t="s">
        <v>21</v>
      </c>
      <c r="BK402" s="181">
        <f>ROUND(I402*H402,2)</f>
        <v>0</v>
      </c>
      <c r="BL402" s="18" t="s">
        <v>128</v>
      </c>
      <c r="BM402" s="180" t="s">
        <v>684</v>
      </c>
    </row>
    <row r="403" spans="1:65" s="2" customFormat="1" ht="19.5">
      <c r="A403" s="33"/>
      <c r="B403" s="34"/>
      <c r="C403" s="33"/>
      <c r="D403" s="182" t="s">
        <v>186</v>
      </c>
      <c r="E403" s="33"/>
      <c r="F403" s="183" t="s">
        <v>1467</v>
      </c>
      <c r="G403" s="33"/>
      <c r="H403" s="33"/>
      <c r="I403" s="102"/>
      <c r="J403" s="33"/>
      <c r="K403" s="33"/>
      <c r="L403" s="34"/>
      <c r="M403" s="184"/>
      <c r="N403" s="185"/>
      <c r="O403" s="59"/>
      <c r="P403" s="59"/>
      <c r="Q403" s="59"/>
      <c r="R403" s="59"/>
      <c r="S403" s="59"/>
      <c r="T403" s="60"/>
      <c r="U403" s="33"/>
      <c r="V403" s="33"/>
      <c r="W403" s="33"/>
      <c r="X403" s="33"/>
      <c r="Y403" s="33"/>
      <c r="Z403" s="33"/>
      <c r="AA403" s="33"/>
      <c r="AB403" s="33"/>
      <c r="AC403" s="33"/>
      <c r="AD403" s="33"/>
      <c r="AE403" s="33"/>
      <c r="AT403" s="18" t="s">
        <v>186</v>
      </c>
      <c r="AU403" s="18" t="s">
        <v>21</v>
      </c>
    </row>
    <row r="404" spans="1:65" s="2" customFormat="1" ht="16.5" customHeight="1">
      <c r="A404" s="33"/>
      <c r="B404" s="167"/>
      <c r="C404" s="168" t="s">
        <v>314</v>
      </c>
      <c r="D404" s="168" t="s">
        <v>182</v>
      </c>
      <c r="E404" s="169" t="s">
        <v>1468</v>
      </c>
      <c r="F404" s="170" t="s">
        <v>1469</v>
      </c>
      <c r="G404" s="171" t="s">
        <v>1243</v>
      </c>
      <c r="H404" s="172">
        <v>1</v>
      </c>
      <c r="I404" s="173"/>
      <c r="J404" s="174">
        <f>ROUND(I404*H404,2)</f>
        <v>0</v>
      </c>
      <c r="K404" s="175"/>
      <c r="L404" s="34"/>
      <c r="M404" s="176" t="s">
        <v>1</v>
      </c>
      <c r="N404" s="177" t="s">
        <v>45</v>
      </c>
      <c r="O404" s="59"/>
      <c r="P404" s="178">
        <f>O404*H404</f>
        <v>0</v>
      </c>
      <c r="Q404" s="178">
        <v>0</v>
      </c>
      <c r="R404" s="178">
        <f>Q404*H404</f>
        <v>0</v>
      </c>
      <c r="S404" s="178">
        <v>0</v>
      </c>
      <c r="T404" s="179">
        <f>S404*H404</f>
        <v>0</v>
      </c>
      <c r="U404" s="33"/>
      <c r="V404" s="33"/>
      <c r="W404" s="33"/>
      <c r="X404" s="33"/>
      <c r="Y404" s="33"/>
      <c r="Z404" s="33"/>
      <c r="AA404" s="33"/>
      <c r="AB404" s="33"/>
      <c r="AC404" s="33"/>
      <c r="AD404" s="33"/>
      <c r="AE404" s="33"/>
      <c r="AR404" s="180" t="s">
        <v>128</v>
      </c>
      <c r="AT404" s="180" t="s">
        <v>182</v>
      </c>
      <c r="AU404" s="180" t="s">
        <v>21</v>
      </c>
      <c r="AY404" s="18" t="s">
        <v>180</v>
      </c>
      <c r="BE404" s="181">
        <f>IF(N404="základní",J404,0)</f>
        <v>0</v>
      </c>
      <c r="BF404" s="181">
        <f>IF(N404="snížená",J404,0)</f>
        <v>0</v>
      </c>
      <c r="BG404" s="181">
        <f>IF(N404="zákl. přenesená",J404,0)</f>
        <v>0</v>
      </c>
      <c r="BH404" s="181">
        <f>IF(N404="sníž. přenesená",J404,0)</f>
        <v>0</v>
      </c>
      <c r="BI404" s="181">
        <f>IF(N404="nulová",J404,0)</f>
        <v>0</v>
      </c>
      <c r="BJ404" s="18" t="s">
        <v>21</v>
      </c>
      <c r="BK404" s="181">
        <f>ROUND(I404*H404,2)</f>
        <v>0</v>
      </c>
      <c r="BL404" s="18" t="s">
        <v>128</v>
      </c>
      <c r="BM404" s="180" t="s">
        <v>696</v>
      </c>
    </row>
    <row r="405" spans="1:65" s="2" customFormat="1" ht="11.25">
      <c r="A405" s="33"/>
      <c r="B405" s="34"/>
      <c r="C405" s="33"/>
      <c r="D405" s="182" t="s">
        <v>186</v>
      </c>
      <c r="E405" s="33"/>
      <c r="F405" s="183" t="s">
        <v>1469</v>
      </c>
      <c r="G405" s="33"/>
      <c r="H405" s="33"/>
      <c r="I405" s="102"/>
      <c r="J405" s="33"/>
      <c r="K405" s="33"/>
      <c r="L405" s="34"/>
      <c r="M405" s="184"/>
      <c r="N405" s="185"/>
      <c r="O405" s="59"/>
      <c r="P405" s="59"/>
      <c r="Q405" s="59"/>
      <c r="R405" s="59"/>
      <c r="S405" s="59"/>
      <c r="T405" s="60"/>
      <c r="U405" s="33"/>
      <c r="V405" s="33"/>
      <c r="W405" s="33"/>
      <c r="X405" s="33"/>
      <c r="Y405" s="33"/>
      <c r="Z405" s="33"/>
      <c r="AA405" s="33"/>
      <c r="AB405" s="33"/>
      <c r="AC405" s="33"/>
      <c r="AD405" s="33"/>
      <c r="AE405" s="33"/>
      <c r="AT405" s="18" t="s">
        <v>186</v>
      </c>
      <c r="AU405" s="18" t="s">
        <v>21</v>
      </c>
    </row>
    <row r="406" spans="1:65" s="15" customFormat="1" ht="11.25">
      <c r="B406" s="213"/>
      <c r="D406" s="182" t="s">
        <v>187</v>
      </c>
      <c r="E406" s="214" t="s">
        <v>1</v>
      </c>
      <c r="F406" s="215" t="s">
        <v>1306</v>
      </c>
      <c r="H406" s="214" t="s">
        <v>1</v>
      </c>
      <c r="I406" s="216"/>
      <c r="L406" s="213"/>
      <c r="M406" s="217"/>
      <c r="N406" s="218"/>
      <c r="O406" s="218"/>
      <c r="P406" s="218"/>
      <c r="Q406" s="218"/>
      <c r="R406" s="218"/>
      <c r="S406" s="218"/>
      <c r="T406" s="219"/>
      <c r="AT406" s="214" t="s">
        <v>187</v>
      </c>
      <c r="AU406" s="214" t="s">
        <v>21</v>
      </c>
      <c r="AV406" s="15" t="s">
        <v>21</v>
      </c>
      <c r="AW406" s="15" t="s">
        <v>36</v>
      </c>
      <c r="AX406" s="15" t="s">
        <v>80</v>
      </c>
      <c r="AY406" s="214" t="s">
        <v>180</v>
      </c>
    </row>
    <row r="407" spans="1:65" s="13" customFormat="1" ht="11.25">
      <c r="B407" s="186"/>
      <c r="D407" s="182" t="s">
        <v>187</v>
      </c>
      <c r="E407" s="187" t="s">
        <v>1</v>
      </c>
      <c r="F407" s="188" t="s">
        <v>21</v>
      </c>
      <c r="H407" s="189">
        <v>1</v>
      </c>
      <c r="I407" s="190"/>
      <c r="L407" s="186"/>
      <c r="M407" s="191"/>
      <c r="N407" s="192"/>
      <c r="O407" s="192"/>
      <c r="P407" s="192"/>
      <c r="Q407" s="192"/>
      <c r="R407" s="192"/>
      <c r="S407" s="192"/>
      <c r="T407" s="193"/>
      <c r="AT407" s="187" t="s">
        <v>187</v>
      </c>
      <c r="AU407" s="187" t="s">
        <v>21</v>
      </c>
      <c r="AV407" s="13" t="s">
        <v>91</v>
      </c>
      <c r="AW407" s="13" t="s">
        <v>36</v>
      </c>
      <c r="AX407" s="13" t="s">
        <v>80</v>
      </c>
      <c r="AY407" s="187" t="s">
        <v>180</v>
      </c>
    </row>
    <row r="408" spans="1:65" s="14" customFormat="1" ht="11.25">
      <c r="B408" s="194"/>
      <c r="D408" s="182" t="s">
        <v>187</v>
      </c>
      <c r="E408" s="195" t="s">
        <v>1</v>
      </c>
      <c r="F408" s="196" t="s">
        <v>189</v>
      </c>
      <c r="H408" s="197">
        <v>1</v>
      </c>
      <c r="I408" s="198"/>
      <c r="L408" s="194"/>
      <c r="M408" s="199"/>
      <c r="N408" s="200"/>
      <c r="O408" s="200"/>
      <c r="P408" s="200"/>
      <c r="Q408" s="200"/>
      <c r="R408" s="200"/>
      <c r="S408" s="200"/>
      <c r="T408" s="201"/>
      <c r="AT408" s="195" t="s">
        <v>187</v>
      </c>
      <c r="AU408" s="195" t="s">
        <v>21</v>
      </c>
      <c r="AV408" s="14" t="s">
        <v>128</v>
      </c>
      <c r="AW408" s="14" t="s">
        <v>36</v>
      </c>
      <c r="AX408" s="14" t="s">
        <v>21</v>
      </c>
      <c r="AY408" s="195" t="s">
        <v>180</v>
      </c>
    </row>
    <row r="409" spans="1:65" s="2" customFormat="1" ht="16.5" customHeight="1">
      <c r="A409" s="33"/>
      <c r="B409" s="167"/>
      <c r="C409" s="168" t="s">
        <v>455</v>
      </c>
      <c r="D409" s="168" t="s">
        <v>182</v>
      </c>
      <c r="E409" s="169" t="s">
        <v>1470</v>
      </c>
      <c r="F409" s="170" t="s">
        <v>1471</v>
      </c>
      <c r="G409" s="171" t="s">
        <v>1243</v>
      </c>
      <c r="H409" s="172">
        <v>1</v>
      </c>
      <c r="I409" s="173"/>
      <c r="J409" s="174">
        <f>ROUND(I409*H409,2)</f>
        <v>0</v>
      </c>
      <c r="K409" s="175"/>
      <c r="L409" s="34"/>
      <c r="M409" s="176" t="s">
        <v>1</v>
      </c>
      <c r="N409" s="177" t="s">
        <v>45</v>
      </c>
      <c r="O409" s="59"/>
      <c r="P409" s="178">
        <f>O409*H409</f>
        <v>0</v>
      </c>
      <c r="Q409" s="178">
        <v>0</v>
      </c>
      <c r="R409" s="178">
        <f>Q409*H409</f>
        <v>0</v>
      </c>
      <c r="S409" s="178">
        <v>0</v>
      </c>
      <c r="T409" s="179">
        <f>S409*H409</f>
        <v>0</v>
      </c>
      <c r="U409" s="33"/>
      <c r="V409" s="33"/>
      <c r="W409" s="33"/>
      <c r="X409" s="33"/>
      <c r="Y409" s="33"/>
      <c r="Z409" s="33"/>
      <c r="AA409" s="33"/>
      <c r="AB409" s="33"/>
      <c r="AC409" s="33"/>
      <c r="AD409" s="33"/>
      <c r="AE409" s="33"/>
      <c r="AR409" s="180" t="s">
        <v>128</v>
      </c>
      <c r="AT409" s="180" t="s">
        <v>182</v>
      </c>
      <c r="AU409" s="180" t="s">
        <v>21</v>
      </c>
      <c r="AY409" s="18" t="s">
        <v>180</v>
      </c>
      <c r="BE409" s="181">
        <f>IF(N409="základní",J409,0)</f>
        <v>0</v>
      </c>
      <c r="BF409" s="181">
        <f>IF(N409="snížená",J409,0)</f>
        <v>0</v>
      </c>
      <c r="BG409" s="181">
        <f>IF(N409="zákl. přenesená",J409,0)</f>
        <v>0</v>
      </c>
      <c r="BH409" s="181">
        <f>IF(N409="sníž. přenesená",J409,0)</f>
        <v>0</v>
      </c>
      <c r="BI409" s="181">
        <f>IF(N409="nulová",J409,0)</f>
        <v>0</v>
      </c>
      <c r="BJ409" s="18" t="s">
        <v>21</v>
      </c>
      <c r="BK409" s="181">
        <f>ROUND(I409*H409,2)</f>
        <v>0</v>
      </c>
      <c r="BL409" s="18" t="s">
        <v>128</v>
      </c>
      <c r="BM409" s="180" t="s">
        <v>699</v>
      </c>
    </row>
    <row r="410" spans="1:65" s="2" customFormat="1" ht="11.25">
      <c r="A410" s="33"/>
      <c r="B410" s="34"/>
      <c r="C410" s="33"/>
      <c r="D410" s="182" t="s">
        <v>186</v>
      </c>
      <c r="E410" s="33"/>
      <c r="F410" s="183" t="s">
        <v>1471</v>
      </c>
      <c r="G410" s="33"/>
      <c r="H410" s="33"/>
      <c r="I410" s="102"/>
      <c r="J410" s="33"/>
      <c r="K410" s="33"/>
      <c r="L410" s="34"/>
      <c r="M410" s="184"/>
      <c r="N410" s="185"/>
      <c r="O410" s="59"/>
      <c r="P410" s="59"/>
      <c r="Q410" s="59"/>
      <c r="R410" s="59"/>
      <c r="S410" s="59"/>
      <c r="T410" s="60"/>
      <c r="U410" s="33"/>
      <c r="V410" s="33"/>
      <c r="W410" s="33"/>
      <c r="X410" s="33"/>
      <c r="Y410" s="33"/>
      <c r="Z410" s="33"/>
      <c r="AA410" s="33"/>
      <c r="AB410" s="33"/>
      <c r="AC410" s="33"/>
      <c r="AD410" s="33"/>
      <c r="AE410" s="33"/>
      <c r="AT410" s="18" t="s">
        <v>186</v>
      </c>
      <c r="AU410" s="18" t="s">
        <v>21</v>
      </c>
    </row>
    <row r="411" spans="1:65" s="15" customFormat="1" ht="11.25">
      <c r="B411" s="213"/>
      <c r="D411" s="182" t="s">
        <v>187</v>
      </c>
      <c r="E411" s="214" t="s">
        <v>1</v>
      </c>
      <c r="F411" s="215" t="s">
        <v>1471</v>
      </c>
      <c r="H411" s="214" t="s">
        <v>1</v>
      </c>
      <c r="I411" s="216"/>
      <c r="L411" s="213"/>
      <c r="M411" s="217"/>
      <c r="N411" s="218"/>
      <c r="O411" s="218"/>
      <c r="P411" s="218"/>
      <c r="Q411" s="218"/>
      <c r="R411" s="218"/>
      <c r="S411" s="218"/>
      <c r="T411" s="219"/>
      <c r="AT411" s="214" t="s">
        <v>187</v>
      </c>
      <c r="AU411" s="214" t="s">
        <v>21</v>
      </c>
      <c r="AV411" s="15" t="s">
        <v>21</v>
      </c>
      <c r="AW411" s="15" t="s">
        <v>36</v>
      </c>
      <c r="AX411" s="15" t="s">
        <v>80</v>
      </c>
      <c r="AY411" s="214" t="s">
        <v>180</v>
      </c>
    </row>
    <row r="412" spans="1:65" s="13" customFormat="1" ht="11.25">
      <c r="B412" s="186"/>
      <c r="D412" s="182" t="s">
        <v>187</v>
      </c>
      <c r="E412" s="187" t="s">
        <v>1</v>
      </c>
      <c r="F412" s="188" t="s">
        <v>21</v>
      </c>
      <c r="H412" s="189">
        <v>1</v>
      </c>
      <c r="I412" s="190"/>
      <c r="L412" s="186"/>
      <c r="M412" s="191"/>
      <c r="N412" s="192"/>
      <c r="O412" s="192"/>
      <c r="P412" s="192"/>
      <c r="Q412" s="192"/>
      <c r="R412" s="192"/>
      <c r="S412" s="192"/>
      <c r="T412" s="193"/>
      <c r="AT412" s="187" t="s">
        <v>187</v>
      </c>
      <c r="AU412" s="187" t="s">
        <v>21</v>
      </c>
      <c r="AV412" s="13" t="s">
        <v>91</v>
      </c>
      <c r="AW412" s="13" t="s">
        <v>36</v>
      </c>
      <c r="AX412" s="13" t="s">
        <v>80</v>
      </c>
      <c r="AY412" s="187" t="s">
        <v>180</v>
      </c>
    </row>
    <row r="413" spans="1:65" s="14" customFormat="1" ht="11.25">
      <c r="B413" s="194"/>
      <c r="D413" s="182" t="s">
        <v>187</v>
      </c>
      <c r="E413" s="195" t="s">
        <v>1</v>
      </c>
      <c r="F413" s="196" t="s">
        <v>189</v>
      </c>
      <c r="H413" s="197">
        <v>1</v>
      </c>
      <c r="I413" s="198"/>
      <c r="L413" s="194"/>
      <c r="M413" s="199"/>
      <c r="N413" s="200"/>
      <c r="O413" s="200"/>
      <c r="P413" s="200"/>
      <c r="Q413" s="200"/>
      <c r="R413" s="200"/>
      <c r="S413" s="200"/>
      <c r="T413" s="201"/>
      <c r="AT413" s="195" t="s">
        <v>187</v>
      </c>
      <c r="AU413" s="195" t="s">
        <v>21</v>
      </c>
      <c r="AV413" s="14" t="s">
        <v>128</v>
      </c>
      <c r="AW413" s="14" t="s">
        <v>36</v>
      </c>
      <c r="AX413" s="14" t="s">
        <v>21</v>
      </c>
      <c r="AY413" s="195" t="s">
        <v>180</v>
      </c>
    </row>
    <row r="414" spans="1:65" s="2" customFormat="1" ht="16.5" customHeight="1">
      <c r="A414" s="33"/>
      <c r="B414" s="167"/>
      <c r="C414" s="168" t="s">
        <v>319</v>
      </c>
      <c r="D414" s="168" t="s">
        <v>182</v>
      </c>
      <c r="E414" s="169" t="s">
        <v>1472</v>
      </c>
      <c r="F414" s="170" t="s">
        <v>1308</v>
      </c>
      <c r="G414" s="171" t="s">
        <v>1243</v>
      </c>
      <c r="H414" s="172">
        <v>1</v>
      </c>
      <c r="I414" s="173"/>
      <c r="J414" s="174">
        <f>ROUND(I414*H414,2)</f>
        <v>0</v>
      </c>
      <c r="K414" s="175"/>
      <c r="L414" s="34"/>
      <c r="M414" s="176" t="s">
        <v>1</v>
      </c>
      <c r="N414" s="177" t="s">
        <v>45</v>
      </c>
      <c r="O414" s="59"/>
      <c r="P414" s="178">
        <f>O414*H414</f>
        <v>0</v>
      </c>
      <c r="Q414" s="178">
        <v>0</v>
      </c>
      <c r="R414" s="178">
        <f>Q414*H414</f>
        <v>0</v>
      </c>
      <c r="S414" s="178">
        <v>0</v>
      </c>
      <c r="T414" s="179">
        <f>S414*H414</f>
        <v>0</v>
      </c>
      <c r="U414" s="33"/>
      <c r="V414" s="33"/>
      <c r="W414" s="33"/>
      <c r="X414" s="33"/>
      <c r="Y414" s="33"/>
      <c r="Z414" s="33"/>
      <c r="AA414" s="33"/>
      <c r="AB414" s="33"/>
      <c r="AC414" s="33"/>
      <c r="AD414" s="33"/>
      <c r="AE414" s="33"/>
      <c r="AR414" s="180" t="s">
        <v>128</v>
      </c>
      <c r="AT414" s="180" t="s">
        <v>182</v>
      </c>
      <c r="AU414" s="180" t="s">
        <v>21</v>
      </c>
      <c r="AY414" s="18" t="s">
        <v>180</v>
      </c>
      <c r="BE414" s="181">
        <f>IF(N414="základní",J414,0)</f>
        <v>0</v>
      </c>
      <c r="BF414" s="181">
        <f>IF(N414="snížená",J414,0)</f>
        <v>0</v>
      </c>
      <c r="BG414" s="181">
        <f>IF(N414="zákl. přenesená",J414,0)</f>
        <v>0</v>
      </c>
      <c r="BH414" s="181">
        <f>IF(N414="sníž. přenesená",J414,0)</f>
        <v>0</v>
      </c>
      <c r="BI414" s="181">
        <f>IF(N414="nulová",J414,0)</f>
        <v>0</v>
      </c>
      <c r="BJ414" s="18" t="s">
        <v>21</v>
      </c>
      <c r="BK414" s="181">
        <f>ROUND(I414*H414,2)</f>
        <v>0</v>
      </c>
      <c r="BL414" s="18" t="s">
        <v>128</v>
      </c>
      <c r="BM414" s="180" t="s">
        <v>705</v>
      </c>
    </row>
    <row r="415" spans="1:65" s="2" customFormat="1" ht="11.25">
      <c r="A415" s="33"/>
      <c r="B415" s="34"/>
      <c r="C415" s="33"/>
      <c r="D415" s="182" t="s">
        <v>186</v>
      </c>
      <c r="E415" s="33"/>
      <c r="F415" s="183" t="s">
        <v>1308</v>
      </c>
      <c r="G415" s="33"/>
      <c r="H415" s="33"/>
      <c r="I415" s="102"/>
      <c r="J415" s="33"/>
      <c r="K415" s="33"/>
      <c r="L415" s="34"/>
      <c r="M415" s="184"/>
      <c r="N415" s="185"/>
      <c r="O415" s="59"/>
      <c r="P415" s="59"/>
      <c r="Q415" s="59"/>
      <c r="R415" s="59"/>
      <c r="S415" s="59"/>
      <c r="T415" s="60"/>
      <c r="U415" s="33"/>
      <c r="V415" s="33"/>
      <c r="W415" s="33"/>
      <c r="X415" s="33"/>
      <c r="Y415" s="33"/>
      <c r="Z415" s="33"/>
      <c r="AA415" s="33"/>
      <c r="AB415" s="33"/>
      <c r="AC415" s="33"/>
      <c r="AD415" s="33"/>
      <c r="AE415" s="33"/>
      <c r="AT415" s="18" t="s">
        <v>186</v>
      </c>
      <c r="AU415" s="18" t="s">
        <v>21</v>
      </c>
    </row>
    <row r="416" spans="1:65" s="15" customFormat="1" ht="11.25">
      <c r="B416" s="213"/>
      <c r="D416" s="182" t="s">
        <v>187</v>
      </c>
      <c r="E416" s="214" t="s">
        <v>1</v>
      </c>
      <c r="F416" s="215" t="s">
        <v>1308</v>
      </c>
      <c r="H416" s="214" t="s">
        <v>1</v>
      </c>
      <c r="I416" s="216"/>
      <c r="L416" s="213"/>
      <c r="M416" s="217"/>
      <c r="N416" s="218"/>
      <c r="O416" s="218"/>
      <c r="P416" s="218"/>
      <c r="Q416" s="218"/>
      <c r="R416" s="218"/>
      <c r="S416" s="218"/>
      <c r="T416" s="219"/>
      <c r="AT416" s="214" t="s">
        <v>187</v>
      </c>
      <c r="AU416" s="214" t="s">
        <v>21</v>
      </c>
      <c r="AV416" s="15" t="s">
        <v>21</v>
      </c>
      <c r="AW416" s="15" t="s">
        <v>36</v>
      </c>
      <c r="AX416" s="15" t="s">
        <v>80</v>
      </c>
      <c r="AY416" s="214" t="s">
        <v>180</v>
      </c>
    </row>
    <row r="417" spans="1:65" s="13" customFormat="1" ht="11.25">
      <c r="B417" s="186"/>
      <c r="D417" s="182" t="s">
        <v>187</v>
      </c>
      <c r="E417" s="187" t="s">
        <v>1</v>
      </c>
      <c r="F417" s="188" t="s">
        <v>21</v>
      </c>
      <c r="H417" s="189">
        <v>1</v>
      </c>
      <c r="I417" s="190"/>
      <c r="L417" s="186"/>
      <c r="M417" s="191"/>
      <c r="N417" s="192"/>
      <c r="O417" s="192"/>
      <c r="P417" s="192"/>
      <c r="Q417" s="192"/>
      <c r="R417" s="192"/>
      <c r="S417" s="192"/>
      <c r="T417" s="193"/>
      <c r="AT417" s="187" t="s">
        <v>187</v>
      </c>
      <c r="AU417" s="187" t="s">
        <v>21</v>
      </c>
      <c r="AV417" s="13" t="s">
        <v>91</v>
      </c>
      <c r="AW417" s="13" t="s">
        <v>36</v>
      </c>
      <c r="AX417" s="13" t="s">
        <v>80</v>
      </c>
      <c r="AY417" s="187" t="s">
        <v>180</v>
      </c>
    </row>
    <row r="418" spans="1:65" s="14" customFormat="1" ht="11.25">
      <c r="B418" s="194"/>
      <c r="D418" s="182" t="s">
        <v>187</v>
      </c>
      <c r="E418" s="195" t="s">
        <v>1</v>
      </c>
      <c r="F418" s="196" t="s">
        <v>189</v>
      </c>
      <c r="H418" s="197">
        <v>1</v>
      </c>
      <c r="I418" s="198"/>
      <c r="L418" s="194"/>
      <c r="M418" s="199"/>
      <c r="N418" s="200"/>
      <c r="O418" s="200"/>
      <c r="P418" s="200"/>
      <c r="Q418" s="200"/>
      <c r="R418" s="200"/>
      <c r="S418" s="200"/>
      <c r="T418" s="201"/>
      <c r="AT418" s="195" t="s">
        <v>187</v>
      </c>
      <c r="AU418" s="195" t="s">
        <v>21</v>
      </c>
      <c r="AV418" s="14" t="s">
        <v>128</v>
      </c>
      <c r="AW418" s="14" t="s">
        <v>36</v>
      </c>
      <c r="AX418" s="14" t="s">
        <v>21</v>
      </c>
      <c r="AY418" s="195" t="s">
        <v>180</v>
      </c>
    </row>
    <row r="419" spans="1:65" s="2" customFormat="1" ht="16.5" customHeight="1">
      <c r="A419" s="33"/>
      <c r="B419" s="167"/>
      <c r="C419" s="168" t="s">
        <v>463</v>
      </c>
      <c r="D419" s="168" t="s">
        <v>182</v>
      </c>
      <c r="E419" s="169" t="s">
        <v>1473</v>
      </c>
      <c r="F419" s="170" t="s">
        <v>1474</v>
      </c>
      <c r="G419" s="171" t="s">
        <v>1243</v>
      </c>
      <c r="H419" s="172">
        <v>1</v>
      </c>
      <c r="I419" s="173"/>
      <c r="J419" s="174">
        <f>ROUND(I419*H419,2)</f>
        <v>0</v>
      </c>
      <c r="K419" s="175"/>
      <c r="L419" s="34"/>
      <c r="M419" s="176" t="s">
        <v>1</v>
      </c>
      <c r="N419" s="177" t="s">
        <v>45</v>
      </c>
      <c r="O419" s="59"/>
      <c r="P419" s="178">
        <f>O419*H419</f>
        <v>0</v>
      </c>
      <c r="Q419" s="178">
        <v>0</v>
      </c>
      <c r="R419" s="178">
        <f>Q419*H419</f>
        <v>0</v>
      </c>
      <c r="S419" s="178">
        <v>0</v>
      </c>
      <c r="T419" s="179">
        <f>S419*H419</f>
        <v>0</v>
      </c>
      <c r="U419" s="33"/>
      <c r="V419" s="33"/>
      <c r="W419" s="33"/>
      <c r="X419" s="33"/>
      <c r="Y419" s="33"/>
      <c r="Z419" s="33"/>
      <c r="AA419" s="33"/>
      <c r="AB419" s="33"/>
      <c r="AC419" s="33"/>
      <c r="AD419" s="33"/>
      <c r="AE419" s="33"/>
      <c r="AR419" s="180" t="s">
        <v>128</v>
      </c>
      <c r="AT419" s="180" t="s">
        <v>182</v>
      </c>
      <c r="AU419" s="180" t="s">
        <v>21</v>
      </c>
      <c r="AY419" s="18" t="s">
        <v>180</v>
      </c>
      <c r="BE419" s="181">
        <f>IF(N419="základní",J419,0)</f>
        <v>0</v>
      </c>
      <c r="BF419" s="181">
        <f>IF(N419="snížená",J419,0)</f>
        <v>0</v>
      </c>
      <c r="BG419" s="181">
        <f>IF(N419="zákl. přenesená",J419,0)</f>
        <v>0</v>
      </c>
      <c r="BH419" s="181">
        <f>IF(N419="sníž. přenesená",J419,0)</f>
        <v>0</v>
      </c>
      <c r="BI419" s="181">
        <f>IF(N419="nulová",J419,0)</f>
        <v>0</v>
      </c>
      <c r="BJ419" s="18" t="s">
        <v>21</v>
      </c>
      <c r="BK419" s="181">
        <f>ROUND(I419*H419,2)</f>
        <v>0</v>
      </c>
      <c r="BL419" s="18" t="s">
        <v>128</v>
      </c>
      <c r="BM419" s="180" t="s">
        <v>708</v>
      </c>
    </row>
    <row r="420" spans="1:65" s="2" customFormat="1" ht="11.25">
      <c r="A420" s="33"/>
      <c r="B420" s="34"/>
      <c r="C420" s="33"/>
      <c r="D420" s="182" t="s">
        <v>186</v>
      </c>
      <c r="E420" s="33"/>
      <c r="F420" s="183" t="s">
        <v>1474</v>
      </c>
      <c r="G420" s="33"/>
      <c r="H420" s="33"/>
      <c r="I420" s="102"/>
      <c r="J420" s="33"/>
      <c r="K420" s="33"/>
      <c r="L420" s="34"/>
      <c r="M420" s="184"/>
      <c r="N420" s="185"/>
      <c r="O420" s="59"/>
      <c r="P420" s="59"/>
      <c r="Q420" s="59"/>
      <c r="R420" s="59"/>
      <c r="S420" s="59"/>
      <c r="T420" s="60"/>
      <c r="U420" s="33"/>
      <c r="V420" s="33"/>
      <c r="W420" s="33"/>
      <c r="X420" s="33"/>
      <c r="Y420" s="33"/>
      <c r="Z420" s="33"/>
      <c r="AA420" s="33"/>
      <c r="AB420" s="33"/>
      <c r="AC420" s="33"/>
      <c r="AD420" s="33"/>
      <c r="AE420" s="33"/>
      <c r="AT420" s="18" t="s">
        <v>186</v>
      </c>
      <c r="AU420" s="18" t="s">
        <v>21</v>
      </c>
    </row>
    <row r="421" spans="1:65" s="15" customFormat="1" ht="11.25">
      <c r="B421" s="213"/>
      <c r="D421" s="182" t="s">
        <v>187</v>
      </c>
      <c r="E421" s="214" t="s">
        <v>1</v>
      </c>
      <c r="F421" s="215" t="s">
        <v>1474</v>
      </c>
      <c r="H421" s="214" t="s">
        <v>1</v>
      </c>
      <c r="I421" s="216"/>
      <c r="L421" s="213"/>
      <c r="M421" s="217"/>
      <c r="N421" s="218"/>
      <c r="O421" s="218"/>
      <c r="P421" s="218"/>
      <c r="Q421" s="218"/>
      <c r="R421" s="218"/>
      <c r="S421" s="218"/>
      <c r="T421" s="219"/>
      <c r="AT421" s="214" t="s">
        <v>187</v>
      </c>
      <c r="AU421" s="214" t="s">
        <v>21</v>
      </c>
      <c r="AV421" s="15" t="s">
        <v>21</v>
      </c>
      <c r="AW421" s="15" t="s">
        <v>36</v>
      </c>
      <c r="AX421" s="15" t="s">
        <v>80</v>
      </c>
      <c r="AY421" s="214" t="s">
        <v>180</v>
      </c>
    </row>
    <row r="422" spans="1:65" s="13" customFormat="1" ht="11.25">
      <c r="B422" s="186"/>
      <c r="D422" s="182" t="s">
        <v>187</v>
      </c>
      <c r="E422" s="187" t="s">
        <v>1</v>
      </c>
      <c r="F422" s="188" t="s">
        <v>21</v>
      </c>
      <c r="H422" s="189">
        <v>1</v>
      </c>
      <c r="I422" s="190"/>
      <c r="L422" s="186"/>
      <c r="M422" s="191"/>
      <c r="N422" s="192"/>
      <c r="O422" s="192"/>
      <c r="P422" s="192"/>
      <c r="Q422" s="192"/>
      <c r="R422" s="192"/>
      <c r="S422" s="192"/>
      <c r="T422" s="193"/>
      <c r="AT422" s="187" t="s">
        <v>187</v>
      </c>
      <c r="AU422" s="187" t="s">
        <v>21</v>
      </c>
      <c r="AV422" s="13" t="s">
        <v>91</v>
      </c>
      <c r="AW422" s="13" t="s">
        <v>36</v>
      </c>
      <c r="AX422" s="13" t="s">
        <v>80</v>
      </c>
      <c r="AY422" s="187" t="s">
        <v>180</v>
      </c>
    </row>
    <row r="423" spans="1:65" s="14" customFormat="1" ht="11.25">
      <c r="B423" s="194"/>
      <c r="D423" s="182" t="s">
        <v>187</v>
      </c>
      <c r="E423" s="195" t="s">
        <v>1</v>
      </c>
      <c r="F423" s="196" t="s">
        <v>189</v>
      </c>
      <c r="H423" s="197">
        <v>1</v>
      </c>
      <c r="I423" s="198"/>
      <c r="L423" s="194"/>
      <c r="M423" s="199"/>
      <c r="N423" s="200"/>
      <c r="O423" s="200"/>
      <c r="P423" s="200"/>
      <c r="Q423" s="200"/>
      <c r="R423" s="200"/>
      <c r="S423" s="200"/>
      <c r="T423" s="201"/>
      <c r="AT423" s="195" t="s">
        <v>187</v>
      </c>
      <c r="AU423" s="195" t="s">
        <v>21</v>
      </c>
      <c r="AV423" s="14" t="s">
        <v>128</v>
      </c>
      <c r="AW423" s="14" t="s">
        <v>36</v>
      </c>
      <c r="AX423" s="14" t="s">
        <v>21</v>
      </c>
      <c r="AY423" s="195" t="s">
        <v>180</v>
      </c>
    </row>
    <row r="424" spans="1:65" s="2" customFormat="1" ht="16.5" customHeight="1">
      <c r="A424" s="33"/>
      <c r="B424" s="167"/>
      <c r="C424" s="168" t="s">
        <v>322</v>
      </c>
      <c r="D424" s="168" t="s">
        <v>182</v>
      </c>
      <c r="E424" s="169" t="s">
        <v>1475</v>
      </c>
      <c r="F424" s="170" t="s">
        <v>1476</v>
      </c>
      <c r="G424" s="171" t="s">
        <v>1243</v>
      </c>
      <c r="H424" s="172">
        <v>1</v>
      </c>
      <c r="I424" s="173"/>
      <c r="J424" s="174">
        <f>ROUND(I424*H424,2)</f>
        <v>0</v>
      </c>
      <c r="K424" s="175"/>
      <c r="L424" s="34"/>
      <c r="M424" s="176" t="s">
        <v>1</v>
      </c>
      <c r="N424" s="177" t="s">
        <v>45</v>
      </c>
      <c r="O424" s="59"/>
      <c r="P424" s="178">
        <f>O424*H424</f>
        <v>0</v>
      </c>
      <c r="Q424" s="178">
        <v>0</v>
      </c>
      <c r="R424" s="178">
        <f>Q424*H424</f>
        <v>0</v>
      </c>
      <c r="S424" s="178">
        <v>0</v>
      </c>
      <c r="T424" s="179">
        <f>S424*H424</f>
        <v>0</v>
      </c>
      <c r="U424" s="33"/>
      <c r="V424" s="33"/>
      <c r="W424" s="33"/>
      <c r="X424" s="33"/>
      <c r="Y424" s="33"/>
      <c r="Z424" s="33"/>
      <c r="AA424" s="33"/>
      <c r="AB424" s="33"/>
      <c r="AC424" s="33"/>
      <c r="AD424" s="33"/>
      <c r="AE424" s="33"/>
      <c r="AR424" s="180" t="s">
        <v>128</v>
      </c>
      <c r="AT424" s="180" t="s">
        <v>182</v>
      </c>
      <c r="AU424" s="180" t="s">
        <v>21</v>
      </c>
      <c r="AY424" s="18" t="s">
        <v>180</v>
      </c>
      <c r="BE424" s="181">
        <f>IF(N424="základní",J424,0)</f>
        <v>0</v>
      </c>
      <c r="BF424" s="181">
        <f>IF(N424="snížená",J424,0)</f>
        <v>0</v>
      </c>
      <c r="BG424" s="181">
        <f>IF(N424="zákl. přenesená",J424,0)</f>
        <v>0</v>
      </c>
      <c r="BH424" s="181">
        <f>IF(N424="sníž. přenesená",J424,0)</f>
        <v>0</v>
      </c>
      <c r="BI424" s="181">
        <f>IF(N424="nulová",J424,0)</f>
        <v>0</v>
      </c>
      <c r="BJ424" s="18" t="s">
        <v>21</v>
      </c>
      <c r="BK424" s="181">
        <f>ROUND(I424*H424,2)</f>
        <v>0</v>
      </c>
      <c r="BL424" s="18" t="s">
        <v>128</v>
      </c>
      <c r="BM424" s="180" t="s">
        <v>712</v>
      </c>
    </row>
    <row r="425" spans="1:65" s="2" customFormat="1" ht="11.25">
      <c r="A425" s="33"/>
      <c r="B425" s="34"/>
      <c r="C425" s="33"/>
      <c r="D425" s="182" t="s">
        <v>186</v>
      </c>
      <c r="E425" s="33"/>
      <c r="F425" s="183" t="s">
        <v>1476</v>
      </c>
      <c r="G425" s="33"/>
      <c r="H425" s="33"/>
      <c r="I425" s="102"/>
      <c r="J425" s="33"/>
      <c r="K425" s="33"/>
      <c r="L425" s="34"/>
      <c r="M425" s="184"/>
      <c r="N425" s="185"/>
      <c r="O425" s="59"/>
      <c r="P425" s="59"/>
      <c r="Q425" s="59"/>
      <c r="R425" s="59"/>
      <c r="S425" s="59"/>
      <c r="T425" s="60"/>
      <c r="U425" s="33"/>
      <c r="V425" s="33"/>
      <c r="W425" s="33"/>
      <c r="X425" s="33"/>
      <c r="Y425" s="33"/>
      <c r="Z425" s="33"/>
      <c r="AA425" s="33"/>
      <c r="AB425" s="33"/>
      <c r="AC425" s="33"/>
      <c r="AD425" s="33"/>
      <c r="AE425" s="33"/>
      <c r="AT425" s="18" t="s">
        <v>186</v>
      </c>
      <c r="AU425" s="18" t="s">
        <v>21</v>
      </c>
    </row>
    <row r="426" spans="1:65" s="15" customFormat="1" ht="11.25">
      <c r="B426" s="213"/>
      <c r="D426" s="182" t="s">
        <v>187</v>
      </c>
      <c r="E426" s="214" t="s">
        <v>1</v>
      </c>
      <c r="F426" s="215" t="s">
        <v>1476</v>
      </c>
      <c r="H426" s="214" t="s">
        <v>1</v>
      </c>
      <c r="I426" s="216"/>
      <c r="L426" s="213"/>
      <c r="M426" s="217"/>
      <c r="N426" s="218"/>
      <c r="O426" s="218"/>
      <c r="P426" s="218"/>
      <c r="Q426" s="218"/>
      <c r="R426" s="218"/>
      <c r="S426" s="218"/>
      <c r="T426" s="219"/>
      <c r="AT426" s="214" t="s">
        <v>187</v>
      </c>
      <c r="AU426" s="214" t="s">
        <v>21</v>
      </c>
      <c r="AV426" s="15" t="s">
        <v>21</v>
      </c>
      <c r="AW426" s="15" t="s">
        <v>36</v>
      </c>
      <c r="AX426" s="15" t="s">
        <v>80</v>
      </c>
      <c r="AY426" s="214" t="s">
        <v>180</v>
      </c>
    </row>
    <row r="427" spans="1:65" s="13" customFormat="1" ht="11.25">
      <c r="B427" s="186"/>
      <c r="D427" s="182" t="s">
        <v>187</v>
      </c>
      <c r="E427" s="187" t="s">
        <v>1</v>
      </c>
      <c r="F427" s="188" t="s">
        <v>21</v>
      </c>
      <c r="H427" s="189">
        <v>1</v>
      </c>
      <c r="I427" s="190"/>
      <c r="L427" s="186"/>
      <c r="M427" s="191"/>
      <c r="N427" s="192"/>
      <c r="O427" s="192"/>
      <c r="P427" s="192"/>
      <c r="Q427" s="192"/>
      <c r="R427" s="192"/>
      <c r="S427" s="192"/>
      <c r="T427" s="193"/>
      <c r="AT427" s="187" t="s">
        <v>187</v>
      </c>
      <c r="AU427" s="187" t="s">
        <v>21</v>
      </c>
      <c r="AV427" s="13" t="s">
        <v>91</v>
      </c>
      <c r="AW427" s="13" t="s">
        <v>36</v>
      </c>
      <c r="AX427" s="13" t="s">
        <v>80</v>
      </c>
      <c r="AY427" s="187" t="s">
        <v>180</v>
      </c>
    </row>
    <row r="428" spans="1:65" s="14" customFormat="1" ht="11.25">
      <c r="B428" s="194"/>
      <c r="D428" s="182" t="s">
        <v>187</v>
      </c>
      <c r="E428" s="195" t="s">
        <v>1</v>
      </c>
      <c r="F428" s="196" t="s">
        <v>189</v>
      </c>
      <c r="H428" s="197">
        <v>1</v>
      </c>
      <c r="I428" s="198"/>
      <c r="L428" s="194"/>
      <c r="M428" s="224"/>
      <c r="N428" s="225"/>
      <c r="O428" s="225"/>
      <c r="P428" s="225"/>
      <c r="Q428" s="225"/>
      <c r="R428" s="225"/>
      <c r="S428" s="225"/>
      <c r="T428" s="226"/>
      <c r="AT428" s="195" t="s">
        <v>187</v>
      </c>
      <c r="AU428" s="195" t="s">
        <v>21</v>
      </c>
      <c r="AV428" s="14" t="s">
        <v>128</v>
      </c>
      <c r="AW428" s="14" t="s">
        <v>36</v>
      </c>
      <c r="AX428" s="14" t="s">
        <v>21</v>
      </c>
      <c r="AY428" s="195" t="s">
        <v>180</v>
      </c>
    </row>
    <row r="429" spans="1:65" s="2" customFormat="1" ht="6.95" customHeight="1">
      <c r="A429" s="33"/>
      <c r="B429" s="48"/>
      <c r="C429" s="49"/>
      <c r="D429" s="49"/>
      <c r="E429" s="49"/>
      <c r="F429" s="49"/>
      <c r="G429" s="49"/>
      <c r="H429" s="49"/>
      <c r="I429" s="126"/>
      <c r="J429" s="49"/>
      <c r="K429" s="49"/>
      <c r="L429" s="34"/>
      <c r="M429" s="33"/>
      <c r="O429" s="33"/>
      <c r="P429" s="33"/>
      <c r="Q429" s="33"/>
      <c r="R429" s="33"/>
      <c r="S429" s="33"/>
      <c r="T429" s="33"/>
      <c r="U429" s="33"/>
      <c r="V429" s="33"/>
      <c r="W429" s="33"/>
      <c r="X429" s="33"/>
      <c r="Y429" s="33"/>
      <c r="Z429" s="33"/>
      <c r="AA429" s="33"/>
      <c r="AB429" s="33"/>
      <c r="AC429" s="33"/>
      <c r="AD429" s="33"/>
      <c r="AE429" s="33"/>
    </row>
  </sheetData>
  <autoFilter ref="C124:K428"/>
  <mergeCells count="12">
    <mergeCell ref="E117:H117"/>
    <mergeCell ref="L2:V2"/>
    <mergeCell ref="E85:H85"/>
    <mergeCell ref="E87:H87"/>
    <mergeCell ref="E89:H89"/>
    <mergeCell ref="E113:H113"/>
    <mergeCell ref="E115:H11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40"/>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104</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1477</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1232</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1233</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
        <v>1</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
        <v>1233</v>
      </c>
      <c r="F26" s="33"/>
      <c r="G26" s="33"/>
      <c r="H26" s="33"/>
      <c r="I26" s="103" t="s">
        <v>31</v>
      </c>
      <c r="J26" s="26" t="s">
        <v>1</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ROUND(J126,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ROUND((SUM(BE126:BE439)),  2)</f>
        <v>0</v>
      </c>
      <c r="G35" s="33"/>
      <c r="H35" s="33"/>
      <c r="I35" s="113">
        <v>0.21</v>
      </c>
      <c r="J35" s="112">
        <f>ROUND(((SUM(BE126:BE439))*I35),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ROUND((SUM(BF126:BF439)),  2)</f>
        <v>0</v>
      </c>
      <c r="G36" s="33"/>
      <c r="H36" s="33"/>
      <c r="I36" s="113">
        <v>0.15</v>
      </c>
      <c r="J36" s="112">
        <f>ROUND(((SUM(BF126:BF439))*I36),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ROUND((SUM(BG126:BG439)),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ROUND((SUM(BH126:BH439)),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ROUND((SUM(BI126:BI439)),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c2 - Silnoproud - montáž-cenová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Lanškroun</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Petr Kovář</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Petr Kovář</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J126</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1478</v>
      </c>
      <c r="E99" s="134"/>
      <c r="F99" s="134"/>
      <c r="G99" s="134"/>
      <c r="H99" s="134"/>
      <c r="I99" s="135"/>
      <c r="J99" s="136">
        <f>J127</f>
        <v>0</v>
      </c>
      <c r="L99" s="132"/>
    </row>
    <row r="100" spans="1:47" s="9" customFormat="1" ht="24.95" customHeight="1">
      <c r="B100" s="132"/>
      <c r="D100" s="133" t="s">
        <v>1310</v>
      </c>
      <c r="E100" s="134"/>
      <c r="F100" s="134"/>
      <c r="G100" s="134"/>
      <c r="H100" s="134"/>
      <c r="I100" s="135"/>
      <c r="J100" s="136">
        <f>J133</f>
        <v>0</v>
      </c>
      <c r="L100" s="132"/>
    </row>
    <row r="101" spans="1:47" s="9" customFormat="1" ht="24.95" customHeight="1">
      <c r="B101" s="132"/>
      <c r="D101" s="133" t="s">
        <v>1311</v>
      </c>
      <c r="E101" s="134"/>
      <c r="F101" s="134"/>
      <c r="G101" s="134"/>
      <c r="H101" s="134"/>
      <c r="I101" s="135"/>
      <c r="J101" s="136">
        <f>J199</f>
        <v>0</v>
      </c>
      <c r="L101" s="132"/>
    </row>
    <row r="102" spans="1:47" s="9" customFormat="1" ht="24.95" customHeight="1">
      <c r="B102" s="132"/>
      <c r="D102" s="133" t="s">
        <v>1312</v>
      </c>
      <c r="E102" s="134"/>
      <c r="F102" s="134"/>
      <c r="G102" s="134"/>
      <c r="H102" s="134"/>
      <c r="I102" s="135"/>
      <c r="J102" s="136">
        <f>J337</f>
        <v>0</v>
      </c>
      <c r="L102" s="132"/>
    </row>
    <row r="103" spans="1:47" s="9" customFormat="1" ht="24.95" customHeight="1">
      <c r="B103" s="132"/>
      <c r="D103" s="133" t="s">
        <v>1313</v>
      </c>
      <c r="E103" s="134"/>
      <c r="F103" s="134"/>
      <c r="G103" s="134"/>
      <c r="H103" s="134"/>
      <c r="I103" s="135"/>
      <c r="J103" s="136">
        <f>J367</f>
        <v>0</v>
      </c>
      <c r="L103" s="132"/>
    </row>
    <row r="104" spans="1:47" s="9" customFormat="1" ht="24.95" customHeight="1">
      <c r="B104" s="132"/>
      <c r="D104" s="133" t="s">
        <v>1288</v>
      </c>
      <c r="E104" s="134"/>
      <c r="F104" s="134"/>
      <c r="G104" s="134"/>
      <c r="H104" s="134"/>
      <c r="I104" s="135"/>
      <c r="J104" s="136">
        <f>J398</f>
        <v>0</v>
      </c>
      <c r="L104" s="132"/>
    </row>
    <row r="105" spans="1:47" s="2" customFormat="1" ht="21.75" customHeight="1">
      <c r="A105" s="33"/>
      <c r="B105" s="34"/>
      <c r="C105" s="33"/>
      <c r="D105" s="33"/>
      <c r="E105" s="33"/>
      <c r="F105" s="33"/>
      <c r="G105" s="33"/>
      <c r="H105" s="33"/>
      <c r="I105" s="102"/>
      <c r="J105" s="33"/>
      <c r="K105" s="33"/>
      <c r="L105" s="43"/>
      <c r="S105" s="33"/>
      <c r="T105" s="33"/>
      <c r="U105" s="33"/>
      <c r="V105" s="33"/>
      <c r="W105" s="33"/>
      <c r="X105" s="33"/>
      <c r="Y105" s="33"/>
      <c r="Z105" s="33"/>
      <c r="AA105" s="33"/>
      <c r="AB105" s="33"/>
      <c r="AC105" s="33"/>
      <c r="AD105" s="33"/>
      <c r="AE105" s="33"/>
    </row>
    <row r="106" spans="1:47" s="2" customFormat="1" ht="6.95" customHeight="1">
      <c r="A106" s="33"/>
      <c r="B106" s="48"/>
      <c r="C106" s="49"/>
      <c r="D106" s="49"/>
      <c r="E106" s="49"/>
      <c r="F106" s="49"/>
      <c r="G106" s="49"/>
      <c r="H106" s="49"/>
      <c r="I106" s="126"/>
      <c r="J106" s="49"/>
      <c r="K106" s="49"/>
      <c r="L106" s="43"/>
      <c r="S106" s="33"/>
      <c r="T106" s="33"/>
      <c r="U106" s="33"/>
      <c r="V106" s="33"/>
      <c r="W106" s="33"/>
      <c r="X106" s="33"/>
      <c r="Y106" s="33"/>
      <c r="Z106" s="33"/>
      <c r="AA106" s="33"/>
      <c r="AB106" s="33"/>
      <c r="AC106" s="33"/>
      <c r="AD106" s="33"/>
      <c r="AE106" s="33"/>
    </row>
    <row r="110" spans="1:47" s="2" customFormat="1" ht="6.95" customHeight="1">
      <c r="A110" s="33"/>
      <c r="B110" s="50"/>
      <c r="C110" s="51"/>
      <c r="D110" s="51"/>
      <c r="E110" s="51"/>
      <c r="F110" s="51"/>
      <c r="G110" s="51"/>
      <c r="H110" s="51"/>
      <c r="I110" s="127"/>
      <c r="J110" s="51"/>
      <c r="K110" s="51"/>
      <c r="L110" s="43"/>
      <c r="S110" s="33"/>
      <c r="T110" s="33"/>
      <c r="U110" s="33"/>
      <c r="V110" s="33"/>
      <c r="W110" s="33"/>
      <c r="X110" s="33"/>
      <c r="Y110" s="33"/>
      <c r="Z110" s="33"/>
      <c r="AA110" s="33"/>
      <c r="AB110" s="33"/>
      <c r="AC110" s="33"/>
      <c r="AD110" s="33"/>
      <c r="AE110" s="33"/>
    </row>
    <row r="111" spans="1:47" s="2" customFormat="1" ht="24.95" customHeight="1">
      <c r="A111" s="33"/>
      <c r="B111" s="34"/>
      <c r="C111" s="22" t="s">
        <v>165</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6.95" customHeight="1">
      <c r="A112" s="33"/>
      <c r="B112" s="34"/>
      <c r="C112" s="33"/>
      <c r="D112" s="33"/>
      <c r="E112" s="33"/>
      <c r="F112" s="33"/>
      <c r="G112" s="33"/>
      <c r="H112" s="33"/>
      <c r="I112" s="102"/>
      <c r="J112" s="33"/>
      <c r="K112" s="33"/>
      <c r="L112" s="43"/>
      <c r="S112" s="33"/>
      <c r="T112" s="33"/>
      <c r="U112" s="33"/>
      <c r="V112" s="33"/>
      <c r="W112" s="33"/>
      <c r="X112" s="33"/>
      <c r="Y112" s="33"/>
      <c r="Z112" s="33"/>
      <c r="AA112" s="33"/>
      <c r="AB112" s="33"/>
      <c r="AC112" s="33"/>
      <c r="AD112" s="33"/>
      <c r="AE112" s="33"/>
    </row>
    <row r="113" spans="1:65" s="2" customFormat="1" ht="12" customHeight="1">
      <c r="A113" s="33"/>
      <c r="B113" s="34"/>
      <c r="C113" s="28" t="s">
        <v>16</v>
      </c>
      <c r="D113" s="33"/>
      <c r="E113" s="33"/>
      <c r="F113" s="33"/>
      <c r="G113" s="33"/>
      <c r="H113" s="33"/>
      <c r="I113" s="102"/>
      <c r="J113" s="33"/>
      <c r="K113" s="33"/>
      <c r="L113" s="43"/>
      <c r="S113" s="33"/>
      <c r="T113" s="33"/>
      <c r="U113" s="33"/>
      <c r="V113" s="33"/>
      <c r="W113" s="33"/>
      <c r="X113" s="33"/>
      <c r="Y113" s="33"/>
      <c r="Z113" s="33"/>
      <c r="AA113" s="33"/>
      <c r="AB113" s="33"/>
      <c r="AC113" s="33"/>
      <c r="AD113" s="33"/>
      <c r="AE113" s="33"/>
    </row>
    <row r="114" spans="1:65" s="2" customFormat="1" ht="16.5" customHeight="1">
      <c r="A114" s="33"/>
      <c r="B114" s="34"/>
      <c r="C114" s="33"/>
      <c r="D114" s="33"/>
      <c r="E114" s="278" t="str">
        <f>E7</f>
        <v>Stavební úpravy a přístavba výtahu</v>
      </c>
      <c r="F114" s="279"/>
      <c r="G114" s="279"/>
      <c r="H114" s="279"/>
      <c r="I114" s="102"/>
      <c r="J114" s="33"/>
      <c r="K114" s="33"/>
      <c r="L114" s="43"/>
      <c r="S114" s="33"/>
      <c r="T114" s="33"/>
      <c r="U114" s="33"/>
      <c r="V114" s="33"/>
      <c r="W114" s="33"/>
      <c r="X114" s="33"/>
      <c r="Y114" s="33"/>
      <c r="Z114" s="33"/>
      <c r="AA114" s="33"/>
      <c r="AB114" s="33"/>
      <c r="AC114" s="33"/>
      <c r="AD114" s="33"/>
      <c r="AE114" s="33"/>
    </row>
    <row r="115" spans="1:65" s="1" customFormat="1" ht="12" customHeight="1">
      <c r="B115" s="21"/>
      <c r="C115" s="28" t="s">
        <v>132</v>
      </c>
      <c r="I115" s="99"/>
      <c r="L115" s="21"/>
    </row>
    <row r="116" spans="1:65" s="2" customFormat="1" ht="25.5" customHeight="1">
      <c r="A116" s="33"/>
      <c r="B116" s="34"/>
      <c r="C116" s="33"/>
      <c r="D116" s="33"/>
      <c r="E116" s="278" t="s">
        <v>133</v>
      </c>
      <c r="F116" s="280"/>
      <c r="G116" s="280"/>
      <c r="H116" s="280"/>
      <c r="I116" s="102"/>
      <c r="J116" s="33"/>
      <c r="K116" s="33"/>
      <c r="L116" s="43"/>
      <c r="S116" s="33"/>
      <c r="T116" s="33"/>
      <c r="U116" s="33"/>
      <c r="V116" s="33"/>
      <c r="W116" s="33"/>
      <c r="X116" s="33"/>
      <c r="Y116" s="33"/>
      <c r="Z116" s="33"/>
      <c r="AA116" s="33"/>
      <c r="AB116" s="33"/>
      <c r="AC116" s="33"/>
      <c r="AD116" s="33"/>
      <c r="AE116" s="33"/>
    </row>
    <row r="117" spans="1:65" s="2" customFormat="1" ht="12" customHeight="1">
      <c r="A117" s="33"/>
      <c r="B117" s="34"/>
      <c r="C117" s="28" t="s">
        <v>134</v>
      </c>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6.5" customHeight="1">
      <c r="A118" s="33"/>
      <c r="B118" s="34"/>
      <c r="C118" s="33"/>
      <c r="D118" s="33"/>
      <c r="E118" s="254" t="str">
        <f>E11</f>
        <v>c2 - Silnoproud - montáž-cenová úroveň II/2016</v>
      </c>
      <c r="F118" s="280"/>
      <c r="G118" s="280"/>
      <c r="H118" s="280"/>
      <c r="I118" s="102"/>
      <c r="J118" s="33"/>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2" customFormat="1" ht="12" customHeight="1">
      <c r="A120" s="33"/>
      <c r="B120" s="34"/>
      <c r="C120" s="28" t="s">
        <v>22</v>
      </c>
      <c r="D120" s="33"/>
      <c r="E120" s="33"/>
      <c r="F120" s="26" t="str">
        <f>F14</f>
        <v>Lanškroun</v>
      </c>
      <c r="G120" s="33"/>
      <c r="H120" s="33"/>
      <c r="I120" s="103" t="s">
        <v>24</v>
      </c>
      <c r="J120" s="56" t="str">
        <f>IF(J14="","",J14)</f>
        <v>22. 8. 2019</v>
      </c>
      <c r="K120" s="33"/>
      <c r="L120" s="43"/>
      <c r="S120" s="33"/>
      <c r="T120" s="33"/>
      <c r="U120" s="33"/>
      <c r="V120" s="33"/>
      <c r="W120" s="33"/>
      <c r="X120" s="33"/>
      <c r="Y120" s="33"/>
      <c r="Z120" s="33"/>
      <c r="AA120" s="33"/>
      <c r="AB120" s="33"/>
      <c r="AC120" s="33"/>
      <c r="AD120" s="33"/>
      <c r="AE120" s="33"/>
    </row>
    <row r="121" spans="1:65" s="2" customFormat="1" ht="6.95" customHeight="1">
      <c r="A121" s="33"/>
      <c r="B121" s="34"/>
      <c r="C121" s="33"/>
      <c r="D121" s="33"/>
      <c r="E121" s="33"/>
      <c r="F121" s="33"/>
      <c r="G121" s="33"/>
      <c r="H121" s="33"/>
      <c r="I121" s="102"/>
      <c r="J121" s="33"/>
      <c r="K121" s="33"/>
      <c r="L121" s="43"/>
      <c r="S121" s="33"/>
      <c r="T121" s="33"/>
      <c r="U121" s="33"/>
      <c r="V121" s="33"/>
      <c r="W121" s="33"/>
      <c r="X121" s="33"/>
      <c r="Y121" s="33"/>
      <c r="Z121" s="33"/>
      <c r="AA121" s="33"/>
      <c r="AB121" s="33"/>
      <c r="AC121" s="33"/>
      <c r="AD121" s="33"/>
      <c r="AE121" s="33"/>
    </row>
    <row r="122" spans="1:65" s="2" customFormat="1" ht="15.2" customHeight="1">
      <c r="A122" s="33"/>
      <c r="B122" s="34"/>
      <c r="C122" s="28" t="s">
        <v>28</v>
      </c>
      <c r="D122" s="33"/>
      <c r="E122" s="33"/>
      <c r="F122" s="26" t="str">
        <f>E17</f>
        <v>Město Lanškroun</v>
      </c>
      <c r="G122" s="33"/>
      <c r="H122" s="33"/>
      <c r="I122" s="103" t="s">
        <v>34</v>
      </c>
      <c r="J122" s="31" t="str">
        <f>E23</f>
        <v>Petr Kovář</v>
      </c>
      <c r="K122" s="33"/>
      <c r="L122" s="43"/>
      <c r="S122" s="33"/>
      <c r="T122" s="33"/>
      <c r="U122" s="33"/>
      <c r="V122" s="33"/>
      <c r="W122" s="33"/>
      <c r="X122" s="33"/>
      <c r="Y122" s="33"/>
      <c r="Z122" s="33"/>
      <c r="AA122" s="33"/>
      <c r="AB122" s="33"/>
      <c r="AC122" s="33"/>
      <c r="AD122" s="33"/>
      <c r="AE122" s="33"/>
    </row>
    <row r="123" spans="1:65" s="2" customFormat="1" ht="15.2" customHeight="1">
      <c r="A123" s="33"/>
      <c r="B123" s="34"/>
      <c r="C123" s="28" t="s">
        <v>32</v>
      </c>
      <c r="D123" s="33"/>
      <c r="E123" s="33"/>
      <c r="F123" s="26" t="str">
        <f>IF(E20="","",E20)</f>
        <v>Vyplň údaj</v>
      </c>
      <c r="G123" s="33"/>
      <c r="H123" s="33"/>
      <c r="I123" s="103" t="s">
        <v>37</v>
      </c>
      <c r="J123" s="31" t="str">
        <f>E26</f>
        <v>Petr Kovář</v>
      </c>
      <c r="K123" s="33"/>
      <c r="L123" s="43"/>
      <c r="S123" s="33"/>
      <c r="T123" s="33"/>
      <c r="U123" s="33"/>
      <c r="V123" s="33"/>
      <c r="W123" s="33"/>
      <c r="X123" s="33"/>
      <c r="Y123" s="33"/>
      <c r="Z123" s="33"/>
      <c r="AA123" s="33"/>
      <c r="AB123" s="33"/>
      <c r="AC123" s="33"/>
      <c r="AD123" s="33"/>
      <c r="AE123" s="33"/>
    </row>
    <row r="124" spans="1:65" s="2" customFormat="1" ht="10.35" customHeight="1">
      <c r="A124" s="33"/>
      <c r="B124" s="34"/>
      <c r="C124" s="33"/>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65" s="11" customFormat="1" ht="29.25" customHeight="1">
      <c r="A125" s="142"/>
      <c r="B125" s="143"/>
      <c r="C125" s="144" t="s">
        <v>166</v>
      </c>
      <c r="D125" s="145" t="s">
        <v>65</v>
      </c>
      <c r="E125" s="145" t="s">
        <v>61</v>
      </c>
      <c r="F125" s="145" t="s">
        <v>62</v>
      </c>
      <c r="G125" s="145" t="s">
        <v>167</v>
      </c>
      <c r="H125" s="145" t="s">
        <v>168</v>
      </c>
      <c r="I125" s="146" t="s">
        <v>169</v>
      </c>
      <c r="J125" s="147" t="s">
        <v>139</v>
      </c>
      <c r="K125" s="148" t="s">
        <v>170</v>
      </c>
      <c r="L125" s="149"/>
      <c r="M125" s="63" t="s">
        <v>1</v>
      </c>
      <c r="N125" s="64" t="s">
        <v>44</v>
      </c>
      <c r="O125" s="64" t="s">
        <v>171</v>
      </c>
      <c r="P125" s="64" t="s">
        <v>172</v>
      </c>
      <c r="Q125" s="64" t="s">
        <v>173</v>
      </c>
      <c r="R125" s="64" t="s">
        <v>174</v>
      </c>
      <c r="S125" s="64" t="s">
        <v>175</v>
      </c>
      <c r="T125" s="65" t="s">
        <v>176</v>
      </c>
      <c r="U125" s="142"/>
      <c r="V125" s="142"/>
      <c r="W125" s="142"/>
      <c r="X125" s="142"/>
      <c r="Y125" s="142"/>
      <c r="Z125" s="142"/>
      <c r="AA125" s="142"/>
      <c r="AB125" s="142"/>
      <c r="AC125" s="142"/>
      <c r="AD125" s="142"/>
      <c r="AE125" s="142"/>
    </row>
    <row r="126" spans="1:65" s="2" customFormat="1" ht="22.9" customHeight="1">
      <c r="A126" s="33"/>
      <c r="B126" s="34"/>
      <c r="C126" s="70" t="s">
        <v>177</v>
      </c>
      <c r="D126" s="33"/>
      <c r="E126" s="33"/>
      <c r="F126" s="33"/>
      <c r="G126" s="33"/>
      <c r="H126" s="33"/>
      <c r="I126" s="102"/>
      <c r="J126" s="150">
        <f>BK126</f>
        <v>0</v>
      </c>
      <c r="K126" s="33"/>
      <c r="L126" s="34"/>
      <c r="M126" s="66"/>
      <c r="N126" s="57"/>
      <c r="O126" s="67"/>
      <c r="P126" s="151">
        <f>P127+P133+P199+P337+P367+P398</f>
        <v>0</v>
      </c>
      <c r="Q126" s="67"/>
      <c r="R126" s="151">
        <f>R127+R133+R199+R337+R367+R398</f>
        <v>0</v>
      </c>
      <c r="S126" s="67"/>
      <c r="T126" s="152">
        <f>T127+T133+T199+T337+T367+T398</f>
        <v>0</v>
      </c>
      <c r="U126" s="33"/>
      <c r="V126" s="33"/>
      <c r="W126" s="33"/>
      <c r="X126" s="33"/>
      <c r="Y126" s="33"/>
      <c r="Z126" s="33"/>
      <c r="AA126" s="33"/>
      <c r="AB126" s="33"/>
      <c r="AC126" s="33"/>
      <c r="AD126" s="33"/>
      <c r="AE126" s="33"/>
      <c r="AT126" s="18" t="s">
        <v>79</v>
      </c>
      <c r="AU126" s="18" t="s">
        <v>141</v>
      </c>
      <c r="BK126" s="153">
        <f>BK127+BK133+BK199+BK337+BK367+BK398</f>
        <v>0</v>
      </c>
    </row>
    <row r="127" spans="1:65" s="12" customFormat="1" ht="25.9" customHeight="1">
      <c r="B127" s="154"/>
      <c r="D127" s="155" t="s">
        <v>79</v>
      </c>
      <c r="E127" s="156" t="s">
        <v>1239</v>
      </c>
      <c r="F127" s="156" t="s">
        <v>1479</v>
      </c>
      <c r="I127" s="157"/>
      <c r="J127" s="158">
        <f>BK127</f>
        <v>0</v>
      </c>
      <c r="L127" s="154"/>
      <c r="M127" s="159"/>
      <c r="N127" s="160"/>
      <c r="O127" s="160"/>
      <c r="P127" s="161">
        <f>SUM(P128:P132)</f>
        <v>0</v>
      </c>
      <c r="Q127" s="160"/>
      <c r="R127" s="161">
        <f>SUM(R128:R132)</f>
        <v>0</v>
      </c>
      <c r="S127" s="160"/>
      <c r="T127" s="162">
        <f>SUM(T128:T132)</f>
        <v>0</v>
      </c>
      <c r="AR127" s="155" t="s">
        <v>21</v>
      </c>
      <c r="AT127" s="163" t="s">
        <v>79</v>
      </c>
      <c r="AU127" s="163" t="s">
        <v>80</v>
      </c>
      <c r="AY127" s="155" t="s">
        <v>180</v>
      </c>
      <c r="BK127" s="164">
        <f>SUM(BK128:BK132)</f>
        <v>0</v>
      </c>
    </row>
    <row r="128" spans="1:65" s="2" customFormat="1" ht="72" customHeight="1">
      <c r="A128" s="33"/>
      <c r="B128" s="167"/>
      <c r="C128" s="168" t="s">
        <v>21</v>
      </c>
      <c r="D128" s="168" t="s">
        <v>182</v>
      </c>
      <c r="E128" s="169" t="s">
        <v>1480</v>
      </c>
      <c r="F128" s="170" t="s">
        <v>1481</v>
      </c>
      <c r="G128" s="171" t="s">
        <v>1243</v>
      </c>
      <c r="H128" s="172">
        <v>1</v>
      </c>
      <c r="I128" s="173"/>
      <c r="J128" s="174">
        <f>ROUND(I128*H128,2)</f>
        <v>0</v>
      </c>
      <c r="K128" s="175"/>
      <c r="L128" s="34"/>
      <c r="M128" s="176" t="s">
        <v>1</v>
      </c>
      <c r="N128" s="177" t="s">
        <v>45</v>
      </c>
      <c r="O128" s="59"/>
      <c r="P128" s="178">
        <f>O128*H128</f>
        <v>0</v>
      </c>
      <c r="Q128" s="178">
        <v>0</v>
      </c>
      <c r="R128" s="178">
        <f>Q128*H128</f>
        <v>0</v>
      </c>
      <c r="S128" s="178">
        <v>0</v>
      </c>
      <c r="T128" s="179">
        <f>S128*H128</f>
        <v>0</v>
      </c>
      <c r="U128" s="33"/>
      <c r="V128" s="33"/>
      <c r="W128" s="33"/>
      <c r="X128" s="33"/>
      <c r="Y128" s="33"/>
      <c r="Z128" s="33"/>
      <c r="AA128" s="33"/>
      <c r="AB128" s="33"/>
      <c r="AC128" s="33"/>
      <c r="AD128" s="33"/>
      <c r="AE128" s="33"/>
      <c r="AR128" s="180" t="s">
        <v>128</v>
      </c>
      <c r="AT128" s="180" t="s">
        <v>182</v>
      </c>
      <c r="AU128" s="180" t="s">
        <v>21</v>
      </c>
      <c r="AY128" s="18" t="s">
        <v>180</v>
      </c>
      <c r="BE128" s="181">
        <f>IF(N128="základní",J128,0)</f>
        <v>0</v>
      </c>
      <c r="BF128" s="181">
        <f>IF(N128="snížená",J128,0)</f>
        <v>0</v>
      </c>
      <c r="BG128" s="181">
        <f>IF(N128="zákl. přenesená",J128,0)</f>
        <v>0</v>
      </c>
      <c r="BH128" s="181">
        <f>IF(N128="sníž. přenesená",J128,0)</f>
        <v>0</v>
      </c>
      <c r="BI128" s="181">
        <f>IF(N128="nulová",J128,0)</f>
        <v>0</v>
      </c>
      <c r="BJ128" s="18" t="s">
        <v>21</v>
      </c>
      <c r="BK128" s="181">
        <f>ROUND(I128*H128,2)</f>
        <v>0</v>
      </c>
      <c r="BL128" s="18" t="s">
        <v>128</v>
      </c>
      <c r="BM128" s="180" t="s">
        <v>195</v>
      </c>
    </row>
    <row r="129" spans="1:65" s="2" customFormat="1" ht="48.75">
      <c r="A129" s="33"/>
      <c r="B129" s="34"/>
      <c r="C129" s="33"/>
      <c r="D129" s="182" t="s">
        <v>186</v>
      </c>
      <c r="E129" s="33"/>
      <c r="F129" s="183" t="s">
        <v>1482</v>
      </c>
      <c r="G129" s="33"/>
      <c r="H129" s="33"/>
      <c r="I129" s="102"/>
      <c r="J129" s="33"/>
      <c r="K129" s="33"/>
      <c r="L129" s="34"/>
      <c r="M129" s="184"/>
      <c r="N129" s="185"/>
      <c r="O129" s="59"/>
      <c r="P129" s="59"/>
      <c r="Q129" s="59"/>
      <c r="R129" s="59"/>
      <c r="S129" s="59"/>
      <c r="T129" s="60"/>
      <c r="U129" s="33"/>
      <c r="V129" s="33"/>
      <c r="W129" s="33"/>
      <c r="X129" s="33"/>
      <c r="Y129" s="33"/>
      <c r="Z129" s="33"/>
      <c r="AA129" s="33"/>
      <c r="AB129" s="33"/>
      <c r="AC129" s="33"/>
      <c r="AD129" s="33"/>
      <c r="AE129" s="33"/>
      <c r="AT129" s="18" t="s">
        <v>186</v>
      </c>
      <c r="AU129" s="18" t="s">
        <v>21</v>
      </c>
    </row>
    <row r="130" spans="1:65" s="15" customFormat="1" ht="22.5">
      <c r="B130" s="213"/>
      <c r="D130" s="182" t="s">
        <v>187</v>
      </c>
      <c r="E130" s="214" t="s">
        <v>1</v>
      </c>
      <c r="F130" s="215" t="s">
        <v>1483</v>
      </c>
      <c r="H130" s="214" t="s">
        <v>1</v>
      </c>
      <c r="I130" s="216"/>
      <c r="L130" s="213"/>
      <c r="M130" s="217"/>
      <c r="N130" s="218"/>
      <c r="O130" s="218"/>
      <c r="P130" s="218"/>
      <c r="Q130" s="218"/>
      <c r="R130" s="218"/>
      <c r="S130" s="218"/>
      <c r="T130" s="219"/>
      <c r="AT130" s="214" t="s">
        <v>187</v>
      </c>
      <c r="AU130" s="214" t="s">
        <v>21</v>
      </c>
      <c r="AV130" s="15" t="s">
        <v>21</v>
      </c>
      <c r="AW130" s="15" t="s">
        <v>36</v>
      </c>
      <c r="AX130" s="15" t="s">
        <v>80</v>
      </c>
      <c r="AY130" s="214" t="s">
        <v>180</v>
      </c>
    </row>
    <row r="131" spans="1:65" s="13" customFormat="1" ht="11.25">
      <c r="B131" s="186"/>
      <c r="D131" s="182" t="s">
        <v>187</v>
      </c>
      <c r="E131" s="187" t="s">
        <v>1</v>
      </c>
      <c r="F131" s="188" t="s">
        <v>21</v>
      </c>
      <c r="H131" s="189">
        <v>1</v>
      </c>
      <c r="I131" s="190"/>
      <c r="L131" s="186"/>
      <c r="M131" s="191"/>
      <c r="N131" s="192"/>
      <c r="O131" s="192"/>
      <c r="P131" s="192"/>
      <c r="Q131" s="192"/>
      <c r="R131" s="192"/>
      <c r="S131" s="192"/>
      <c r="T131" s="193"/>
      <c r="AT131" s="187" t="s">
        <v>187</v>
      </c>
      <c r="AU131" s="187" t="s">
        <v>21</v>
      </c>
      <c r="AV131" s="13" t="s">
        <v>91</v>
      </c>
      <c r="AW131" s="13" t="s">
        <v>36</v>
      </c>
      <c r="AX131" s="13" t="s">
        <v>80</v>
      </c>
      <c r="AY131" s="187" t="s">
        <v>180</v>
      </c>
    </row>
    <row r="132" spans="1:65" s="14" customFormat="1" ht="11.25">
      <c r="B132" s="194"/>
      <c r="D132" s="182" t="s">
        <v>187</v>
      </c>
      <c r="E132" s="195" t="s">
        <v>1</v>
      </c>
      <c r="F132" s="196" t="s">
        <v>189</v>
      </c>
      <c r="H132" s="197">
        <v>1</v>
      </c>
      <c r="I132" s="198"/>
      <c r="L132" s="194"/>
      <c r="M132" s="199"/>
      <c r="N132" s="200"/>
      <c r="O132" s="200"/>
      <c r="P132" s="200"/>
      <c r="Q132" s="200"/>
      <c r="R132" s="200"/>
      <c r="S132" s="200"/>
      <c r="T132" s="201"/>
      <c r="AT132" s="195" t="s">
        <v>187</v>
      </c>
      <c r="AU132" s="195" t="s">
        <v>21</v>
      </c>
      <c r="AV132" s="14" t="s">
        <v>128</v>
      </c>
      <c r="AW132" s="14" t="s">
        <v>36</v>
      </c>
      <c r="AX132" s="14" t="s">
        <v>21</v>
      </c>
      <c r="AY132" s="195" t="s">
        <v>180</v>
      </c>
    </row>
    <row r="133" spans="1:65" s="12" customFormat="1" ht="25.9" customHeight="1">
      <c r="B133" s="154"/>
      <c r="D133" s="155" t="s">
        <v>79</v>
      </c>
      <c r="E133" s="156" t="s">
        <v>1252</v>
      </c>
      <c r="F133" s="156" t="s">
        <v>1314</v>
      </c>
      <c r="I133" s="157"/>
      <c r="J133" s="158">
        <f>BK133</f>
        <v>0</v>
      </c>
      <c r="L133" s="154"/>
      <c r="M133" s="159"/>
      <c r="N133" s="160"/>
      <c r="O133" s="160"/>
      <c r="P133" s="161">
        <f>SUM(P134:P198)</f>
        <v>0</v>
      </c>
      <c r="Q133" s="160"/>
      <c r="R133" s="161">
        <f>SUM(R134:R198)</f>
        <v>0</v>
      </c>
      <c r="S133" s="160"/>
      <c r="T133" s="162">
        <f>SUM(T134:T198)</f>
        <v>0</v>
      </c>
      <c r="AR133" s="155" t="s">
        <v>21</v>
      </c>
      <c r="AT133" s="163" t="s">
        <v>79</v>
      </c>
      <c r="AU133" s="163" t="s">
        <v>80</v>
      </c>
      <c r="AY133" s="155" t="s">
        <v>180</v>
      </c>
      <c r="BK133" s="164">
        <f>SUM(BK134:BK198)</f>
        <v>0</v>
      </c>
    </row>
    <row r="134" spans="1:65" s="2" customFormat="1" ht="16.5" customHeight="1">
      <c r="A134" s="33"/>
      <c r="B134" s="167"/>
      <c r="C134" s="168" t="s">
        <v>91</v>
      </c>
      <c r="D134" s="168" t="s">
        <v>182</v>
      </c>
      <c r="E134" s="169" t="s">
        <v>1484</v>
      </c>
      <c r="F134" s="170" t="s">
        <v>1316</v>
      </c>
      <c r="G134" s="171" t="s">
        <v>1243</v>
      </c>
      <c r="H134" s="172">
        <v>9</v>
      </c>
      <c r="I134" s="173"/>
      <c r="J134" s="174">
        <f>ROUND(I134*H134,2)</f>
        <v>0</v>
      </c>
      <c r="K134" s="175"/>
      <c r="L134" s="34"/>
      <c r="M134" s="176" t="s">
        <v>1</v>
      </c>
      <c r="N134" s="177" t="s">
        <v>45</v>
      </c>
      <c r="O134" s="59"/>
      <c r="P134" s="178">
        <f>O134*H134</f>
        <v>0</v>
      </c>
      <c r="Q134" s="178">
        <v>0</v>
      </c>
      <c r="R134" s="178">
        <f>Q134*H134</f>
        <v>0</v>
      </c>
      <c r="S134" s="178">
        <v>0</v>
      </c>
      <c r="T134" s="179">
        <f>S134*H134</f>
        <v>0</v>
      </c>
      <c r="U134" s="33"/>
      <c r="V134" s="33"/>
      <c r="W134" s="33"/>
      <c r="X134" s="33"/>
      <c r="Y134" s="33"/>
      <c r="Z134" s="33"/>
      <c r="AA134" s="33"/>
      <c r="AB134" s="33"/>
      <c r="AC134" s="33"/>
      <c r="AD134" s="33"/>
      <c r="AE134" s="33"/>
      <c r="AR134" s="180" t="s">
        <v>128</v>
      </c>
      <c r="AT134" s="180" t="s">
        <v>182</v>
      </c>
      <c r="AU134" s="180" t="s">
        <v>21</v>
      </c>
      <c r="AY134" s="18" t="s">
        <v>180</v>
      </c>
      <c r="BE134" s="181">
        <f>IF(N134="základní",J134,0)</f>
        <v>0</v>
      </c>
      <c r="BF134" s="181">
        <f>IF(N134="snížená",J134,0)</f>
        <v>0</v>
      </c>
      <c r="BG134" s="181">
        <f>IF(N134="zákl. přenesená",J134,0)</f>
        <v>0</v>
      </c>
      <c r="BH134" s="181">
        <f>IF(N134="sníž. přenesená",J134,0)</f>
        <v>0</v>
      </c>
      <c r="BI134" s="181">
        <f>IF(N134="nulová",J134,0)</f>
        <v>0</v>
      </c>
      <c r="BJ134" s="18" t="s">
        <v>21</v>
      </c>
      <c r="BK134" s="181">
        <f>ROUND(I134*H134,2)</f>
        <v>0</v>
      </c>
      <c r="BL134" s="18" t="s">
        <v>128</v>
      </c>
      <c r="BM134" s="180" t="s">
        <v>220</v>
      </c>
    </row>
    <row r="135" spans="1:65" s="2" customFormat="1" ht="11.25">
      <c r="A135" s="33"/>
      <c r="B135" s="34"/>
      <c r="C135" s="33"/>
      <c r="D135" s="182" t="s">
        <v>186</v>
      </c>
      <c r="E135" s="33"/>
      <c r="F135" s="183" t="s">
        <v>1316</v>
      </c>
      <c r="G135" s="33"/>
      <c r="H135" s="33"/>
      <c r="I135" s="102"/>
      <c r="J135" s="33"/>
      <c r="K135" s="33"/>
      <c r="L135" s="34"/>
      <c r="M135" s="184"/>
      <c r="N135" s="185"/>
      <c r="O135" s="59"/>
      <c r="P135" s="59"/>
      <c r="Q135" s="59"/>
      <c r="R135" s="59"/>
      <c r="S135" s="59"/>
      <c r="T135" s="60"/>
      <c r="U135" s="33"/>
      <c r="V135" s="33"/>
      <c r="W135" s="33"/>
      <c r="X135" s="33"/>
      <c r="Y135" s="33"/>
      <c r="Z135" s="33"/>
      <c r="AA135" s="33"/>
      <c r="AB135" s="33"/>
      <c r="AC135" s="33"/>
      <c r="AD135" s="33"/>
      <c r="AE135" s="33"/>
      <c r="AT135" s="18" t="s">
        <v>186</v>
      </c>
      <c r="AU135" s="18" t="s">
        <v>21</v>
      </c>
    </row>
    <row r="136" spans="1:65" s="15" customFormat="1" ht="11.25">
      <c r="B136" s="213"/>
      <c r="D136" s="182" t="s">
        <v>187</v>
      </c>
      <c r="E136" s="214" t="s">
        <v>1</v>
      </c>
      <c r="F136" s="215" t="s">
        <v>1317</v>
      </c>
      <c r="H136" s="214" t="s">
        <v>1</v>
      </c>
      <c r="I136" s="216"/>
      <c r="L136" s="213"/>
      <c r="M136" s="217"/>
      <c r="N136" s="218"/>
      <c r="O136" s="218"/>
      <c r="P136" s="218"/>
      <c r="Q136" s="218"/>
      <c r="R136" s="218"/>
      <c r="S136" s="218"/>
      <c r="T136" s="219"/>
      <c r="AT136" s="214" t="s">
        <v>187</v>
      </c>
      <c r="AU136" s="214" t="s">
        <v>21</v>
      </c>
      <c r="AV136" s="15" t="s">
        <v>21</v>
      </c>
      <c r="AW136" s="15" t="s">
        <v>36</v>
      </c>
      <c r="AX136" s="15" t="s">
        <v>80</v>
      </c>
      <c r="AY136" s="214" t="s">
        <v>180</v>
      </c>
    </row>
    <row r="137" spans="1:65" s="13" customFormat="1" ht="11.25">
      <c r="B137" s="186"/>
      <c r="D137" s="182" t="s">
        <v>187</v>
      </c>
      <c r="E137" s="187" t="s">
        <v>1</v>
      </c>
      <c r="F137" s="188" t="s">
        <v>222</v>
      </c>
      <c r="H137" s="189">
        <v>9</v>
      </c>
      <c r="I137" s="190"/>
      <c r="L137" s="186"/>
      <c r="M137" s="191"/>
      <c r="N137" s="192"/>
      <c r="O137" s="192"/>
      <c r="P137" s="192"/>
      <c r="Q137" s="192"/>
      <c r="R137" s="192"/>
      <c r="S137" s="192"/>
      <c r="T137" s="193"/>
      <c r="AT137" s="187" t="s">
        <v>187</v>
      </c>
      <c r="AU137" s="187" t="s">
        <v>21</v>
      </c>
      <c r="AV137" s="13" t="s">
        <v>91</v>
      </c>
      <c r="AW137" s="13" t="s">
        <v>36</v>
      </c>
      <c r="AX137" s="13" t="s">
        <v>80</v>
      </c>
      <c r="AY137" s="187" t="s">
        <v>180</v>
      </c>
    </row>
    <row r="138" spans="1:65" s="14" customFormat="1" ht="11.25">
      <c r="B138" s="194"/>
      <c r="D138" s="182" t="s">
        <v>187</v>
      </c>
      <c r="E138" s="195" t="s">
        <v>1</v>
      </c>
      <c r="F138" s="196" t="s">
        <v>189</v>
      </c>
      <c r="H138" s="197">
        <v>9</v>
      </c>
      <c r="I138" s="198"/>
      <c r="L138" s="194"/>
      <c r="M138" s="199"/>
      <c r="N138" s="200"/>
      <c r="O138" s="200"/>
      <c r="P138" s="200"/>
      <c r="Q138" s="200"/>
      <c r="R138" s="200"/>
      <c r="S138" s="200"/>
      <c r="T138" s="201"/>
      <c r="AT138" s="195" t="s">
        <v>187</v>
      </c>
      <c r="AU138" s="195" t="s">
        <v>21</v>
      </c>
      <c r="AV138" s="14" t="s">
        <v>128</v>
      </c>
      <c r="AW138" s="14" t="s">
        <v>36</v>
      </c>
      <c r="AX138" s="14" t="s">
        <v>21</v>
      </c>
      <c r="AY138" s="195" t="s">
        <v>180</v>
      </c>
    </row>
    <row r="139" spans="1:65" s="2" customFormat="1" ht="16.5" customHeight="1">
      <c r="A139" s="33"/>
      <c r="B139" s="167"/>
      <c r="C139" s="168" t="s">
        <v>118</v>
      </c>
      <c r="D139" s="168" t="s">
        <v>182</v>
      </c>
      <c r="E139" s="169" t="s">
        <v>1485</v>
      </c>
      <c r="F139" s="170" t="s">
        <v>1319</v>
      </c>
      <c r="G139" s="171" t="s">
        <v>1243</v>
      </c>
      <c r="H139" s="172">
        <v>13</v>
      </c>
      <c r="I139" s="173"/>
      <c r="J139" s="174">
        <f>ROUND(I139*H139,2)</f>
        <v>0</v>
      </c>
      <c r="K139" s="175"/>
      <c r="L139" s="34"/>
      <c r="M139" s="176" t="s">
        <v>1</v>
      </c>
      <c r="N139" s="177" t="s">
        <v>45</v>
      </c>
      <c r="O139" s="59"/>
      <c r="P139" s="178">
        <f>O139*H139</f>
        <v>0</v>
      </c>
      <c r="Q139" s="178">
        <v>0</v>
      </c>
      <c r="R139" s="178">
        <f>Q139*H139</f>
        <v>0</v>
      </c>
      <c r="S139" s="178">
        <v>0</v>
      </c>
      <c r="T139" s="179">
        <f>S139*H139</f>
        <v>0</v>
      </c>
      <c r="U139" s="33"/>
      <c r="V139" s="33"/>
      <c r="W139" s="33"/>
      <c r="X139" s="33"/>
      <c r="Y139" s="33"/>
      <c r="Z139" s="33"/>
      <c r="AA139" s="33"/>
      <c r="AB139" s="33"/>
      <c r="AC139" s="33"/>
      <c r="AD139" s="33"/>
      <c r="AE139" s="33"/>
      <c r="AR139" s="180" t="s">
        <v>128</v>
      </c>
      <c r="AT139" s="180" t="s">
        <v>182</v>
      </c>
      <c r="AU139" s="180" t="s">
        <v>21</v>
      </c>
      <c r="AY139" s="18" t="s">
        <v>180</v>
      </c>
      <c r="BE139" s="181">
        <f>IF(N139="základní",J139,0)</f>
        <v>0</v>
      </c>
      <c r="BF139" s="181">
        <f>IF(N139="snížená",J139,0)</f>
        <v>0</v>
      </c>
      <c r="BG139" s="181">
        <f>IF(N139="zákl. přenesená",J139,0)</f>
        <v>0</v>
      </c>
      <c r="BH139" s="181">
        <f>IF(N139="sníž. přenesená",J139,0)</f>
        <v>0</v>
      </c>
      <c r="BI139" s="181">
        <f>IF(N139="nulová",J139,0)</f>
        <v>0</v>
      </c>
      <c r="BJ139" s="18" t="s">
        <v>21</v>
      </c>
      <c r="BK139" s="181">
        <f>ROUND(I139*H139,2)</f>
        <v>0</v>
      </c>
      <c r="BL139" s="18" t="s">
        <v>128</v>
      </c>
      <c r="BM139" s="180" t="s">
        <v>226</v>
      </c>
    </row>
    <row r="140" spans="1:65" s="2" customFormat="1" ht="11.25">
      <c r="A140" s="33"/>
      <c r="B140" s="34"/>
      <c r="C140" s="33"/>
      <c r="D140" s="182" t="s">
        <v>186</v>
      </c>
      <c r="E140" s="33"/>
      <c r="F140" s="183" t="s">
        <v>1319</v>
      </c>
      <c r="G140" s="33"/>
      <c r="H140" s="33"/>
      <c r="I140" s="102"/>
      <c r="J140" s="33"/>
      <c r="K140" s="33"/>
      <c r="L140" s="34"/>
      <c r="M140" s="184"/>
      <c r="N140" s="185"/>
      <c r="O140" s="59"/>
      <c r="P140" s="59"/>
      <c r="Q140" s="59"/>
      <c r="R140" s="59"/>
      <c r="S140" s="59"/>
      <c r="T140" s="60"/>
      <c r="U140" s="33"/>
      <c r="V140" s="33"/>
      <c r="W140" s="33"/>
      <c r="X140" s="33"/>
      <c r="Y140" s="33"/>
      <c r="Z140" s="33"/>
      <c r="AA140" s="33"/>
      <c r="AB140" s="33"/>
      <c r="AC140" s="33"/>
      <c r="AD140" s="33"/>
      <c r="AE140" s="33"/>
      <c r="AT140" s="18" t="s">
        <v>186</v>
      </c>
      <c r="AU140" s="18" t="s">
        <v>21</v>
      </c>
    </row>
    <row r="141" spans="1:65" s="15" customFormat="1" ht="22.5">
      <c r="B141" s="213"/>
      <c r="D141" s="182" t="s">
        <v>187</v>
      </c>
      <c r="E141" s="214" t="s">
        <v>1</v>
      </c>
      <c r="F141" s="215" t="s">
        <v>1320</v>
      </c>
      <c r="H141" s="214" t="s">
        <v>1</v>
      </c>
      <c r="I141" s="216"/>
      <c r="L141" s="213"/>
      <c r="M141" s="217"/>
      <c r="N141" s="218"/>
      <c r="O141" s="218"/>
      <c r="P141" s="218"/>
      <c r="Q141" s="218"/>
      <c r="R141" s="218"/>
      <c r="S141" s="218"/>
      <c r="T141" s="219"/>
      <c r="AT141" s="214" t="s">
        <v>187</v>
      </c>
      <c r="AU141" s="214" t="s">
        <v>21</v>
      </c>
      <c r="AV141" s="15" t="s">
        <v>21</v>
      </c>
      <c r="AW141" s="15" t="s">
        <v>36</v>
      </c>
      <c r="AX141" s="15" t="s">
        <v>80</v>
      </c>
      <c r="AY141" s="214" t="s">
        <v>180</v>
      </c>
    </row>
    <row r="142" spans="1:65" s="13" customFormat="1" ht="11.25">
      <c r="B142" s="186"/>
      <c r="D142" s="182" t="s">
        <v>187</v>
      </c>
      <c r="E142" s="187" t="s">
        <v>1</v>
      </c>
      <c r="F142" s="188" t="s">
        <v>1321</v>
      </c>
      <c r="H142" s="189">
        <v>13</v>
      </c>
      <c r="I142" s="190"/>
      <c r="L142" s="186"/>
      <c r="M142" s="191"/>
      <c r="N142" s="192"/>
      <c r="O142" s="192"/>
      <c r="P142" s="192"/>
      <c r="Q142" s="192"/>
      <c r="R142" s="192"/>
      <c r="S142" s="192"/>
      <c r="T142" s="193"/>
      <c r="AT142" s="187" t="s">
        <v>187</v>
      </c>
      <c r="AU142" s="187" t="s">
        <v>21</v>
      </c>
      <c r="AV142" s="13" t="s">
        <v>91</v>
      </c>
      <c r="AW142" s="13" t="s">
        <v>36</v>
      </c>
      <c r="AX142" s="13" t="s">
        <v>80</v>
      </c>
      <c r="AY142" s="187" t="s">
        <v>180</v>
      </c>
    </row>
    <row r="143" spans="1:65" s="14" customFormat="1" ht="11.25">
      <c r="B143" s="194"/>
      <c r="D143" s="182" t="s">
        <v>187</v>
      </c>
      <c r="E143" s="195" t="s">
        <v>1</v>
      </c>
      <c r="F143" s="196" t="s">
        <v>189</v>
      </c>
      <c r="H143" s="197">
        <v>13</v>
      </c>
      <c r="I143" s="198"/>
      <c r="L143" s="194"/>
      <c r="M143" s="199"/>
      <c r="N143" s="200"/>
      <c r="O143" s="200"/>
      <c r="P143" s="200"/>
      <c r="Q143" s="200"/>
      <c r="R143" s="200"/>
      <c r="S143" s="200"/>
      <c r="T143" s="201"/>
      <c r="AT143" s="195" t="s">
        <v>187</v>
      </c>
      <c r="AU143" s="195" t="s">
        <v>21</v>
      </c>
      <c r="AV143" s="14" t="s">
        <v>128</v>
      </c>
      <c r="AW143" s="14" t="s">
        <v>36</v>
      </c>
      <c r="AX143" s="14" t="s">
        <v>21</v>
      </c>
      <c r="AY143" s="195" t="s">
        <v>180</v>
      </c>
    </row>
    <row r="144" spans="1:65" s="2" customFormat="1" ht="24" customHeight="1">
      <c r="A144" s="33"/>
      <c r="B144" s="167"/>
      <c r="C144" s="168" t="s">
        <v>128</v>
      </c>
      <c r="D144" s="168" t="s">
        <v>182</v>
      </c>
      <c r="E144" s="169" t="s">
        <v>1486</v>
      </c>
      <c r="F144" s="170" t="s">
        <v>1323</v>
      </c>
      <c r="G144" s="171" t="s">
        <v>1243</v>
      </c>
      <c r="H144" s="172">
        <v>16</v>
      </c>
      <c r="I144" s="173"/>
      <c r="J144" s="174">
        <f>ROUND(I144*H144,2)</f>
        <v>0</v>
      </c>
      <c r="K144" s="175"/>
      <c r="L144" s="34"/>
      <c r="M144" s="176" t="s">
        <v>1</v>
      </c>
      <c r="N144" s="177" t="s">
        <v>45</v>
      </c>
      <c r="O144" s="59"/>
      <c r="P144" s="178">
        <f>O144*H144</f>
        <v>0</v>
      </c>
      <c r="Q144" s="178">
        <v>0</v>
      </c>
      <c r="R144" s="178">
        <f>Q144*H144</f>
        <v>0</v>
      </c>
      <c r="S144" s="178">
        <v>0</v>
      </c>
      <c r="T144" s="179">
        <f>S144*H144</f>
        <v>0</v>
      </c>
      <c r="U144" s="33"/>
      <c r="V144" s="33"/>
      <c r="W144" s="33"/>
      <c r="X144" s="33"/>
      <c r="Y144" s="33"/>
      <c r="Z144" s="33"/>
      <c r="AA144" s="33"/>
      <c r="AB144" s="33"/>
      <c r="AC144" s="33"/>
      <c r="AD144" s="33"/>
      <c r="AE144" s="33"/>
      <c r="AR144" s="180" t="s">
        <v>128</v>
      </c>
      <c r="AT144" s="180" t="s">
        <v>182</v>
      </c>
      <c r="AU144" s="180" t="s">
        <v>21</v>
      </c>
      <c r="AY144" s="18" t="s">
        <v>180</v>
      </c>
      <c r="BE144" s="181">
        <f>IF(N144="základní",J144,0)</f>
        <v>0</v>
      </c>
      <c r="BF144" s="181">
        <f>IF(N144="snížená",J144,0)</f>
        <v>0</v>
      </c>
      <c r="BG144" s="181">
        <f>IF(N144="zákl. přenesená",J144,0)</f>
        <v>0</v>
      </c>
      <c r="BH144" s="181">
        <f>IF(N144="sníž. přenesená",J144,0)</f>
        <v>0</v>
      </c>
      <c r="BI144" s="181">
        <f>IF(N144="nulová",J144,0)</f>
        <v>0</v>
      </c>
      <c r="BJ144" s="18" t="s">
        <v>21</v>
      </c>
      <c r="BK144" s="181">
        <f>ROUND(I144*H144,2)</f>
        <v>0</v>
      </c>
      <c r="BL144" s="18" t="s">
        <v>128</v>
      </c>
      <c r="BM144" s="180" t="s">
        <v>231</v>
      </c>
    </row>
    <row r="145" spans="1:65" s="2" customFormat="1" ht="11.25">
      <c r="A145" s="33"/>
      <c r="B145" s="34"/>
      <c r="C145" s="33"/>
      <c r="D145" s="182" t="s">
        <v>186</v>
      </c>
      <c r="E145" s="33"/>
      <c r="F145" s="183" t="s">
        <v>1323</v>
      </c>
      <c r="G145" s="33"/>
      <c r="H145" s="33"/>
      <c r="I145" s="102"/>
      <c r="J145" s="33"/>
      <c r="K145" s="33"/>
      <c r="L145" s="34"/>
      <c r="M145" s="184"/>
      <c r="N145" s="185"/>
      <c r="O145" s="59"/>
      <c r="P145" s="59"/>
      <c r="Q145" s="59"/>
      <c r="R145" s="59"/>
      <c r="S145" s="59"/>
      <c r="T145" s="60"/>
      <c r="U145" s="33"/>
      <c r="V145" s="33"/>
      <c r="W145" s="33"/>
      <c r="X145" s="33"/>
      <c r="Y145" s="33"/>
      <c r="Z145" s="33"/>
      <c r="AA145" s="33"/>
      <c r="AB145" s="33"/>
      <c r="AC145" s="33"/>
      <c r="AD145" s="33"/>
      <c r="AE145" s="33"/>
      <c r="AT145" s="18" t="s">
        <v>186</v>
      </c>
      <c r="AU145" s="18" t="s">
        <v>21</v>
      </c>
    </row>
    <row r="146" spans="1:65" s="15" customFormat="1" ht="22.5">
      <c r="B146" s="213"/>
      <c r="D146" s="182" t="s">
        <v>187</v>
      </c>
      <c r="E146" s="214" t="s">
        <v>1</v>
      </c>
      <c r="F146" s="215" t="s">
        <v>1324</v>
      </c>
      <c r="H146" s="214" t="s">
        <v>1</v>
      </c>
      <c r="I146" s="216"/>
      <c r="L146" s="213"/>
      <c r="M146" s="217"/>
      <c r="N146" s="218"/>
      <c r="O146" s="218"/>
      <c r="P146" s="218"/>
      <c r="Q146" s="218"/>
      <c r="R146" s="218"/>
      <c r="S146" s="218"/>
      <c r="T146" s="219"/>
      <c r="AT146" s="214" t="s">
        <v>187</v>
      </c>
      <c r="AU146" s="214" t="s">
        <v>21</v>
      </c>
      <c r="AV146" s="15" t="s">
        <v>21</v>
      </c>
      <c r="AW146" s="15" t="s">
        <v>36</v>
      </c>
      <c r="AX146" s="15" t="s">
        <v>80</v>
      </c>
      <c r="AY146" s="214" t="s">
        <v>180</v>
      </c>
    </row>
    <row r="147" spans="1:65" s="13" customFormat="1" ht="11.25">
      <c r="B147" s="186"/>
      <c r="D147" s="182" t="s">
        <v>187</v>
      </c>
      <c r="E147" s="187" t="s">
        <v>1</v>
      </c>
      <c r="F147" s="188" t="s">
        <v>1325</v>
      </c>
      <c r="H147" s="189">
        <v>16</v>
      </c>
      <c r="I147" s="190"/>
      <c r="L147" s="186"/>
      <c r="M147" s="191"/>
      <c r="N147" s="192"/>
      <c r="O147" s="192"/>
      <c r="P147" s="192"/>
      <c r="Q147" s="192"/>
      <c r="R147" s="192"/>
      <c r="S147" s="192"/>
      <c r="T147" s="193"/>
      <c r="AT147" s="187" t="s">
        <v>187</v>
      </c>
      <c r="AU147" s="187" t="s">
        <v>21</v>
      </c>
      <c r="AV147" s="13" t="s">
        <v>91</v>
      </c>
      <c r="AW147" s="13" t="s">
        <v>36</v>
      </c>
      <c r="AX147" s="13" t="s">
        <v>80</v>
      </c>
      <c r="AY147" s="187" t="s">
        <v>180</v>
      </c>
    </row>
    <row r="148" spans="1:65" s="14" customFormat="1" ht="11.25">
      <c r="B148" s="194"/>
      <c r="D148" s="182" t="s">
        <v>187</v>
      </c>
      <c r="E148" s="195" t="s">
        <v>1</v>
      </c>
      <c r="F148" s="196" t="s">
        <v>189</v>
      </c>
      <c r="H148" s="197">
        <v>16</v>
      </c>
      <c r="I148" s="198"/>
      <c r="L148" s="194"/>
      <c r="M148" s="199"/>
      <c r="N148" s="200"/>
      <c r="O148" s="200"/>
      <c r="P148" s="200"/>
      <c r="Q148" s="200"/>
      <c r="R148" s="200"/>
      <c r="S148" s="200"/>
      <c r="T148" s="201"/>
      <c r="AT148" s="195" t="s">
        <v>187</v>
      </c>
      <c r="AU148" s="195" t="s">
        <v>21</v>
      </c>
      <c r="AV148" s="14" t="s">
        <v>128</v>
      </c>
      <c r="AW148" s="14" t="s">
        <v>36</v>
      </c>
      <c r="AX148" s="14" t="s">
        <v>21</v>
      </c>
      <c r="AY148" s="195" t="s">
        <v>180</v>
      </c>
    </row>
    <row r="149" spans="1:65" s="2" customFormat="1" ht="24" customHeight="1">
      <c r="A149" s="33"/>
      <c r="B149" s="167"/>
      <c r="C149" s="168" t="s">
        <v>203</v>
      </c>
      <c r="D149" s="168" t="s">
        <v>182</v>
      </c>
      <c r="E149" s="169" t="s">
        <v>1487</v>
      </c>
      <c r="F149" s="170" t="s">
        <v>1327</v>
      </c>
      <c r="G149" s="171" t="s">
        <v>213</v>
      </c>
      <c r="H149" s="172">
        <v>4</v>
      </c>
      <c r="I149" s="173"/>
      <c r="J149" s="174">
        <f>ROUND(I149*H149,2)</f>
        <v>0</v>
      </c>
      <c r="K149" s="175"/>
      <c r="L149" s="34"/>
      <c r="M149" s="176" t="s">
        <v>1</v>
      </c>
      <c r="N149" s="177" t="s">
        <v>45</v>
      </c>
      <c r="O149" s="59"/>
      <c r="P149" s="178">
        <f>O149*H149</f>
        <v>0</v>
      </c>
      <c r="Q149" s="178">
        <v>0</v>
      </c>
      <c r="R149" s="178">
        <f>Q149*H149</f>
        <v>0</v>
      </c>
      <c r="S149" s="178">
        <v>0</v>
      </c>
      <c r="T149" s="179">
        <f>S149*H149</f>
        <v>0</v>
      </c>
      <c r="U149" s="33"/>
      <c r="V149" s="33"/>
      <c r="W149" s="33"/>
      <c r="X149" s="33"/>
      <c r="Y149" s="33"/>
      <c r="Z149" s="33"/>
      <c r="AA149" s="33"/>
      <c r="AB149" s="33"/>
      <c r="AC149" s="33"/>
      <c r="AD149" s="33"/>
      <c r="AE149" s="33"/>
      <c r="AR149" s="180" t="s">
        <v>128</v>
      </c>
      <c r="AT149" s="180" t="s">
        <v>182</v>
      </c>
      <c r="AU149" s="180" t="s">
        <v>21</v>
      </c>
      <c r="AY149" s="18" t="s">
        <v>180</v>
      </c>
      <c r="BE149" s="181">
        <f>IF(N149="základní",J149,0)</f>
        <v>0</v>
      </c>
      <c r="BF149" s="181">
        <f>IF(N149="snížená",J149,0)</f>
        <v>0</v>
      </c>
      <c r="BG149" s="181">
        <f>IF(N149="zákl. přenesená",J149,0)</f>
        <v>0</v>
      </c>
      <c r="BH149" s="181">
        <f>IF(N149="sníž. přenesená",J149,0)</f>
        <v>0</v>
      </c>
      <c r="BI149" s="181">
        <f>IF(N149="nulová",J149,0)</f>
        <v>0</v>
      </c>
      <c r="BJ149" s="18" t="s">
        <v>21</v>
      </c>
      <c r="BK149" s="181">
        <f>ROUND(I149*H149,2)</f>
        <v>0</v>
      </c>
      <c r="BL149" s="18" t="s">
        <v>128</v>
      </c>
      <c r="BM149" s="180" t="s">
        <v>237</v>
      </c>
    </row>
    <row r="150" spans="1:65" s="2" customFormat="1" ht="19.5">
      <c r="A150" s="33"/>
      <c r="B150" s="34"/>
      <c r="C150" s="33"/>
      <c r="D150" s="182" t="s">
        <v>186</v>
      </c>
      <c r="E150" s="33"/>
      <c r="F150" s="183" t="s">
        <v>1327</v>
      </c>
      <c r="G150" s="33"/>
      <c r="H150" s="33"/>
      <c r="I150" s="102"/>
      <c r="J150" s="33"/>
      <c r="K150" s="33"/>
      <c r="L150" s="34"/>
      <c r="M150" s="184"/>
      <c r="N150" s="185"/>
      <c r="O150" s="59"/>
      <c r="P150" s="59"/>
      <c r="Q150" s="59"/>
      <c r="R150" s="59"/>
      <c r="S150" s="59"/>
      <c r="T150" s="60"/>
      <c r="U150" s="33"/>
      <c r="V150" s="33"/>
      <c r="W150" s="33"/>
      <c r="X150" s="33"/>
      <c r="Y150" s="33"/>
      <c r="Z150" s="33"/>
      <c r="AA150" s="33"/>
      <c r="AB150" s="33"/>
      <c r="AC150" s="33"/>
      <c r="AD150" s="33"/>
      <c r="AE150" s="33"/>
      <c r="AT150" s="18" t="s">
        <v>186</v>
      </c>
      <c r="AU150" s="18" t="s">
        <v>21</v>
      </c>
    </row>
    <row r="151" spans="1:65" s="15" customFormat="1" ht="11.25">
      <c r="B151" s="213"/>
      <c r="D151" s="182" t="s">
        <v>187</v>
      </c>
      <c r="E151" s="214" t="s">
        <v>1</v>
      </c>
      <c r="F151" s="215" t="s">
        <v>1317</v>
      </c>
      <c r="H151" s="214" t="s">
        <v>1</v>
      </c>
      <c r="I151" s="216"/>
      <c r="L151" s="213"/>
      <c r="M151" s="217"/>
      <c r="N151" s="218"/>
      <c r="O151" s="218"/>
      <c r="P151" s="218"/>
      <c r="Q151" s="218"/>
      <c r="R151" s="218"/>
      <c r="S151" s="218"/>
      <c r="T151" s="219"/>
      <c r="AT151" s="214" t="s">
        <v>187</v>
      </c>
      <c r="AU151" s="214" t="s">
        <v>21</v>
      </c>
      <c r="AV151" s="15" t="s">
        <v>21</v>
      </c>
      <c r="AW151" s="15" t="s">
        <v>36</v>
      </c>
      <c r="AX151" s="15" t="s">
        <v>80</v>
      </c>
      <c r="AY151" s="214" t="s">
        <v>180</v>
      </c>
    </row>
    <row r="152" spans="1:65" s="13" customFormat="1" ht="11.25">
      <c r="B152" s="186"/>
      <c r="D152" s="182" t="s">
        <v>187</v>
      </c>
      <c r="E152" s="187" t="s">
        <v>1</v>
      </c>
      <c r="F152" s="188" t="s">
        <v>128</v>
      </c>
      <c r="H152" s="189">
        <v>4</v>
      </c>
      <c r="I152" s="190"/>
      <c r="L152" s="186"/>
      <c r="M152" s="191"/>
      <c r="N152" s="192"/>
      <c r="O152" s="192"/>
      <c r="P152" s="192"/>
      <c r="Q152" s="192"/>
      <c r="R152" s="192"/>
      <c r="S152" s="192"/>
      <c r="T152" s="193"/>
      <c r="AT152" s="187" t="s">
        <v>187</v>
      </c>
      <c r="AU152" s="187" t="s">
        <v>21</v>
      </c>
      <c r="AV152" s="13" t="s">
        <v>91</v>
      </c>
      <c r="AW152" s="13" t="s">
        <v>36</v>
      </c>
      <c r="AX152" s="13" t="s">
        <v>80</v>
      </c>
      <c r="AY152" s="187" t="s">
        <v>180</v>
      </c>
    </row>
    <row r="153" spans="1:65" s="14" customFormat="1" ht="11.25">
      <c r="B153" s="194"/>
      <c r="D153" s="182" t="s">
        <v>187</v>
      </c>
      <c r="E153" s="195" t="s">
        <v>1</v>
      </c>
      <c r="F153" s="196" t="s">
        <v>189</v>
      </c>
      <c r="H153" s="197">
        <v>4</v>
      </c>
      <c r="I153" s="198"/>
      <c r="L153" s="194"/>
      <c r="M153" s="199"/>
      <c r="N153" s="200"/>
      <c r="O153" s="200"/>
      <c r="P153" s="200"/>
      <c r="Q153" s="200"/>
      <c r="R153" s="200"/>
      <c r="S153" s="200"/>
      <c r="T153" s="201"/>
      <c r="AT153" s="195" t="s">
        <v>187</v>
      </c>
      <c r="AU153" s="195" t="s">
        <v>21</v>
      </c>
      <c r="AV153" s="14" t="s">
        <v>128</v>
      </c>
      <c r="AW153" s="14" t="s">
        <v>36</v>
      </c>
      <c r="AX153" s="14" t="s">
        <v>21</v>
      </c>
      <c r="AY153" s="195" t="s">
        <v>180</v>
      </c>
    </row>
    <row r="154" spans="1:65" s="2" customFormat="1" ht="24" customHeight="1">
      <c r="A154" s="33"/>
      <c r="B154" s="167"/>
      <c r="C154" s="168" t="s">
        <v>195</v>
      </c>
      <c r="D154" s="168" t="s">
        <v>182</v>
      </c>
      <c r="E154" s="169" t="s">
        <v>1488</v>
      </c>
      <c r="F154" s="170" t="s">
        <v>1329</v>
      </c>
      <c r="G154" s="171" t="s">
        <v>213</v>
      </c>
      <c r="H154" s="172">
        <v>8</v>
      </c>
      <c r="I154" s="173"/>
      <c r="J154" s="174">
        <f>ROUND(I154*H154,2)</f>
        <v>0</v>
      </c>
      <c r="K154" s="175"/>
      <c r="L154" s="34"/>
      <c r="M154" s="176" t="s">
        <v>1</v>
      </c>
      <c r="N154" s="177" t="s">
        <v>45</v>
      </c>
      <c r="O154" s="59"/>
      <c r="P154" s="178">
        <f>O154*H154</f>
        <v>0</v>
      </c>
      <c r="Q154" s="178">
        <v>0</v>
      </c>
      <c r="R154" s="178">
        <f>Q154*H154</f>
        <v>0</v>
      </c>
      <c r="S154" s="178">
        <v>0</v>
      </c>
      <c r="T154" s="179">
        <f>S154*H154</f>
        <v>0</v>
      </c>
      <c r="U154" s="33"/>
      <c r="V154" s="33"/>
      <c r="W154" s="33"/>
      <c r="X154" s="33"/>
      <c r="Y154" s="33"/>
      <c r="Z154" s="33"/>
      <c r="AA154" s="33"/>
      <c r="AB154" s="33"/>
      <c r="AC154" s="33"/>
      <c r="AD154" s="33"/>
      <c r="AE154" s="33"/>
      <c r="AR154" s="180" t="s">
        <v>128</v>
      </c>
      <c r="AT154" s="180" t="s">
        <v>182</v>
      </c>
      <c r="AU154" s="180" t="s">
        <v>21</v>
      </c>
      <c r="AY154" s="18" t="s">
        <v>180</v>
      </c>
      <c r="BE154" s="181">
        <f>IF(N154="základní",J154,0)</f>
        <v>0</v>
      </c>
      <c r="BF154" s="181">
        <f>IF(N154="snížená",J154,0)</f>
        <v>0</v>
      </c>
      <c r="BG154" s="181">
        <f>IF(N154="zákl. přenesená",J154,0)</f>
        <v>0</v>
      </c>
      <c r="BH154" s="181">
        <f>IF(N154="sníž. přenesená",J154,0)</f>
        <v>0</v>
      </c>
      <c r="BI154" s="181">
        <f>IF(N154="nulová",J154,0)</f>
        <v>0</v>
      </c>
      <c r="BJ154" s="18" t="s">
        <v>21</v>
      </c>
      <c r="BK154" s="181">
        <f>ROUND(I154*H154,2)</f>
        <v>0</v>
      </c>
      <c r="BL154" s="18" t="s">
        <v>128</v>
      </c>
      <c r="BM154" s="180" t="s">
        <v>241</v>
      </c>
    </row>
    <row r="155" spans="1:65" s="2" customFormat="1" ht="19.5">
      <c r="A155" s="33"/>
      <c r="B155" s="34"/>
      <c r="C155" s="33"/>
      <c r="D155" s="182" t="s">
        <v>186</v>
      </c>
      <c r="E155" s="33"/>
      <c r="F155" s="183" t="s">
        <v>1329</v>
      </c>
      <c r="G155" s="33"/>
      <c r="H155" s="33"/>
      <c r="I155" s="102"/>
      <c r="J155" s="33"/>
      <c r="K155" s="33"/>
      <c r="L155" s="34"/>
      <c r="M155" s="184"/>
      <c r="N155" s="185"/>
      <c r="O155" s="59"/>
      <c r="P155" s="59"/>
      <c r="Q155" s="59"/>
      <c r="R155" s="59"/>
      <c r="S155" s="59"/>
      <c r="T155" s="60"/>
      <c r="U155" s="33"/>
      <c r="V155" s="33"/>
      <c r="W155" s="33"/>
      <c r="X155" s="33"/>
      <c r="Y155" s="33"/>
      <c r="Z155" s="33"/>
      <c r="AA155" s="33"/>
      <c r="AB155" s="33"/>
      <c r="AC155" s="33"/>
      <c r="AD155" s="33"/>
      <c r="AE155" s="33"/>
      <c r="AT155" s="18" t="s">
        <v>186</v>
      </c>
      <c r="AU155" s="18" t="s">
        <v>21</v>
      </c>
    </row>
    <row r="156" spans="1:65" s="15" customFormat="1" ht="11.25">
      <c r="B156" s="213"/>
      <c r="D156" s="182" t="s">
        <v>187</v>
      </c>
      <c r="E156" s="214" t="s">
        <v>1</v>
      </c>
      <c r="F156" s="215" t="s">
        <v>1317</v>
      </c>
      <c r="H156" s="214" t="s">
        <v>1</v>
      </c>
      <c r="I156" s="216"/>
      <c r="L156" s="213"/>
      <c r="M156" s="217"/>
      <c r="N156" s="218"/>
      <c r="O156" s="218"/>
      <c r="P156" s="218"/>
      <c r="Q156" s="218"/>
      <c r="R156" s="218"/>
      <c r="S156" s="218"/>
      <c r="T156" s="219"/>
      <c r="AT156" s="214" t="s">
        <v>187</v>
      </c>
      <c r="AU156" s="214" t="s">
        <v>21</v>
      </c>
      <c r="AV156" s="15" t="s">
        <v>21</v>
      </c>
      <c r="AW156" s="15" t="s">
        <v>36</v>
      </c>
      <c r="AX156" s="15" t="s">
        <v>80</v>
      </c>
      <c r="AY156" s="214" t="s">
        <v>180</v>
      </c>
    </row>
    <row r="157" spans="1:65" s="13" customFormat="1" ht="11.25">
      <c r="B157" s="186"/>
      <c r="D157" s="182" t="s">
        <v>187</v>
      </c>
      <c r="E157" s="187" t="s">
        <v>1</v>
      </c>
      <c r="F157" s="188" t="s">
        <v>193</v>
      </c>
      <c r="H157" s="189">
        <v>8</v>
      </c>
      <c r="I157" s="190"/>
      <c r="L157" s="186"/>
      <c r="M157" s="191"/>
      <c r="N157" s="192"/>
      <c r="O157" s="192"/>
      <c r="P157" s="192"/>
      <c r="Q157" s="192"/>
      <c r="R157" s="192"/>
      <c r="S157" s="192"/>
      <c r="T157" s="193"/>
      <c r="AT157" s="187" t="s">
        <v>187</v>
      </c>
      <c r="AU157" s="187" t="s">
        <v>21</v>
      </c>
      <c r="AV157" s="13" t="s">
        <v>91</v>
      </c>
      <c r="AW157" s="13" t="s">
        <v>36</v>
      </c>
      <c r="AX157" s="13" t="s">
        <v>80</v>
      </c>
      <c r="AY157" s="187" t="s">
        <v>180</v>
      </c>
    </row>
    <row r="158" spans="1:65" s="14" customFormat="1" ht="11.25">
      <c r="B158" s="194"/>
      <c r="D158" s="182" t="s">
        <v>187</v>
      </c>
      <c r="E158" s="195" t="s">
        <v>1</v>
      </c>
      <c r="F158" s="196" t="s">
        <v>189</v>
      </c>
      <c r="H158" s="197">
        <v>8</v>
      </c>
      <c r="I158" s="198"/>
      <c r="L158" s="194"/>
      <c r="M158" s="199"/>
      <c r="N158" s="200"/>
      <c r="O158" s="200"/>
      <c r="P158" s="200"/>
      <c r="Q158" s="200"/>
      <c r="R158" s="200"/>
      <c r="S158" s="200"/>
      <c r="T158" s="201"/>
      <c r="AT158" s="195" t="s">
        <v>187</v>
      </c>
      <c r="AU158" s="195" t="s">
        <v>21</v>
      </c>
      <c r="AV158" s="14" t="s">
        <v>128</v>
      </c>
      <c r="AW158" s="14" t="s">
        <v>36</v>
      </c>
      <c r="AX158" s="14" t="s">
        <v>21</v>
      </c>
      <c r="AY158" s="195" t="s">
        <v>180</v>
      </c>
    </row>
    <row r="159" spans="1:65" s="2" customFormat="1" ht="24" customHeight="1">
      <c r="A159" s="33"/>
      <c r="B159" s="167"/>
      <c r="C159" s="168" t="s">
        <v>210</v>
      </c>
      <c r="D159" s="168" t="s">
        <v>182</v>
      </c>
      <c r="E159" s="169" t="s">
        <v>1489</v>
      </c>
      <c r="F159" s="170" t="s">
        <v>1331</v>
      </c>
      <c r="G159" s="171" t="s">
        <v>213</v>
      </c>
      <c r="H159" s="172">
        <v>4</v>
      </c>
      <c r="I159" s="173"/>
      <c r="J159" s="174">
        <f>ROUND(I159*H159,2)</f>
        <v>0</v>
      </c>
      <c r="K159" s="175"/>
      <c r="L159" s="34"/>
      <c r="M159" s="176" t="s">
        <v>1</v>
      </c>
      <c r="N159" s="177" t="s">
        <v>45</v>
      </c>
      <c r="O159" s="59"/>
      <c r="P159" s="178">
        <f>O159*H159</f>
        <v>0</v>
      </c>
      <c r="Q159" s="178">
        <v>0</v>
      </c>
      <c r="R159" s="178">
        <f>Q159*H159</f>
        <v>0</v>
      </c>
      <c r="S159" s="178">
        <v>0</v>
      </c>
      <c r="T159" s="179">
        <f>S159*H159</f>
        <v>0</v>
      </c>
      <c r="U159" s="33"/>
      <c r="V159" s="33"/>
      <c r="W159" s="33"/>
      <c r="X159" s="33"/>
      <c r="Y159" s="33"/>
      <c r="Z159" s="33"/>
      <c r="AA159" s="33"/>
      <c r="AB159" s="33"/>
      <c r="AC159" s="33"/>
      <c r="AD159" s="33"/>
      <c r="AE159" s="33"/>
      <c r="AR159" s="180" t="s">
        <v>128</v>
      </c>
      <c r="AT159" s="180" t="s">
        <v>182</v>
      </c>
      <c r="AU159" s="180" t="s">
        <v>21</v>
      </c>
      <c r="AY159" s="18" t="s">
        <v>180</v>
      </c>
      <c r="BE159" s="181">
        <f>IF(N159="základní",J159,0)</f>
        <v>0</v>
      </c>
      <c r="BF159" s="181">
        <f>IF(N159="snížená",J159,0)</f>
        <v>0</v>
      </c>
      <c r="BG159" s="181">
        <f>IF(N159="zákl. přenesená",J159,0)</f>
        <v>0</v>
      </c>
      <c r="BH159" s="181">
        <f>IF(N159="sníž. přenesená",J159,0)</f>
        <v>0</v>
      </c>
      <c r="BI159" s="181">
        <f>IF(N159="nulová",J159,0)</f>
        <v>0</v>
      </c>
      <c r="BJ159" s="18" t="s">
        <v>21</v>
      </c>
      <c r="BK159" s="181">
        <f>ROUND(I159*H159,2)</f>
        <v>0</v>
      </c>
      <c r="BL159" s="18" t="s">
        <v>128</v>
      </c>
      <c r="BM159" s="180" t="s">
        <v>246</v>
      </c>
    </row>
    <row r="160" spans="1:65" s="2" customFormat="1" ht="19.5">
      <c r="A160" s="33"/>
      <c r="B160" s="34"/>
      <c r="C160" s="33"/>
      <c r="D160" s="182" t="s">
        <v>186</v>
      </c>
      <c r="E160" s="33"/>
      <c r="F160" s="183" t="s">
        <v>1331</v>
      </c>
      <c r="G160" s="33"/>
      <c r="H160" s="33"/>
      <c r="I160" s="102"/>
      <c r="J160" s="33"/>
      <c r="K160" s="33"/>
      <c r="L160" s="34"/>
      <c r="M160" s="184"/>
      <c r="N160" s="185"/>
      <c r="O160" s="59"/>
      <c r="P160" s="59"/>
      <c r="Q160" s="59"/>
      <c r="R160" s="59"/>
      <c r="S160" s="59"/>
      <c r="T160" s="60"/>
      <c r="U160" s="33"/>
      <c r="V160" s="33"/>
      <c r="W160" s="33"/>
      <c r="X160" s="33"/>
      <c r="Y160" s="33"/>
      <c r="Z160" s="33"/>
      <c r="AA160" s="33"/>
      <c r="AB160" s="33"/>
      <c r="AC160" s="33"/>
      <c r="AD160" s="33"/>
      <c r="AE160" s="33"/>
      <c r="AT160" s="18" t="s">
        <v>186</v>
      </c>
      <c r="AU160" s="18" t="s">
        <v>21</v>
      </c>
    </row>
    <row r="161" spans="1:65" s="15" customFormat="1" ht="11.25">
      <c r="B161" s="213"/>
      <c r="D161" s="182" t="s">
        <v>187</v>
      </c>
      <c r="E161" s="214" t="s">
        <v>1</v>
      </c>
      <c r="F161" s="215" t="s">
        <v>1317</v>
      </c>
      <c r="H161" s="214" t="s">
        <v>1</v>
      </c>
      <c r="I161" s="216"/>
      <c r="L161" s="213"/>
      <c r="M161" s="217"/>
      <c r="N161" s="218"/>
      <c r="O161" s="218"/>
      <c r="P161" s="218"/>
      <c r="Q161" s="218"/>
      <c r="R161" s="218"/>
      <c r="S161" s="218"/>
      <c r="T161" s="219"/>
      <c r="AT161" s="214" t="s">
        <v>187</v>
      </c>
      <c r="AU161" s="214" t="s">
        <v>21</v>
      </c>
      <c r="AV161" s="15" t="s">
        <v>21</v>
      </c>
      <c r="AW161" s="15" t="s">
        <v>36</v>
      </c>
      <c r="AX161" s="15" t="s">
        <v>80</v>
      </c>
      <c r="AY161" s="214" t="s">
        <v>180</v>
      </c>
    </row>
    <row r="162" spans="1:65" s="13" customFormat="1" ht="11.25">
      <c r="B162" s="186"/>
      <c r="D162" s="182" t="s">
        <v>187</v>
      </c>
      <c r="E162" s="187" t="s">
        <v>1</v>
      </c>
      <c r="F162" s="188" t="s">
        <v>128</v>
      </c>
      <c r="H162" s="189">
        <v>4</v>
      </c>
      <c r="I162" s="190"/>
      <c r="L162" s="186"/>
      <c r="M162" s="191"/>
      <c r="N162" s="192"/>
      <c r="O162" s="192"/>
      <c r="P162" s="192"/>
      <c r="Q162" s="192"/>
      <c r="R162" s="192"/>
      <c r="S162" s="192"/>
      <c r="T162" s="193"/>
      <c r="AT162" s="187" t="s">
        <v>187</v>
      </c>
      <c r="AU162" s="187" t="s">
        <v>21</v>
      </c>
      <c r="AV162" s="13" t="s">
        <v>91</v>
      </c>
      <c r="AW162" s="13" t="s">
        <v>36</v>
      </c>
      <c r="AX162" s="13" t="s">
        <v>80</v>
      </c>
      <c r="AY162" s="187" t="s">
        <v>180</v>
      </c>
    </row>
    <row r="163" spans="1:65" s="14" customFormat="1" ht="11.25">
      <c r="B163" s="194"/>
      <c r="D163" s="182" t="s">
        <v>187</v>
      </c>
      <c r="E163" s="195" t="s">
        <v>1</v>
      </c>
      <c r="F163" s="196" t="s">
        <v>189</v>
      </c>
      <c r="H163" s="197">
        <v>4</v>
      </c>
      <c r="I163" s="198"/>
      <c r="L163" s="194"/>
      <c r="M163" s="199"/>
      <c r="N163" s="200"/>
      <c r="O163" s="200"/>
      <c r="P163" s="200"/>
      <c r="Q163" s="200"/>
      <c r="R163" s="200"/>
      <c r="S163" s="200"/>
      <c r="T163" s="201"/>
      <c r="AT163" s="195" t="s">
        <v>187</v>
      </c>
      <c r="AU163" s="195" t="s">
        <v>21</v>
      </c>
      <c r="AV163" s="14" t="s">
        <v>128</v>
      </c>
      <c r="AW163" s="14" t="s">
        <v>36</v>
      </c>
      <c r="AX163" s="14" t="s">
        <v>21</v>
      </c>
      <c r="AY163" s="195" t="s">
        <v>180</v>
      </c>
    </row>
    <row r="164" spans="1:65" s="2" customFormat="1" ht="24" customHeight="1">
      <c r="A164" s="33"/>
      <c r="B164" s="167"/>
      <c r="C164" s="168" t="s">
        <v>193</v>
      </c>
      <c r="D164" s="168" t="s">
        <v>182</v>
      </c>
      <c r="E164" s="169" t="s">
        <v>1490</v>
      </c>
      <c r="F164" s="170" t="s">
        <v>1333</v>
      </c>
      <c r="G164" s="171" t="s">
        <v>1243</v>
      </c>
      <c r="H164" s="172">
        <v>6</v>
      </c>
      <c r="I164" s="173"/>
      <c r="J164" s="174">
        <f>ROUND(I164*H164,2)</f>
        <v>0</v>
      </c>
      <c r="K164" s="175"/>
      <c r="L164" s="34"/>
      <c r="M164" s="176" t="s">
        <v>1</v>
      </c>
      <c r="N164" s="177" t="s">
        <v>45</v>
      </c>
      <c r="O164" s="59"/>
      <c r="P164" s="178">
        <f>O164*H164</f>
        <v>0</v>
      </c>
      <c r="Q164" s="178">
        <v>0</v>
      </c>
      <c r="R164" s="178">
        <f>Q164*H164</f>
        <v>0</v>
      </c>
      <c r="S164" s="178">
        <v>0</v>
      </c>
      <c r="T164" s="179">
        <f>S164*H164</f>
        <v>0</v>
      </c>
      <c r="U164" s="33"/>
      <c r="V164" s="33"/>
      <c r="W164" s="33"/>
      <c r="X164" s="33"/>
      <c r="Y164" s="33"/>
      <c r="Z164" s="33"/>
      <c r="AA164" s="33"/>
      <c r="AB164" s="33"/>
      <c r="AC164" s="33"/>
      <c r="AD164" s="33"/>
      <c r="AE164" s="33"/>
      <c r="AR164" s="180" t="s">
        <v>128</v>
      </c>
      <c r="AT164" s="180" t="s">
        <v>182</v>
      </c>
      <c r="AU164" s="180" t="s">
        <v>21</v>
      </c>
      <c r="AY164" s="18" t="s">
        <v>180</v>
      </c>
      <c r="BE164" s="181">
        <f>IF(N164="základní",J164,0)</f>
        <v>0</v>
      </c>
      <c r="BF164" s="181">
        <f>IF(N164="snížená",J164,0)</f>
        <v>0</v>
      </c>
      <c r="BG164" s="181">
        <f>IF(N164="zákl. přenesená",J164,0)</f>
        <v>0</v>
      </c>
      <c r="BH164" s="181">
        <f>IF(N164="sníž. přenesená",J164,0)</f>
        <v>0</v>
      </c>
      <c r="BI164" s="181">
        <f>IF(N164="nulová",J164,0)</f>
        <v>0</v>
      </c>
      <c r="BJ164" s="18" t="s">
        <v>21</v>
      </c>
      <c r="BK164" s="181">
        <f>ROUND(I164*H164,2)</f>
        <v>0</v>
      </c>
      <c r="BL164" s="18" t="s">
        <v>128</v>
      </c>
      <c r="BM164" s="180" t="s">
        <v>250</v>
      </c>
    </row>
    <row r="165" spans="1:65" s="2" customFormat="1" ht="19.5">
      <c r="A165" s="33"/>
      <c r="B165" s="34"/>
      <c r="C165" s="33"/>
      <c r="D165" s="182" t="s">
        <v>186</v>
      </c>
      <c r="E165" s="33"/>
      <c r="F165" s="183" t="s">
        <v>1333</v>
      </c>
      <c r="G165" s="33"/>
      <c r="H165" s="33"/>
      <c r="I165" s="102"/>
      <c r="J165" s="33"/>
      <c r="K165" s="33"/>
      <c r="L165" s="34"/>
      <c r="M165" s="184"/>
      <c r="N165" s="185"/>
      <c r="O165" s="59"/>
      <c r="P165" s="59"/>
      <c r="Q165" s="59"/>
      <c r="R165" s="59"/>
      <c r="S165" s="59"/>
      <c r="T165" s="60"/>
      <c r="U165" s="33"/>
      <c r="V165" s="33"/>
      <c r="W165" s="33"/>
      <c r="X165" s="33"/>
      <c r="Y165" s="33"/>
      <c r="Z165" s="33"/>
      <c r="AA165" s="33"/>
      <c r="AB165" s="33"/>
      <c r="AC165" s="33"/>
      <c r="AD165" s="33"/>
      <c r="AE165" s="33"/>
      <c r="AT165" s="18" t="s">
        <v>186</v>
      </c>
      <c r="AU165" s="18" t="s">
        <v>21</v>
      </c>
    </row>
    <row r="166" spans="1:65" s="15" customFormat="1" ht="11.25">
      <c r="B166" s="213"/>
      <c r="D166" s="182" t="s">
        <v>187</v>
      </c>
      <c r="E166" s="214" t="s">
        <v>1</v>
      </c>
      <c r="F166" s="215" t="s">
        <v>1317</v>
      </c>
      <c r="H166" s="214" t="s">
        <v>1</v>
      </c>
      <c r="I166" s="216"/>
      <c r="L166" s="213"/>
      <c r="M166" s="217"/>
      <c r="N166" s="218"/>
      <c r="O166" s="218"/>
      <c r="P166" s="218"/>
      <c r="Q166" s="218"/>
      <c r="R166" s="218"/>
      <c r="S166" s="218"/>
      <c r="T166" s="219"/>
      <c r="AT166" s="214" t="s">
        <v>187</v>
      </c>
      <c r="AU166" s="214" t="s">
        <v>21</v>
      </c>
      <c r="AV166" s="15" t="s">
        <v>21</v>
      </c>
      <c r="AW166" s="15" t="s">
        <v>36</v>
      </c>
      <c r="AX166" s="15" t="s">
        <v>80</v>
      </c>
      <c r="AY166" s="214" t="s">
        <v>180</v>
      </c>
    </row>
    <row r="167" spans="1:65" s="13" customFormat="1" ht="11.25">
      <c r="B167" s="186"/>
      <c r="D167" s="182" t="s">
        <v>187</v>
      </c>
      <c r="E167" s="187" t="s">
        <v>1</v>
      </c>
      <c r="F167" s="188" t="s">
        <v>195</v>
      </c>
      <c r="H167" s="189">
        <v>6</v>
      </c>
      <c r="I167" s="190"/>
      <c r="L167" s="186"/>
      <c r="M167" s="191"/>
      <c r="N167" s="192"/>
      <c r="O167" s="192"/>
      <c r="P167" s="192"/>
      <c r="Q167" s="192"/>
      <c r="R167" s="192"/>
      <c r="S167" s="192"/>
      <c r="T167" s="193"/>
      <c r="AT167" s="187" t="s">
        <v>187</v>
      </c>
      <c r="AU167" s="187" t="s">
        <v>21</v>
      </c>
      <c r="AV167" s="13" t="s">
        <v>91</v>
      </c>
      <c r="AW167" s="13" t="s">
        <v>36</v>
      </c>
      <c r="AX167" s="13" t="s">
        <v>80</v>
      </c>
      <c r="AY167" s="187" t="s">
        <v>180</v>
      </c>
    </row>
    <row r="168" spans="1:65" s="14" customFormat="1" ht="11.25">
      <c r="B168" s="194"/>
      <c r="D168" s="182" t="s">
        <v>187</v>
      </c>
      <c r="E168" s="195" t="s">
        <v>1</v>
      </c>
      <c r="F168" s="196" t="s">
        <v>189</v>
      </c>
      <c r="H168" s="197">
        <v>6</v>
      </c>
      <c r="I168" s="198"/>
      <c r="L168" s="194"/>
      <c r="M168" s="199"/>
      <c r="N168" s="200"/>
      <c r="O168" s="200"/>
      <c r="P168" s="200"/>
      <c r="Q168" s="200"/>
      <c r="R168" s="200"/>
      <c r="S168" s="200"/>
      <c r="T168" s="201"/>
      <c r="AT168" s="195" t="s">
        <v>187</v>
      </c>
      <c r="AU168" s="195" t="s">
        <v>21</v>
      </c>
      <c r="AV168" s="14" t="s">
        <v>128</v>
      </c>
      <c r="AW168" s="14" t="s">
        <v>36</v>
      </c>
      <c r="AX168" s="14" t="s">
        <v>21</v>
      </c>
      <c r="AY168" s="195" t="s">
        <v>180</v>
      </c>
    </row>
    <row r="169" spans="1:65" s="2" customFormat="1" ht="24" customHeight="1">
      <c r="A169" s="33"/>
      <c r="B169" s="167"/>
      <c r="C169" s="168" t="s">
        <v>222</v>
      </c>
      <c r="D169" s="168" t="s">
        <v>182</v>
      </c>
      <c r="E169" s="169" t="s">
        <v>1491</v>
      </c>
      <c r="F169" s="170" t="s">
        <v>1335</v>
      </c>
      <c r="G169" s="171" t="s">
        <v>1243</v>
      </c>
      <c r="H169" s="172">
        <v>1</v>
      </c>
      <c r="I169" s="173"/>
      <c r="J169" s="174">
        <f>ROUND(I169*H169,2)</f>
        <v>0</v>
      </c>
      <c r="K169" s="175"/>
      <c r="L169" s="34"/>
      <c r="M169" s="176" t="s">
        <v>1</v>
      </c>
      <c r="N169" s="177" t="s">
        <v>45</v>
      </c>
      <c r="O169" s="59"/>
      <c r="P169" s="178">
        <f>O169*H169</f>
        <v>0</v>
      </c>
      <c r="Q169" s="178">
        <v>0</v>
      </c>
      <c r="R169" s="178">
        <f>Q169*H169</f>
        <v>0</v>
      </c>
      <c r="S169" s="178">
        <v>0</v>
      </c>
      <c r="T169" s="179">
        <f>S169*H169</f>
        <v>0</v>
      </c>
      <c r="U169" s="33"/>
      <c r="V169" s="33"/>
      <c r="W169" s="33"/>
      <c r="X169" s="33"/>
      <c r="Y169" s="33"/>
      <c r="Z169" s="33"/>
      <c r="AA169" s="33"/>
      <c r="AB169" s="33"/>
      <c r="AC169" s="33"/>
      <c r="AD169" s="33"/>
      <c r="AE169" s="33"/>
      <c r="AR169" s="180" t="s">
        <v>128</v>
      </c>
      <c r="AT169" s="180" t="s">
        <v>182</v>
      </c>
      <c r="AU169" s="180" t="s">
        <v>21</v>
      </c>
      <c r="AY169" s="18" t="s">
        <v>180</v>
      </c>
      <c r="BE169" s="181">
        <f>IF(N169="základní",J169,0)</f>
        <v>0</v>
      </c>
      <c r="BF169" s="181">
        <f>IF(N169="snížená",J169,0)</f>
        <v>0</v>
      </c>
      <c r="BG169" s="181">
        <f>IF(N169="zákl. přenesená",J169,0)</f>
        <v>0</v>
      </c>
      <c r="BH169" s="181">
        <f>IF(N169="sníž. přenesená",J169,0)</f>
        <v>0</v>
      </c>
      <c r="BI169" s="181">
        <f>IF(N169="nulová",J169,0)</f>
        <v>0</v>
      </c>
      <c r="BJ169" s="18" t="s">
        <v>21</v>
      </c>
      <c r="BK169" s="181">
        <f>ROUND(I169*H169,2)</f>
        <v>0</v>
      </c>
      <c r="BL169" s="18" t="s">
        <v>128</v>
      </c>
      <c r="BM169" s="180" t="s">
        <v>251</v>
      </c>
    </row>
    <row r="170" spans="1:65" s="2" customFormat="1" ht="11.25">
      <c r="A170" s="33"/>
      <c r="B170" s="34"/>
      <c r="C170" s="33"/>
      <c r="D170" s="182" t="s">
        <v>186</v>
      </c>
      <c r="E170" s="33"/>
      <c r="F170" s="183" t="s">
        <v>1335</v>
      </c>
      <c r="G170" s="33"/>
      <c r="H170" s="33"/>
      <c r="I170" s="102"/>
      <c r="J170" s="33"/>
      <c r="K170" s="33"/>
      <c r="L170" s="34"/>
      <c r="M170" s="184"/>
      <c r="N170" s="185"/>
      <c r="O170" s="59"/>
      <c r="P170" s="59"/>
      <c r="Q170" s="59"/>
      <c r="R170" s="59"/>
      <c r="S170" s="59"/>
      <c r="T170" s="60"/>
      <c r="U170" s="33"/>
      <c r="V170" s="33"/>
      <c r="W170" s="33"/>
      <c r="X170" s="33"/>
      <c r="Y170" s="33"/>
      <c r="Z170" s="33"/>
      <c r="AA170" s="33"/>
      <c r="AB170" s="33"/>
      <c r="AC170" s="33"/>
      <c r="AD170" s="33"/>
      <c r="AE170" s="33"/>
      <c r="AT170" s="18" t="s">
        <v>186</v>
      </c>
      <c r="AU170" s="18" t="s">
        <v>21</v>
      </c>
    </row>
    <row r="171" spans="1:65" s="15" customFormat="1" ht="11.25">
      <c r="B171" s="213"/>
      <c r="D171" s="182" t="s">
        <v>187</v>
      </c>
      <c r="E171" s="214" t="s">
        <v>1</v>
      </c>
      <c r="F171" s="215" t="s">
        <v>1317</v>
      </c>
      <c r="H171" s="214" t="s">
        <v>1</v>
      </c>
      <c r="I171" s="216"/>
      <c r="L171" s="213"/>
      <c r="M171" s="217"/>
      <c r="N171" s="218"/>
      <c r="O171" s="218"/>
      <c r="P171" s="218"/>
      <c r="Q171" s="218"/>
      <c r="R171" s="218"/>
      <c r="S171" s="218"/>
      <c r="T171" s="219"/>
      <c r="AT171" s="214" t="s">
        <v>187</v>
      </c>
      <c r="AU171" s="214" t="s">
        <v>21</v>
      </c>
      <c r="AV171" s="15" t="s">
        <v>21</v>
      </c>
      <c r="AW171" s="15" t="s">
        <v>36</v>
      </c>
      <c r="AX171" s="15" t="s">
        <v>80</v>
      </c>
      <c r="AY171" s="214" t="s">
        <v>180</v>
      </c>
    </row>
    <row r="172" spans="1:65" s="13" customFormat="1" ht="11.25">
      <c r="B172" s="186"/>
      <c r="D172" s="182" t="s">
        <v>187</v>
      </c>
      <c r="E172" s="187" t="s">
        <v>1</v>
      </c>
      <c r="F172" s="188" t="s">
        <v>21</v>
      </c>
      <c r="H172" s="189">
        <v>1</v>
      </c>
      <c r="I172" s="190"/>
      <c r="L172" s="186"/>
      <c r="M172" s="191"/>
      <c r="N172" s="192"/>
      <c r="O172" s="192"/>
      <c r="P172" s="192"/>
      <c r="Q172" s="192"/>
      <c r="R172" s="192"/>
      <c r="S172" s="192"/>
      <c r="T172" s="193"/>
      <c r="AT172" s="187" t="s">
        <v>187</v>
      </c>
      <c r="AU172" s="187" t="s">
        <v>21</v>
      </c>
      <c r="AV172" s="13" t="s">
        <v>91</v>
      </c>
      <c r="AW172" s="13" t="s">
        <v>36</v>
      </c>
      <c r="AX172" s="13" t="s">
        <v>80</v>
      </c>
      <c r="AY172" s="187" t="s">
        <v>180</v>
      </c>
    </row>
    <row r="173" spans="1:65" s="14" customFormat="1" ht="11.25">
      <c r="B173" s="194"/>
      <c r="D173" s="182" t="s">
        <v>187</v>
      </c>
      <c r="E173" s="195" t="s">
        <v>1</v>
      </c>
      <c r="F173" s="196" t="s">
        <v>189</v>
      </c>
      <c r="H173" s="197">
        <v>1</v>
      </c>
      <c r="I173" s="198"/>
      <c r="L173" s="194"/>
      <c r="M173" s="199"/>
      <c r="N173" s="200"/>
      <c r="O173" s="200"/>
      <c r="P173" s="200"/>
      <c r="Q173" s="200"/>
      <c r="R173" s="200"/>
      <c r="S173" s="200"/>
      <c r="T173" s="201"/>
      <c r="AT173" s="195" t="s">
        <v>187</v>
      </c>
      <c r="AU173" s="195" t="s">
        <v>21</v>
      </c>
      <c r="AV173" s="14" t="s">
        <v>128</v>
      </c>
      <c r="AW173" s="14" t="s">
        <v>36</v>
      </c>
      <c r="AX173" s="14" t="s">
        <v>21</v>
      </c>
      <c r="AY173" s="195" t="s">
        <v>180</v>
      </c>
    </row>
    <row r="174" spans="1:65" s="2" customFormat="1" ht="36" customHeight="1">
      <c r="A174" s="33"/>
      <c r="B174" s="167"/>
      <c r="C174" s="168" t="s">
        <v>26</v>
      </c>
      <c r="D174" s="168" t="s">
        <v>182</v>
      </c>
      <c r="E174" s="169" t="s">
        <v>1492</v>
      </c>
      <c r="F174" s="170" t="s">
        <v>1337</v>
      </c>
      <c r="G174" s="171" t="s">
        <v>1243</v>
      </c>
      <c r="H174" s="172">
        <v>21</v>
      </c>
      <c r="I174" s="173"/>
      <c r="J174" s="174">
        <f>ROUND(I174*H174,2)</f>
        <v>0</v>
      </c>
      <c r="K174" s="175"/>
      <c r="L174" s="34"/>
      <c r="M174" s="176" t="s">
        <v>1</v>
      </c>
      <c r="N174" s="177" t="s">
        <v>45</v>
      </c>
      <c r="O174" s="59"/>
      <c r="P174" s="178">
        <f>O174*H174</f>
        <v>0</v>
      </c>
      <c r="Q174" s="178">
        <v>0</v>
      </c>
      <c r="R174" s="178">
        <f>Q174*H174</f>
        <v>0</v>
      </c>
      <c r="S174" s="178">
        <v>0</v>
      </c>
      <c r="T174" s="179">
        <f>S174*H174</f>
        <v>0</v>
      </c>
      <c r="U174" s="33"/>
      <c r="V174" s="33"/>
      <c r="W174" s="33"/>
      <c r="X174" s="33"/>
      <c r="Y174" s="33"/>
      <c r="Z174" s="33"/>
      <c r="AA174" s="33"/>
      <c r="AB174" s="33"/>
      <c r="AC174" s="33"/>
      <c r="AD174" s="33"/>
      <c r="AE174" s="33"/>
      <c r="AR174" s="180" t="s">
        <v>128</v>
      </c>
      <c r="AT174" s="180" t="s">
        <v>182</v>
      </c>
      <c r="AU174" s="180" t="s">
        <v>21</v>
      </c>
      <c r="AY174" s="18" t="s">
        <v>180</v>
      </c>
      <c r="BE174" s="181">
        <f>IF(N174="základní",J174,0)</f>
        <v>0</v>
      </c>
      <c r="BF174" s="181">
        <f>IF(N174="snížená",J174,0)</f>
        <v>0</v>
      </c>
      <c r="BG174" s="181">
        <f>IF(N174="zákl. přenesená",J174,0)</f>
        <v>0</v>
      </c>
      <c r="BH174" s="181">
        <f>IF(N174="sníž. přenesená",J174,0)</f>
        <v>0</v>
      </c>
      <c r="BI174" s="181">
        <f>IF(N174="nulová",J174,0)</f>
        <v>0</v>
      </c>
      <c r="BJ174" s="18" t="s">
        <v>21</v>
      </c>
      <c r="BK174" s="181">
        <f>ROUND(I174*H174,2)</f>
        <v>0</v>
      </c>
      <c r="BL174" s="18" t="s">
        <v>128</v>
      </c>
      <c r="BM174" s="180" t="s">
        <v>257</v>
      </c>
    </row>
    <row r="175" spans="1:65" s="2" customFormat="1" ht="19.5">
      <c r="A175" s="33"/>
      <c r="B175" s="34"/>
      <c r="C175" s="33"/>
      <c r="D175" s="182" t="s">
        <v>186</v>
      </c>
      <c r="E175" s="33"/>
      <c r="F175" s="183" t="s">
        <v>1337</v>
      </c>
      <c r="G175" s="33"/>
      <c r="H175" s="33"/>
      <c r="I175" s="102"/>
      <c r="J175" s="33"/>
      <c r="K175" s="33"/>
      <c r="L175" s="34"/>
      <c r="M175" s="184"/>
      <c r="N175" s="185"/>
      <c r="O175" s="59"/>
      <c r="P175" s="59"/>
      <c r="Q175" s="59"/>
      <c r="R175" s="59"/>
      <c r="S175" s="59"/>
      <c r="T175" s="60"/>
      <c r="U175" s="33"/>
      <c r="V175" s="33"/>
      <c r="W175" s="33"/>
      <c r="X175" s="33"/>
      <c r="Y175" s="33"/>
      <c r="Z175" s="33"/>
      <c r="AA175" s="33"/>
      <c r="AB175" s="33"/>
      <c r="AC175" s="33"/>
      <c r="AD175" s="33"/>
      <c r="AE175" s="33"/>
      <c r="AT175" s="18" t="s">
        <v>186</v>
      </c>
      <c r="AU175" s="18" t="s">
        <v>21</v>
      </c>
    </row>
    <row r="176" spans="1:65" s="15" customFormat="1" ht="11.25">
      <c r="B176" s="213"/>
      <c r="D176" s="182" t="s">
        <v>187</v>
      </c>
      <c r="E176" s="214" t="s">
        <v>1</v>
      </c>
      <c r="F176" s="215" t="s">
        <v>1317</v>
      </c>
      <c r="H176" s="214" t="s">
        <v>1</v>
      </c>
      <c r="I176" s="216"/>
      <c r="L176" s="213"/>
      <c r="M176" s="217"/>
      <c r="N176" s="218"/>
      <c r="O176" s="218"/>
      <c r="P176" s="218"/>
      <c r="Q176" s="218"/>
      <c r="R176" s="218"/>
      <c r="S176" s="218"/>
      <c r="T176" s="219"/>
      <c r="AT176" s="214" t="s">
        <v>187</v>
      </c>
      <c r="AU176" s="214" t="s">
        <v>21</v>
      </c>
      <c r="AV176" s="15" t="s">
        <v>21</v>
      </c>
      <c r="AW176" s="15" t="s">
        <v>36</v>
      </c>
      <c r="AX176" s="15" t="s">
        <v>80</v>
      </c>
      <c r="AY176" s="214" t="s">
        <v>180</v>
      </c>
    </row>
    <row r="177" spans="1:65" s="13" customFormat="1" ht="11.25">
      <c r="B177" s="186"/>
      <c r="D177" s="182" t="s">
        <v>187</v>
      </c>
      <c r="E177" s="187" t="s">
        <v>1</v>
      </c>
      <c r="F177" s="188" t="s">
        <v>7</v>
      </c>
      <c r="H177" s="189">
        <v>21</v>
      </c>
      <c r="I177" s="190"/>
      <c r="L177" s="186"/>
      <c r="M177" s="191"/>
      <c r="N177" s="192"/>
      <c r="O177" s="192"/>
      <c r="P177" s="192"/>
      <c r="Q177" s="192"/>
      <c r="R177" s="192"/>
      <c r="S177" s="192"/>
      <c r="T177" s="193"/>
      <c r="AT177" s="187" t="s">
        <v>187</v>
      </c>
      <c r="AU177" s="187" t="s">
        <v>21</v>
      </c>
      <c r="AV177" s="13" t="s">
        <v>91</v>
      </c>
      <c r="AW177" s="13" t="s">
        <v>36</v>
      </c>
      <c r="AX177" s="13" t="s">
        <v>80</v>
      </c>
      <c r="AY177" s="187" t="s">
        <v>180</v>
      </c>
    </row>
    <row r="178" spans="1:65" s="14" customFormat="1" ht="11.25">
      <c r="B178" s="194"/>
      <c r="D178" s="182" t="s">
        <v>187</v>
      </c>
      <c r="E178" s="195" t="s">
        <v>1</v>
      </c>
      <c r="F178" s="196" t="s">
        <v>189</v>
      </c>
      <c r="H178" s="197">
        <v>21</v>
      </c>
      <c r="I178" s="198"/>
      <c r="L178" s="194"/>
      <c r="M178" s="199"/>
      <c r="N178" s="200"/>
      <c r="O178" s="200"/>
      <c r="P178" s="200"/>
      <c r="Q178" s="200"/>
      <c r="R178" s="200"/>
      <c r="S178" s="200"/>
      <c r="T178" s="201"/>
      <c r="AT178" s="195" t="s">
        <v>187</v>
      </c>
      <c r="AU178" s="195" t="s">
        <v>21</v>
      </c>
      <c r="AV178" s="14" t="s">
        <v>128</v>
      </c>
      <c r="AW178" s="14" t="s">
        <v>36</v>
      </c>
      <c r="AX178" s="14" t="s">
        <v>21</v>
      </c>
      <c r="AY178" s="195" t="s">
        <v>180</v>
      </c>
    </row>
    <row r="179" spans="1:65" s="2" customFormat="1" ht="24" customHeight="1">
      <c r="A179" s="33"/>
      <c r="B179" s="167"/>
      <c r="C179" s="168" t="s">
        <v>233</v>
      </c>
      <c r="D179" s="168" t="s">
        <v>182</v>
      </c>
      <c r="E179" s="169" t="s">
        <v>1493</v>
      </c>
      <c r="F179" s="170" t="s">
        <v>1339</v>
      </c>
      <c r="G179" s="171" t="s">
        <v>1243</v>
      </c>
      <c r="H179" s="172">
        <v>4</v>
      </c>
      <c r="I179" s="173"/>
      <c r="J179" s="174">
        <f>ROUND(I179*H179,2)</f>
        <v>0</v>
      </c>
      <c r="K179" s="175"/>
      <c r="L179" s="34"/>
      <c r="M179" s="176" t="s">
        <v>1</v>
      </c>
      <c r="N179" s="177" t="s">
        <v>45</v>
      </c>
      <c r="O179" s="59"/>
      <c r="P179" s="178">
        <f>O179*H179</f>
        <v>0</v>
      </c>
      <c r="Q179" s="178">
        <v>0</v>
      </c>
      <c r="R179" s="178">
        <f>Q179*H179</f>
        <v>0</v>
      </c>
      <c r="S179" s="178">
        <v>0</v>
      </c>
      <c r="T179" s="179">
        <f>S179*H179</f>
        <v>0</v>
      </c>
      <c r="U179" s="33"/>
      <c r="V179" s="33"/>
      <c r="W179" s="33"/>
      <c r="X179" s="33"/>
      <c r="Y179" s="33"/>
      <c r="Z179" s="33"/>
      <c r="AA179" s="33"/>
      <c r="AB179" s="33"/>
      <c r="AC179" s="33"/>
      <c r="AD179" s="33"/>
      <c r="AE179" s="33"/>
      <c r="AR179" s="180" t="s">
        <v>128</v>
      </c>
      <c r="AT179" s="180" t="s">
        <v>182</v>
      </c>
      <c r="AU179" s="180" t="s">
        <v>21</v>
      </c>
      <c r="AY179" s="18" t="s">
        <v>180</v>
      </c>
      <c r="BE179" s="181">
        <f>IF(N179="základní",J179,0)</f>
        <v>0</v>
      </c>
      <c r="BF179" s="181">
        <f>IF(N179="snížená",J179,0)</f>
        <v>0</v>
      </c>
      <c r="BG179" s="181">
        <f>IF(N179="zákl. přenesená",J179,0)</f>
        <v>0</v>
      </c>
      <c r="BH179" s="181">
        <f>IF(N179="sníž. přenesená",J179,0)</f>
        <v>0</v>
      </c>
      <c r="BI179" s="181">
        <f>IF(N179="nulová",J179,0)</f>
        <v>0</v>
      </c>
      <c r="BJ179" s="18" t="s">
        <v>21</v>
      </c>
      <c r="BK179" s="181">
        <f>ROUND(I179*H179,2)</f>
        <v>0</v>
      </c>
      <c r="BL179" s="18" t="s">
        <v>128</v>
      </c>
      <c r="BM179" s="180" t="s">
        <v>262</v>
      </c>
    </row>
    <row r="180" spans="1:65" s="2" customFormat="1" ht="11.25">
      <c r="A180" s="33"/>
      <c r="B180" s="34"/>
      <c r="C180" s="33"/>
      <c r="D180" s="182" t="s">
        <v>186</v>
      </c>
      <c r="E180" s="33"/>
      <c r="F180" s="183" t="s">
        <v>1339</v>
      </c>
      <c r="G180" s="33"/>
      <c r="H180" s="33"/>
      <c r="I180" s="102"/>
      <c r="J180" s="33"/>
      <c r="K180" s="33"/>
      <c r="L180" s="34"/>
      <c r="M180" s="184"/>
      <c r="N180" s="185"/>
      <c r="O180" s="59"/>
      <c r="P180" s="59"/>
      <c r="Q180" s="59"/>
      <c r="R180" s="59"/>
      <c r="S180" s="59"/>
      <c r="T180" s="60"/>
      <c r="U180" s="33"/>
      <c r="V180" s="33"/>
      <c r="W180" s="33"/>
      <c r="X180" s="33"/>
      <c r="Y180" s="33"/>
      <c r="Z180" s="33"/>
      <c r="AA180" s="33"/>
      <c r="AB180" s="33"/>
      <c r="AC180" s="33"/>
      <c r="AD180" s="33"/>
      <c r="AE180" s="33"/>
      <c r="AT180" s="18" t="s">
        <v>186</v>
      </c>
      <c r="AU180" s="18" t="s">
        <v>21</v>
      </c>
    </row>
    <row r="181" spans="1:65" s="15" customFormat="1" ht="11.25">
      <c r="B181" s="213"/>
      <c r="D181" s="182" t="s">
        <v>187</v>
      </c>
      <c r="E181" s="214" t="s">
        <v>1</v>
      </c>
      <c r="F181" s="215" t="s">
        <v>1317</v>
      </c>
      <c r="H181" s="214" t="s">
        <v>1</v>
      </c>
      <c r="I181" s="216"/>
      <c r="L181" s="213"/>
      <c r="M181" s="217"/>
      <c r="N181" s="218"/>
      <c r="O181" s="218"/>
      <c r="P181" s="218"/>
      <c r="Q181" s="218"/>
      <c r="R181" s="218"/>
      <c r="S181" s="218"/>
      <c r="T181" s="219"/>
      <c r="AT181" s="214" t="s">
        <v>187</v>
      </c>
      <c r="AU181" s="214" t="s">
        <v>21</v>
      </c>
      <c r="AV181" s="15" t="s">
        <v>21</v>
      </c>
      <c r="AW181" s="15" t="s">
        <v>36</v>
      </c>
      <c r="AX181" s="15" t="s">
        <v>80</v>
      </c>
      <c r="AY181" s="214" t="s">
        <v>180</v>
      </c>
    </row>
    <row r="182" spans="1:65" s="13" customFormat="1" ht="11.25">
      <c r="B182" s="186"/>
      <c r="D182" s="182" t="s">
        <v>187</v>
      </c>
      <c r="E182" s="187" t="s">
        <v>1</v>
      </c>
      <c r="F182" s="188" t="s">
        <v>128</v>
      </c>
      <c r="H182" s="189">
        <v>4</v>
      </c>
      <c r="I182" s="190"/>
      <c r="L182" s="186"/>
      <c r="M182" s="191"/>
      <c r="N182" s="192"/>
      <c r="O182" s="192"/>
      <c r="P182" s="192"/>
      <c r="Q182" s="192"/>
      <c r="R182" s="192"/>
      <c r="S182" s="192"/>
      <c r="T182" s="193"/>
      <c r="AT182" s="187" t="s">
        <v>187</v>
      </c>
      <c r="AU182" s="187" t="s">
        <v>21</v>
      </c>
      <c r="AV182" s="13" t="s">
        <v>91</v>
      </c>
      <c r="AW182" s="13" t="s">
        <v>36</v>
      </c>
      <c r="AX182" s="13" t="s">
        <v>80</v>
      </c>
      <c r="AY182" s="187" t="s">
        <v>180</v>
      </c>
    </row>
    <row r="183" spans="1:65" s="14" customFormat="1" ht="11.25">
      <c r="B183" s="194"/>
      <c r="D183" s="182" t="s">
        <v>187</v>
      </c>
      <c r="E183" s="195" t="s">
        <v>1</v>
      </c>
      <c r="F183" s="196" t="s">
        <v>189</v>
      </c>
      <c r="H183" s="197">
        <v>4</v>
      </c>
      <c r="I183" s="198"/>
      <c r="L183" s="194"/>
      <c r="M183" s="199"/>
      <c r="N183" s="200"/>
      <c r="O183" s="200"/>
      <c r="P183" s="200"/>
      <c r="Q183" s="200"/>
      <c r="R183" s="200"/>
      <c r="S183" s="200"/>
      <c r="T183" s="201"/>
      <c r="AT183" s="195" t="s">
        <v>187</v>
      </c>
      <c r="AU183" s="195" t="s">
        <v>21</v>
      </c>
      <c r="AV183" s="14" t="s">
        <v>128</v>
      </c>
      <c r="AW183" s="14" t="s">
        <v>36</v>
      </c>
      <c r="AX183" s="14" t="s">
        <v>21</v>
      </c>
      <c r="AY183" s="195" t="s">
        <v>180</v>
      </c>
    </row>
    <row r="184" spans="1:65" s="2" customFormat="1" ht="24" customHeight="1">
      <c r="A184" s="33"/>
      <c r="B184" s="167"/>
      <c r="C184" s="168" t="s">
        <v>208</v>
      </c>
      <c r="D184" s="168" t="s">
        <v>182</v>
      </c>
      <c r="E184" s="169" t="s">
        <v>1494</v>
      </c>
      <c r="F184" s="170" t="s">
        <v>1341</v>
      </c>
      <c r="G184" s="171" t="s">
        <v>1243</v>
      </c>
      <c r="H184" s="172">
        <v>4</v>
      </c>
      <c r="I184" s="173"/>
      <c r="J184" s="174">
        <f>ROUND(I184*H184,2)</f>
        <v>0</v>
      </c>
      <c r="K184" s="175"/>
      <c r="L184" s="34"/>
      <c r="M184" s="176" t="s">
        <v>1</v>
      </c>
      <c r="N184" s="177" t="s">
        <v>45</v>
      </c>
      <c r="O184" s="59"/>
      <c r="P184" s="178">
        <f>O184*H184</f>
        <v>0</v>
      </c>
      <c r="Q184" s="178">
        <v>0</v>
      </c>
      <c r="R184" s="178">
        <f>Q184*H184</f>
        <v>0</v>
      </c>
      <c r="S184" s="178">
        <v>0</v>
      </c>
      <c r="T184" s="179">
        <f>S184*H184</f>
        <v>0</v>
      </c>
      <c r="U184" s="33"/>
      <c r="V184" s="33"/>
      <c r="W184" s="33"/>
      <c r="X184" s="33"/>
      <c r="Y184" s="33"/>
      <c r="Z184" s="33"/>
      <c r="AA184" s="33"/>
      <c r="AB184" s="33"/>
      <c r="AC184" s="33"/>
      <c r="AD184" s="33"/>
      <c r="AE184" s="33"/>
      <c r="AR184" s="180" t="s">
        <v>128</v>
      </c>
      <c r="AT184" s="180" t="s">
        <v>182</v>
      </c>
      <c r="AU184" s="180" t="s">
        <v>21</v>
      </c>
      <c r="AY184" s="18" t="s">
        <v>180</v>
      </c>
      <c r="BE184" s="181">
        <f>IF(N184="základní",J184,0)</f>
        <v>0</v>
      </c>
      <c r="BF184" s="181">
        <f>IF(N184="snížená",J184,0)</f>
        <v>0</v>
      </c>
      <c r="BG184" s="181">
        <f>IF(N184="zákl. přenesená",J184,0)</f>
        <v>0</v>
      </c>
      <c r="BH184" s="181">
        <f>IF(N184="sníž. přenesená",J184,0)</f>
        <v>0</v>
      </c>
      <c r="BI184" s="181">
        <f>IF(N184="nulová",J184,0)</f>
        <v>0</v>
      </c>
      <c r="BJ184" s="18" t="s">
        <v>21</v>
      </c>
      <c r="BK184" s="181">
        <f>ROUND(I184*H184,2)</f>
        <v>0</v>
      </c>
      <c r="BL184" s="18" t="s">
        <v>128</v>
      </c>
      <c r="BM184" s="180" t="s">
        <v>265</v>
      </c>
    </row>
    <row r="185" spans="1:65" s="2" customFormat="1" ht="11.25">
      <c r="A185" s="33"/>
      <c r="B185" s="34"/>
      <c r="C185" s="33"/>
      <c r="D185" s="182" t="s">
        <v>186</v>
      </c>
      <c r="E185" s="33"/>
      <c r="F185" s="183" t="s">
        <v>1341</v>
      </c>
      <c r="G185" s="33"/>
      <c r="H185" s="33"/>
      <c r="I185" s="102"/>
      <c r="J185" s="33"/>
      <c r="K185" s="33"/>
      <c r="L185" s="34"/>
      <c r="M185" s="184"/>
      <c r="N185" s="185"/>
      <c r="O185" s="59"/>
      <c r="P185" s="59"/>
      <c r="Q185" s="59"/>
      <c r="R185" s="59"/>
      <c r="S185" s="59"/>
      <c r="T185" s="60"/>
      <c r="U185" s="33"/>
      <c r="V185" s="33"/>
      <c r="W185" s="33"/>
      <c r="X185" s="33"/>
      <c r="Y185" s="33"/>
      <c r="Z185" s="33"/>
      <c r="AA185" s="33"/>
      <c r="AB185" s="33"/>
      <c r="AC185" s="33"/>
      <c r="AD185" s="33"/>
      <c r="AE185" s="33"/>
      <c r="AT185" s="18" t="s">
        <v>186</v>
      </c>
      <c r="AU185" s="18" t="s">
        <v>21</v>
      </c>
    </row>
    <row r="186" spans="1:65" s="15" customFormat="1" ht="11.25">
      <c r="B186" s="213"/>
      <c r="D186" s="182" t="s">
        <v>187</v>
      </c>
      <c r="E186" s="214" t="s">
        <v>1</v>
      </c>
      <c r="F186" s="215" t="s">
        <v>1317</v>
      </c>
      <c r="H186" s="214" t="s">
        <v>1</v>
      </c>
      <c r="I186" s="216"/>
      <c r="L186" s="213"/>
      <c r="M186" s="217"/>
      <c r="N186" s="218"/>
      <c r="O186" s="218"/>
      <c r="P186" s="218"/>
      <c r="Q186" s="218"/>
      <c r="R186" s="218"/>
      <c r="S186" s="218"/>
      <c r="T186" s="219"/>
      <c r="AT186" s="214" t="s">
        <v>187</v>
      </c>
      <c r="AU186" s="214" t="s">
        <v>21</v>
      </c>
      <c r="AV186" s="15" t="s">
        <v>21</v>
      </c>
      <c r="AW186" s="15" t="s">
        <v>36</v>
      </c>
      <c r="AX186" s="15" t="s">
        <v>80</v>
      </c>
      <c r="AY186" s="214" t="s">
        <v>180</v>
      </c>
    </row>
    <row r="187" spans="1:65" s="13" customFormat="1" ht="11.25">
      <c r="B187" s="186"/>
      <c r="D187" s="182" t="s">
        <v>187</v>
      </c>
      <c r="E187" s="187" t="s">
        <v>1</v>
      </c>
      <c r="F187" s="188" t="s">
        <v>128</v>
      </c>
      <c r="H187" s="189">
        <v>4</v>
      </c>
      <c r="I187" s="190"/>
      <c r="L187" s="186"/>
      <c r="M187" s="191"/>
      <c r="N187" s="192"/>
      <c r="O187" s="192"/>
      <c r="P187" s="192"/>
      <c r="Q187" s="192"/>
      <c r="R187" s="192"/>
      <c r="S187" s="192"/>
      <c r="T187" s="193"/>
      <c r="AT187" s="187" t="s">
        <v>187</v>
      </c>
      <c r="AU187" s="187" t="s">
        <v>21</v>
      </c>
      <c r="AV187" s="13" t="s">
        <v>91</v>
      </c>
      <c r="AW187" s="13" t="s">
        <v>36</v>
      </c>
      <c r="AX187" s="13" t="s">
        <v>80</v>
      </c>
      <c r="AY187" s="187" t="s">
        <v>180</v>
      </c>
    </row>
    <row r="188" spans="1:65" s="14" customFormat="1" ht="11.25">
      <c r="B188" s="194"/>
      <c r="D188" s="182" t="s">
        <v>187</v>
      </c>
      <c r="E188" s="195" t="s">
        <v>1</v>
      </c>
      <c r="F188" s="196" t="s">
        <v>189</v>
      </c>
      <c r="H188" s="197">
        <v>4</v>
      </c>
      <c r="I188" s="198"/>
      <c r="L188" s="194"/>
      <c r="M188" s="199"/>
      <c r="N188" s="200"/>
      <c r="O188" s="200"/>
      <c r="P188" s="200"/>
      <c r="Q188" s="200"/>
      <c r="R188" s="200"/>
      <c r="S188" s="200"/>
      <c r="T188" s="201"/>
      <c r="AT188" s="195" t="s">
        <v>187</v>
      </c>
      <c r="AU188" s="195" t="s">
        <v>21</v>
      </c>
      <c r="AV188" s="14" t="s">
        <v>128</v>
      </c>
      <c r="AW188" s="14" t="s">
        <v>36</v>
      </c>
      <c r="AX188" s="14" t="s">
        <v>21</v>
      </c>
      <c r="AY188" s="195" t="s">
        <v>180</v>
      </c>
    </row>
    <row r="189" spans="1:65" s="2" customFormat="1" ht="24" customHeight="1">
      <c r="A189" s="33"/>
      <c r="B189" s="167"/>
      <c r="C189" s="168" t="s">
        <v>243</v>
      </c>
      <c r="D189" s="168" t="s">
        <v>182</v>
      </c>
      <c r="E189" s="169" t="s">
        <v>1495</v>
      </c>
      <c r="F189" s="170" t="s">
        <v>1343</v>
      </c>
      <c r="G189" s="171" t="s">
        <v>1243</v>
      </c>
      <c r="H189" s="172">
        <v>1</v>
      </c>
      <c r="I189" s="173"/>
      <c r="J189" s="174">
        <f>ROUND(I189*H189,2)</f>
        <v>0</v>
      </c>
      <c r="K189" s="175"/>
      <c r="L189" s="34"/>
      <c r="M189" s="176" t="s">
        <v>1</v>
      </c>
      <c r="N189" s="177" t="s">
        <v>45</v>
      </c>
      <c r="O189" s="59"/>
      <c r="P189" s="178">
        <f>O189*H189</f>
        <v>0</v>
      </c>
      <c r="Q189" s="178">
        <v>0</v>
      </c>
      <c r="R189" s="178">
        <f>Q189*H189</f>
        <v>0</v>
      </c>
      <c r="S189" s="178">
        <v>0</v>
      </c>
      <c r="T189" s="179">
        <f>S189*H189</f>
        <v>0</v>
      </c>
      <c r="U189" s="33"/>
      <c r="V189" s="33"/>
      <c r="W189" s="33"/>
      <c r="X189" s="33"/>
      <c r="Y189" s="33"/>
      <c r="Z189" s="33"/>
      <c r="AA189" s="33"/>
      <c r="AB189" s="33"/>
      <c r="AC189" s="33"/>
      <c r="AD189" s="33"/>
      <c r="AE189" s="33"/>
      <c r="AR189" s="180" t="s">
        <v>128</v>
      </c>
      <c r="AT189" s="180" t="s">
        <v>182</v>
      </c>
      <c r="AU189" s="180" t="s">
        <v>21</v>
      </c>
      <c r="AY189" s="18" t="s">
        <v>180</v>
      </c>
      <c r="BE189" s="181">
        <f>IF(N189="základní",J189,0)</f>
        <v>0</v>
      </c>
      <c r="BF189" s="181">
        <f>IF(N189="snížená",J189,0)</f>
        <v>0</v>
      </c>
      <c r="BG189" s="181">
        <f>IF(N189="zákl. přenesená",J189,0)</f>
        <v>0</v>
      </c>
      <c r="BH189" s="181">
        <f>IF(N189="sníž. přenesená",J189,0)</f>
        <v>0</v>
      </c>
      <c r="BI189" s="181">
        <f>IF(N189="nulová",J189,0)</f>
        <v>0</v>
      </c>
      <c r="BJ189" s="18" t="s">
        <v>21</v>
      </c>
      <c r="BK189" s="181">
        <f>ROUND(I189*H189,2)</f>
        <v>0</v>
      </c>
      <c r="BL189" s="18" t="s">
        <v>128</v>
      </c>
      <c r="BM189" s="180" t="s">
        <v>270</v>
      </c>
    </row>
    <row r="190" spans="1:65" s="2" customFormat="1" ht="11.25">
      <c r="A190" s="33"/>
      <c r="B190" s="34"/>
      <c r="C190" s="33"/>
      <c r="D190" s="182" t="s">
        <v>186</v>
      </c>
      <c r="E190" s="33"/>
      <c r="F190" s="183" t="s">
        <v>1343</v>
      </c>
      <c r="G190" s="33"/>
      <c r="H190" s="33"/>
      <c r="I190" s="102"/>
      <c r="J190" s="33"/>
      <c r="K190" s="33"/>
      <c r="L190" s="34"/>
      <c r="M190" s="184"/>
      <c r="N190" s="185"/>
      <c r="O190" s="59"/>
      <c r="P190" s="59"/>
      <c r="Q190" s="59"/>
      <c r="R190" s="59"/>
      <c r="S190" s="59"/>
      <c r="T190" s="60"/>
      <c r="U190" s="33"/>
      <c r="V190" s="33"/>
      <c r="W190" s="33"/>
      <c r="X190" s="33"/>
      <c r="Y190" s="33"/>
      <c r="Z190" s="33"/>
      <c r="AA190" s="33"/>
      <c r="AB190" s="33"/>
      <c r="AC190" s="33"/>
      <c r="AD190" s="33"/>
      <c r="AE190" s="33"/>
      <c r="AT190" s="18" t="s">
        <v>186</v>
      </c>
      <c r="AU190" s="18" t="s">
        <v>21</v>
      </c>
    </row>
    <row r="191" spans="1:65" s="15" customFormat="1" ht="11.25">
      <c r="B191" s="213"/>
      <c r="D191" s="182" t="s">
        <v>187</v>
      </c>
      <c r="E191" s="214" t="s">
        <v>1</v>
      </c>
      <c r="F191" s="215" t="s">
        <v>1344</v>
      </c>
      <c r="H191" s="214" t="s">
        <v>1</v>
      </c>
      <c r="I191" s="216"/>
      <c r="L191" s="213"/>
      <c r="M191" s="217"/>
      <c r="N191" s="218"/>
      <c r="O191" s="218"/>
      <c r="P191" s="218"/>
      <c r="Q191" s="218"/>
      <c r="R191" s="218"/>
      <c r="S191" s="218"/>
      <c r="T191" s="219"/>
      <c r="AT191" s="214" t="s">
        <v>187</v>
      </c>
      <c r="AU191" s="214" t="s">
        <v>21</v>
      </c>
      <c r="AV191" s="15" t="s">
        <v>21</v>
      </c>
      <c r="AW191" s="15" t="s">
        <v>36</v>
      </c>
      <c r="AX191" s="15" t="s">
        <v>80</v>
      </c>
      <c r="AY191" s="214" t="s">
        <v>180</v>
      </c>
    </row>
    <row r="192" spans="1:65" s="13" customFormat="1" ht="11.25">
      <c r="B192" s="186"/>
      <c r="D192" s="182" t="s">
        <v>187</v>
      </c>
      <c r="E192" s="187" t="s">
        <v>1</v>
      </c>
      <c r="F192" s="188" t="s">
        <v>21</v>
      </c>
      <c r="H192" s="189">
        <v>1</v>
      </c>
      <c r="I192" s="190"/>
      <c r="L192" s="186"/>
      <c r="M192" s="191"/>
      <c r="N192" s="192"/>
      <c r="O192" s="192"/>
      <c r="P192" s="192"/>
      <c r="Q192" s="192"/>
      <c r="R192" s="192"/>
      <c r="S192" s="192"/>
      <c r="T192" s="193"/>
      <c r="AT192" s="187" t="s">
        <v>187</v>
      </c>
      <c r="AU192" s="187" t="s">
        <v>21</v>
      </c>
      <c r="AV192" s="13" t="s">
        <v>91</v>
      </c>
      <c r="AW192" s="13" t="s">
        <v>36</v>
      </c>
      <c r="AX192" s="13" t="s">
        <v>80</v>
      </c>
      <c r="AY192" s="187" t="s">
        <v>180</v>
      </c>
    </row>
    <row r="193" spans="1:65" s="14" customFormat="1" ht="11.25">
      <c r="B193" s="194"/>
      <c r="D193" s="182" t="s">
        <v>187</v>
      </c>
      <c r="E193" s="195" t="s">
        <v>1</v>
      </c>
      <c r="F193" s="196" t="s">
        <v>189</v>
      </c>
      <c r="H193" s="197">
        <v>1</v>
      </c>
      <c r="I193" s="198"/>
      <c r="L193" s="194"/>
      <c r="M193" s="199"/>
      <c r="N193" s="200"/>
      <c r="O193" s="200"/>
      <c r="P193" s="200"/>
      <c r="Q193" s="200"/>
      <c r="R193" s="200"/>
      <c r="S193" s="200"/>
      <c r="T193" s="201"/>
      <c r="AT193" s="195" t="s">
        <v>187</v>
      </c>
      <c r="AU193" s="195" t="s">
        <v>21</v>
      </c>
      <c r="AV193" s="14" t="s">
        <v>128</v>
      </c>
      <c r="AW193" s="14" t="s">
        <v>36</v>
      </c>
      <c r="AX193" s="14" t="s">
        <v>21</v>
      </c>
      <c r="AY193" s="195" t="s">
        <v>180</v>
      </c>
    </row>
    <row r="194" spans="1:65" s="2" customFormat="1" ht="24" customHeight="1">
      <c r="A194" s="33"/>
      <c r="B194" s="167"/>
      <c r="C194" s="168" t="s">
        <v>214</v>
      </c>
      <c r="D194" s="168" t="s">
        <v>182</v>
      </c>
      <c r="E194" s="169" t="s">
        <v>1496</v>
      </c>
      <c r="F194" s="170" t="s">
        <v>1346</v>
      </c>
      <c r="G194" s="171" t="s">
        <v>1243</v>
      </c>
      <c r="H194" s="172">
        <v>7</v>
      </c>
      <c r="I194" s="173"/>
      <c r="J194" s="174">
        <f>ROUND(I194*H194,2)</f>
        <v>0</v>
      </c>
      <c r="K194" s="175"/>
      <c r="L194" s="34"/>
      <c r="M194" s="176" t="s">
        <v>1</v>
      </c>
      <c r="N194" s="177" t="s">
        <v>45</v>
      </c>
      <c r="O194" s="59"/>
      <c r="P194" s="178">
        <f>O194*H194</f>
        <v>0</v>
      </c>
      <c r="Q194" s="178">
        <v>0</v>
      </c>
      <c r="R194" s="178">
        <f>Q194*H194</f>
        <v>0</v>
      </c>
      <c r="S194" s="178">
        <v>0</v>
      </c>
      <c r="T194" s="179">
        <f>S194*H194</f>
        <v>0</v>
      </c>
      <c r="U194" s="33"/>
      <c r="V194" s="33"/>
      <c r="W194" s="33"/>
      <c r="X194" s="33"/>
      <c r="Y194" s="33"/>
      <c r="Z194" s="33"/>
      <c r="AA194" s="33"/>
      <c r="AB194" s="33"/>
      <c r="AC194" s="33"/>
      <c r="AD194" s="33"/>
      <c r="AE194" s="33"/>
      <c r="AR194" s="180" t="s">
        <v>128</v>
      </c>
      <c r="AT194" s="180" t="s">
        <v>182</v>
      </c>
      <c r="AU194" s="180" t="s">
        <v>21</v>
      </c>
      <c r="AY194" s="18" t="s">
        <v>180</v>
      </c>
      <c r="BE194" s="181">
        <f>IF(N194="základní",J194,0)</f>
        <v>0</v>
      </c>
      <c r="BF194" s="181">
        <f>IF(N194="snížená",J194,0)</f>
        <v>0</v>
      </c>
      <c r="BG194" s="181">
        <f>IF(N194="zákl. přenesená",J194,0)</f>
        <v>0</v>
      </c>
      <c r="BH194" s="181">
        <f>IF(N194="sníž. přenesená",J194,0)</f>
        <v>0</v>
      </c>
      <c r="BI194" s="181">
        <f>IF(N194="nulová",J194,0)</f>
        <v>0</v>
      </c>
      <c r="BJ194" s="18" t="s">
        <v>21</v>
      </c>
      <c r="BK194" s="181">
        <f>ROUND(I194*H194,2)</f>
        <v>0</v>
      </c>
      <c r="BL194" s="18" t="s">
        <v>128</v>
      </c>
      <c r="BM194" s="180" t="s">
        <v>274</v>
      </c>
    </row>
    <row r="195" spans="1:65" s="2" customFormat="1" ht="11.25">
      <c r="A195" s="33"/>
      <c r="B195" s="34"/>
      <c r="C195" s="33"/>
      <c r="D195" s="182" t="s">
        <v>186</v>
      </c>
      <c r="E195" s="33"/>
      <c r="F195" s="183" t="s">
        <v>1346</v>
      </c>
      <c r="G195" s="33"/>
      <c r="H195" s="33"/>
      <c r="I195" s="102"/>
      <c r="J195" s="33"/>
      <c r="K195" s="33"/>
      <c r="L195" s="34"/>
      <c r="M195" s="184"/>
      <c r="N195" s="185"/>
      <c r="O195" s="59"/>
      <c r="P195" s="59"/>
      <c r="Q195" s="59"/>
      <c r="R195" s="59"/>
      <c r="S195" s="59"/>
      <c r="T195" s="60"/>
      <c r="U195" s="33"/>
      <c r="V195" s="33"/>
      <c r="W195" s="33"/>
      <c r="X195" s="33"/>
      <c r="Y195" s="33"/>
      <c r="Z195" s="33"/>
      <c r="AA195" s="33"/>
      <c r="AB195" s="33"/>
      <c r="AC195" s="33"/>
      <c r="AD195" s="33"/>
      <c r="AE195" s="33"/>
      <c r="AT195" s="18" t="s">
        <v>186</v>
      </c>
      <c r="AU195" s="18" t="s">
        <v>21</v>
      </c>
    </row>
    <row r="196" spans="1:65" s="15" customFormat="1" ht="22.5">
      <c r="B196" s="213"/>
      <c r="D196" s="182" t="s">
        <v>187</v>
      </c>
      <c r="E196" s="214" t="s">
        <v>1</v>
      </c>
      <c r="F196" s="215" t="s">
        <v>1324</v>
      </c>
      <c r="H196" s="214" t="s">
        <v>1</v>
      </c>
      <c r="I196" s="216"/>
      <c r="L196" s="213"/>
      <c r="M196" s="217"/>
      <c r="N196" s="218"/>
      <c r="O196" s="218"/>
      <c r="P196" s="218"/>
      <c r="Q196" s="218"/>
      <c r="R196" s="218"/>
      <c r="S196" s="218"/>
      <c r="T196" s="219"/>
      <c r="AT196" s="214" t="s">
        <v>187</v>
      </c>
      <c r="AU196" s="214" t="s">
        <v>21</v>
      </c>
      <c r="AV196" s="15" t="s">
        <v>21</v>
      </c>
      <c r="AW196" s="15" t="s">
        <v>36</v>
      </c>
      <c r="AX196" s="15" t="s">
        <v>80</v>
      </c>
      <c r="AY196" s="214" t="s">
        <v>180</v>
      </c>
    </row>
    <row r="197" spans="1:65" s="13" customFormat="1" ht="11.25">
      <c r="B197" s="186"/>
      <c r="D197" s="182" t="s">
        <v>187</v>
      </c>
      <c r="E197" s="187" t="s">
        <v>1</v>
      </c>
      <c r="F197" s="188" t="s">
        <v>1347</v>
      </c>
      <c r="H197" s="189">
        <v>7</v>
      </c>
      <c r="I197" s="190"/>
      <c r="L197" s="186"/>
      <c r="M197" s="191"/>
      <c r="N197" s="192"/>
      <c r="O197" s="192"/>
      <c r="P197" s="192"/>
      <c r="Q197" s="192"/>
      <c r="R197" s="192"/>
      <c r="S197" s="192"/>
      <c r="T197" s="193"/>
      <c r="AT197" s="187" t="s">
        <v>187</v>
      </c>
      <c r="AU197" s="187" t="s">
        <v>21</v>
      </c>
      <c r="AV197" s="13" t="s">
        <v>91</v>
      </c>
      <c r="AW197" s="13" t="s">
        <v>36</v>
      </c>
      <c r="AX197" s="13" t="s">
        <v>80</v>
      </c>
      <c r="AY197" s="187" t="s">
        <v>180</v>
      </c>
    </row>
    <row r="198" spans="1:65" s="14" customFormat="1" ht="11.25">
      <c r="B198" s="194"/>
      <c r="D198" s="182" t="s">
        <v>187</v>
      </c>
      <c r="E198" s="195" t="s">
        <v>1</v>
      </c>
      <c r="F198" s="196" t="s">
        <v>189</v>
      </c>
      <c r="H198" s="197">
        <v>7</v>
      </c>
      <c r="I198" s="198"/>
      <c r="L198" s="194"/>
      <c r="M198" s="199"/>
      <c r="N198" s="200"/>
      <c r="O198" s="200"/>
      <c r="P198" s="200"/>
      <c r="Q198" s="200"/>
      <c r="R198" s="200"/>
      <c r="S198" s="200"/>
      <c r="T198" s="201"/>
      <c r="AT198" s="195" t="s">
        <v>187</v>
      </c>
      <c r="AU198" s="195" t="s">
        <v>21</v>
      </c>
      <c r="AV198" s="14" t="s">
        <v>128</v>
      </c>
      <c r="AW198" s="14" t="s">
        <v>36</v>
      </c>
      <c r="AX198" s="14" t="s">
        <v>21</v>
      </c>
      <c r="AY198" s="195" t="s">
        <v>180</v>
      </c>
    </row>
    <row r="199" spans="1:65" s="12" customFormat="1" ht="25.9" customHeight="1">
      <c r="B199" s="154"/>
      <c r="D199" s="155" t="s">
        <v>79</v>
      </c>
      <c r="E199" s="156" t="s">
        <v>1260</v>
      </c>
      <c r="F199" s="156" t="s">
        <v>1348</v>
      </c>
      <c r="I199" s="157"/>
      <c r="J199" s="158">
        <f>BK199</f>
        <v>0</v>
      </c>
      <c r="L199" s="154"/>
      <c r="M199" s="159"/>
      <c r="N199" s="160"/>
      <c r="O199" s="160"/>
      <c r="P199" s="161">
        <f>SUM(P200:P336)</f>
        <v>0</v>
      </c>
      <c r="Q199" s="160"/>
      <c r="R199" s="161">
        <f>SUM(R200:R336)</f>
        <v>0</v>
      </c>
      <c r="S199" s="160"/>
      <c r="T199" s="162">
        <f>SUM(T200:T336)</f>
        <v>0</v>
      </c>
      <c r="AR199" s="155" t="s">
        <v>21</v>
      </c>
      <c r="AT199" s="163" t="s">
        <v>79</v>
      </c>
      <c r="AU199" s="163" t="s">
        <v>80</v>
      </c>
      <c r="AY199" s="155" t="s">
        <v>180</v>
      </c>
      <c r="BK199" s="164">
        <f>SUM(BK200:BK336)</f>
        <v>0</v>
      </c>
    </row>
    <row r="200" spans="1:65" s="2" customFormat="1" ht="16.5" customHeight="1">
      <c r="A200" s="33"/>
      <c r="B200" s="167"/>
      <c r="C200" s="168" t="s">
        <v>8</v>
      </c>
      <c r="D200" s="168" t="s">
        <v>182</v>
      </c>
      <c r="E200" s="169" t="s">
        <v>1497</v>
      </c>
      <c r="F200" s="170" t="s">
        <v>1350</v>
      </c>
      <c r="G200" s="171" t="s">
        <v>1243</v>
      </c>
      <c r="H200" s="172">
        <v>4</v>
      </c>
      <c r="I200" s="173"/>
      <c r="J200" s="174">
        <f>ROUND(I200*H200,2)</f>
        <v>0</v>
      </c>
      <c r="K200" s="175"/>
      <c r="L200" s="34"/>
      <c r="M200" s="176" t="s">
        <v>1</v>
      </c>
      <c r="N200" s="177" t="s">
        <v>45</v>
      </c>
      <c r="O200" s="59"/>
      <c r="P200" s="178">
        <f>O200*H200</f>
        <v>0</v>
      </c>
      <c r="Q200" s="178">
        <v>0</v>
      </c>
      <c r="R200" s="178">
        <f>Q200*H200</f>
        <v>0</v>
      </c>
      <c r="S200" s="178">
        <v>0</v>
      </c>
      <c r="T200" s="179">
        <f>S200*H200</f>
        <v>0</v>
      </c>
      <c r="U200" s="33"/>
      <c r="V200" s="33"/>
      <c r="W200" s="33"/>
      <c r="X200" s="33"/>
      <c r="Y200" s="33"/>
      <c r="Z200" s="33"/>
      <c r="AA200" s="33"/>
      <c r="AB200" s="33"/>
      <c r="AC200" s="33"/>
      <c r="AD200" s="33"/>
      <c r="AE200" s="33"/>
      <c r="AR200" s="180" t="s">
        <v>128</v>
      </c>
      <c r="AT200" s="180" t="s">
        <v>182</v>
      </c>
      <c r="AU200" s="180" t="s">
        <v>21</v>
      </c>
      <c r="AY200" s="18" t="s">
        <v>180</v>
      </c>
      <c r="BE200" s="181">
        <f>IF(N200="základní",J200,0)</f>
        <v>0</v>
      </c>
      <c r="BF200" s="181">
        <f>IF(N200="snížená",J200,0)</f>
        <v>0</v>
      </c>
      <c r="BG200" s="181">
        <f>IF(N200="zákl. přenesená",J200,0)</f>
        <v>0</v>
      </c>
      <c r="BH200" s="181">
        <f>IF(N200="sníž. přenesená",J200,0)</f>
        <v>0</v>
      </c>
      <c r="BI200" s="181">
        <f>IF(N200="nulová",J200,0)</f>
        <v>0</v>
      </c>
      <c r="BJ200" s="18" t="s">
        <v>21</v>
      </c>
      <c r="BK200" s="181">
        <f>ROUND(I200*H200,2)</f>
        <v>0</v>
      </c>
      <c r="BL200" s="18" t="s">
        <v>128</v>
      </c>
      <c r="BM200" s="180" t="s">
        <v>277</v>
      </c>
    </row>
    <row r="201" spans="1:65" s="2" customFormat="1" ht="11.25">
      <c r="A201" s="33"/>
      <c r="B201" s="34"/>
      <c r="C201" s="33"/>
      <c r="D201" s="182" t="s">
        <v>186</v>
      </c>
      <c r="E201" s="33"/>
      <c r="F201" s="183" t="s">
        <v>1350</v>
      </c>
      <c r="G201" s="33"/>
      <c r="H201" s="33"/>
      <c r="I201" s="102"/>
      <c r="J201" s="33"/>
      <c r="K201" s="33"/>
      <c r="L201" s="34"/>
      <c r="M201" s="184"/>
      <c r="N201" s="185"/>
      <c r="O201" s="59"/>
      <c r="P201" s="59"/>
      <c r="Q201" s="59"/>
      <c r="R201" s="59"/>
      <c r="S201" s="59"/>
      <c r="T201" s="60"/>
      <c r="U201" s="33"/>
      <c r="V201" s="33"/>
      <c r="W201" s="33"/>
      <c r="X201" s="33"/>
      <c r="Y201" s="33"/>
      <c r="Z201" s="33"/>
      <c r="AA201" s="33"/>
      <c r="AB201" s="33"/>
      <c r="AC201" s="33"/>
      <c r="AD201" s="33"/>
      <c r="AE201" s="33"/>
      <c r="AT201" s="18" t="s">
        <v>186</v>
      </c>
      <c r="AU201" s="18" t="s">
        <v>21</v>
      </c>
    </row>
    <row r="202" spans="1:65" s="15" customFormat="1" ht="11.25">
      <c r="B202" s="213"/>
      <c r="D202" s="182" t="s">
        <v>187</v>
      </c>
      <c r="E202" s="214" t="s">
        <v>1</v>
      </c>
      <c r="F202" s="215" t="s">
        <v>1317</v>
      </c>
      <c r="H202" s="214" t="s">
        <v>1</v>
      </c>
      <c r="I202" s="216"/>
      <c r="L202" s="213"/>
      <c r="M202" s="217"/>
      <c r="N202" s="218"/>
      <c r="O202" s="218"/>
      <c r="P202" s="218"/>
      <c r="Q202" s="218"/>
      <c r="R202" s="218"/>
      <c r="S202" s="218"/>
      <c r="T202" s="219"/>
      <c r="AT202" s="214" t="s">
        <v>187</v>
      </c>
      <c r="AU202" s="214" t="s">
        <v>21</v>
      </c>
      <c r="AV202" s="15" t="s">
        <v>21</v>
      </c>
      <c r="AW202" s="15" t="s">
        <v>36</v>
      </c>
      <c r="AX202" s="15" t="s">
        <v>80</v>
      </c>
      <c r="AY202" s="214" t="s">
        <v>180</v>
      </c>
    </row>
    <row r="203" spans="1:65" s="13" customFormat="1" ht="11.25">
      <c r="B203" s="186"/>
      <c r="D203" s="182" t="s">
        <v>187</v>
      </c>
      <c r="E203" s="187" t="s">
        <v>1</v>
      </c>
      <c r="F203" s="188" t="s">
        <v>128</v>
      </c>
      <c r="H203" s="189">
        <v>4</v>
      </c>
      <c r="I203" s="190"/>
      <c r="L203" s="186"/>
      <c r="M203" s="191"/>
      <c r="N203" s="192"/>
      <c r="O203" s="192"/>
      <c r="P203" s="192"/>
      <c r="Q203" s="192"/>
      <c r="R203" s="192"/>
      <c r="S203" s="192"/>
      <c r="T203" s="193"/>
      <c r="AT203" s="187" t="s">
        <v>187</v>
      </c>
      <c r="AU203" s="187" t="s">
        <v>21</v>
      </c>
      <c r="AV203" s="13" t="s">
        <v>91</v>
      </c>
      <c r="AW203" s="13" t="s">
        <v>36</v>
      </c>
      <c r="AX203" s="13" t="s">
        <v>80</v>
      </c>
      <c r="AY203" s="187" t="s">
        <v>180</v>
      </c>
    </row>
    <row r="204" spans="1:65" s="14" customFormat="1" ht="11.25">
      <c r="B204" s="194"/>
      <c r="D204" s="182" t="s">
        <v>187</v>
      </c>
      <c r="E204" s="195" t="s">
        <v>1</v>
      </c>
      <c r="F204" s="196" t="s">
        <v>189</v>
      </c>
      <c r="H204" s="197">
        <v>4</v>
      </c>
      <c r="I204" s="198"/>
      <c r="L204" s="194"/>
      <c r="M204" s="199"/>
      <c r="N204" s="200"/>
      <c r="O204" s="200"/>
      <c r="P204" s="200"/>
      <c r="Q204" s="200"/>
      <c r="R204" s="200"/>
      <c r="S204" s="200"/>
      <c r="T204" s="201"/>
      <c r="AT204" s="195" t="s">
        <v>187</v>
      </c>
      <c r="AU204" s="195" t="s">
        <v>21</v>
      </c>
      <c r="AV204" s="14" t="s">
        <v>128</v>
      </c>
      <c r="AW204" s="14" t="s">
        <v>36</v>
      </c>
      <c r="AX204" s="14" t="s">
        <v>21</v>
      </c>
      <c r="AY204" s="195" t="s">
        <v>180</v>
      </c>
    </row>
    <row r="205" spans="1:65" s="2" customFormat="1" ht="24" customHeight="1">
      <c r="A205" s="33"/>
      <c r="B205" s="167"/>
      <c r="C205" s="168" t="s">
        <v>220</v>
      </c>
      <c r="D205" s="168" t="s">
        <v>182</v>
      </c>
      <c r="E205" s="169" t="s">
        <v>1498</v>
      </c>
      <c r="F205" s="170" t="s">
        <v>1352</v>
      </c>
      <c r="G205" s="171" t="s">
        <v>1243</v>
      </c>
      <c r="H205" s="172">
        <v>5</v>
      </c>
      <c r="I205" s="173"/>
      <c r="J205" s="174">
        <f>ROUND(I205*H205,2)</f>
        <v>0</v>
      </c>
      <c r="K205" s="175"/>
      <c r="L205" s="34"/>
      <c r="M205" s="176" t="s">
        <v>1</v>
      </c>
      <c r="N205" s="177" t="s">
        <v>45</v>
      </c>
      <c r="O205" s="59"/>
      <c r="P205" s="178">
        <f>O205*H205</f>
        <v>0</v>
      </c>
      <c r="Q205" s="178">
        <v>0</v>
      </c>
      <c r="R205" s="178">
        <f>Q205*H205</f>
        <v>0</v>
      </c>
      <c r="S205" s="178">
        <v>0</v>
      </c>
      <c r="T205" s="179">
        <f>S205*H205</f>
        <v>0</v>
      </c>
      <c r="U205" s="33"/>
      <c r="V205" s="33"/>
      <c r="W205" s="33"/>
      <c r="X205" s="33"/>
      <c r="Y205" s="33"/>
      <c r="Z205" s="33"/>
      <c r="AA205" s="33"/>
      <c r="AB205" s="33"/>
      <c r="AC205" s="33"/>
      <c r="AD205" s="33"/>
      <c r="AE205" s="33"/>
      <c r="AR205" s="180" t="s">
        <v>128</v>
      </c>
      <c r="AT205" s="180" t="s">
        <v>182</v>
      </c>
      <c r="AU205" s="180" t="s">
        <v>21</v>
      </c>
      <c r="AY205" s="18" t="s">
        <v>180</v>
      </c>
      <c r="BE205" s="181">
        <f>IF(N205="základní",J205,0)</f>
        <v>0</v>
      </c>
      <c r="BF205" s="181">
        <f>IF(N205="snížená",J205,0)</f>
        <v>0</v>
      </c>
      <c r="BG205" s="181">
        <f>IF(N205="zákl. přenesená",J205,0)</f>
        <v>0</v>
      </c>
      <c r="BH205" s="181">
        <f>IF(N205="sníž. přenesená",J205,0)</f>
        <v>0</v>
      </c>
      <c r="BI205" s="181">
        <f>IF(N205="nulová",J205,0)</f>
        <v>0</v>
      </c>
      <c r="BJ205" s="18" t="s">
        <v>21</v>
      </c>
      <c r="BK205" s="181">
        <f>ROUND(I205*H205,2)</f>
        <v>0</v>
      </c>
      <c r="BL205" s="18" t="s">
        <v>128</v>
      </c>
      <c r="BM205" s="180" t="s">
        <v>281</v>
      </c>
    </row>
    <row r="206" spans="1:65" s="2" customFormat="1" ht="11.25">
      <c r="A206" s="33"/>
      <c r="B206" s="34"/>
      <c r="C206" s="33"/>
      <c r="D206" s="182" t="s">
        <v>186</v>
      </c>
      <c r="E206" s="33"/>
      <c r="F206" s="183" t="s">
        <v>1352</v>
      </c>
      <c r="G206" s="33"/>
      <c r="H206" s="33"/>
      <c r="I206" s="102"/>
      <c r="J206" s="33"/>
      <c r="K206" s="33"/>
      <c r="L206" s="34"/>
      <c r="M206" s="184"/>
      <c r="N206" s="185"/>
      <c r="O206" s="59"/>
      <c r="P206" s="59"/>
      <c r="Q206" s="59"/>
      <c r="R206" s="59"/>
      <c r="S206" s="59"/>
      <c r="T206" s="60"/>
      <c r="U206" s="33"/>
      <c r="V206" s="33"/>
      <c r="W206" s="33"/>
      <c r="X206" s="33"/>
      <c r="Y206" s="33"/>
      <c r="Z206" s="33"/>
      <c r="AA206" s="33"/>
      <c r="AB206" s="33"/>
      <c r="AC206" s="33"/>
      <c r="AD206" s="33"/>
      <c r="AE206" s="33"/>
      <c r="AT206" s="18" t="s">
        <v>186</v>
      </c>
      <c r="AU206" s="18" t="s">
        <v>21</v>
      </c>
    </row>
    <row r="207" spans="1:65" s="15" customFormat="1" ht="11.25">
      <c r="B207" s="213"/>
      <c r="D207" s="182" t="s">
        <v>187</v>
      </c>
      <c r="E207" s="214" t="s">
        <v>1</v>
      </c>
      <c r="F207" s="215" t="s">
        <v>1317</v>
      </c>
      <c r="H207" s="214" t="s">
        <v>1</v>
      </c>
      <c r="I207" s="216"/>
      <c r="L207" s="213"/>
      <c r="M207" s="217"/>
      <c r="N207" s="218"/>
      <c r="O207" s="218"/>
      <c r="P207" s="218"/>
      <c r="Q207" s="218"/>
      <c r="R207" s="218"/>
      <c r="S207" s="218"/>
      <c r="T207" s="219"/>
      <c r="AT207" s="214" t="s">
        <v>187</v>
      </c>
      <c r="AU207" s="214" t="s">
        <v>21</v>
      </c>
      <c r="AV207" s="15" t="s">
        <v>21</v>
      </c>
      <c r="AW207" s="15" t="s">
        <v>36</v>
      </c>
      <c r="AX207" s="15" t="s">
        <v>80</v>
      </c>
      <c r="AY207" s="214" t="s">
        <v>180</v>
      </c>
    </row>
    <row r="208" spans="1:65" s="13" customFormat="1" ht="11.25">
      <c r="B208" s="186"/>
      <c r="D208" s="182" t="s">
        <v>187</v>
      </c>
      <c r="E208" s="187" t="s">
        <v>1</v>
      </c>
      <c r="F208" s="188" t="s">
        <v>203</v>
      </c>
      <c r="H208" s="189">
        <v>5</v>
      </c>
      <c r="I208" s="190"/>
      <c r="L208" s="186"/>
      <c r="M208" s="191"/>
      <c r="N208" s="192"/>
      <c r="O208" s="192"/>
      <c r="P208" s="192"/>
      <c r="Q208" s="192"/>
      <c r="R208" s="192"/>
      <c r="S208" s="192"/>
      <c r="T208" s="193"/>
      <c r="AT208" s="187" t="s">
        <v>187</v>
      </c>
      <c r="AU208" s="187" t="s">
        <v>21</v>
      </c>
      <c r="AV208" s="13" t="s">
        <v>91</v>
      </c>
      <c r="AW208" s="13" t="s">
        <v>36</v>
      </c>
      <c r="AX208" s="13" t="s">
        <v>80</v>
      </c>
      <c r="AY208" s="187" t="s">
        <v>180</v>
      </c>
    </row>
    <row r="209" spans="1:65" s="14" customFormat="1" ht="11.25">
      <c r="B209" s="194"/>
      <c r="D209" s="182" t="s">
        <v>187</v>
      </c>
      <c r="E209" s="195" t="s">
        <v>1</v>
      </c>
      <c r="F209" s="196" t="s">
        <v>189</v>
      </c>
      <c r="H209" s="197">
        <v>5</v>
      </c>
      <c r="I209" s="198"/>
      <c r="L209" s="194"/>
      <c r="M209" s="199"/>
      <c r="N209" s="200"/>
      <c r="O209" s="200"/>
      <c r="P209" s="200"/>
      <c r="Q209" s="200"/>
      <c r="R209" s="200"/>
      <c r="S209" s="200"/>
      <c r="T209" s="201"/>
      <c r="AT209" s="195" t="s">
        <v>187</v>
      </c>
      <c r="AU209" s="195" t="s">
        <v>21</v>
      </c>
      <c r="AV209" s="14" t="s">
        <v>128</v>
      </c>
      <c r="AW209" s="14" t="s">
        <v>36</v>
      </c>
      <c r="AX209" s="14" t="s">
        <v>21</v>
      </c>
      <c r="AY209" s="195" t="s">
        <v>180</v>
      </c>
    </row>
    <row r="210" spans="1:65" s="2" customFormat="1" ht="16.5" customHeight="1">
      <c r="A210" s="33"/>
      <c r="B210" s="167"/>
      <c r="C210" s="168" t="s">
        <v>259</v>
      </c>
      <c r="D210" s="168" t="s">
        <v>182</v>
      </c>
      <c r="E210" s="169" t="s">
        <v>1499</v>
      </c>
      <c r="F210" s="170" t="s">
        <v>1354</v>
      </c>
      <c r="G210" s="171" t="s">
        <v>1243</v>
      </c>
      <c r="H210" s="172">
        <v>10</v>
      </c>
      <c r="I210" s="173"/>
      <c r="J210" s="174">
        <f>ROUND(I210*H210,2)</f>
        <v>0</v>
      </c>
      <c r="K210" s="175"/>
      <c r="L210" s="34"/>
      <c r="M210" s="176" t="s">
        <v>1</v>
      </c>
      <c r="N210" s="177" t="s">
        <v>45</v>
      </c>
      <c r="O210" s="59"/>
      <c r="P210" s="178">
        <f>O210*H210</f>
        <v>0</v>
      </c>
      <c r="Q210" s="178">
        <v>0</v>
      </c>
      <c r="R210" s="178">
        <f>Q210*H210</f>
        <v>0</v>
      </c>
      <c r="S210" s="178">
        <v>0</v>
      </c>
      <c r="T210" s="179">
        <f>S210*H210</f>
        <v>0</v>
      </c>
      <c r="U210" s="33"/>
      <c r="V210" s="33"/>
      <c r="W210" s="33"/>
      <c r="X210" s="33"/>
      <c r="Y210" s="33"/>
      <c r="Z210" s="33"/>
      <c r="AA210" s="33"/>
      <c r="AB210" s="33"/>
      <c r="AC210" s="33"/>
      <c r="AD210" s="33"/>
      <c r="AE210" s="33"/>
      <c r="AR210" s="180" t="s">
        <v>128</v>
      </c>
      <c r="AT210" s="180" t="s">
        <v>182</v>
      </c>
      <c r="AU210" s="180" t="s">
        <v>21</v>
      </c>
      <c r="AY210" s="18" t="s">
        <v>180</v>
      </c>
      <c r="BE210" s="181">
        <f>IF(N210="základní",J210,0)</f>
        <v>0</v>
      </c>
      <c r="BF210" s="181">
        <f>IF(N210="snížená",J210,0)</f>
        <v>0</v>
      </c>
      <c r="BG210" s="181">
        <f>IF(N210="zákl. přenesená",J210,0)</f>
        <v>0</v>
      </c>
      <c r="BH210" s="181">
        <f>IF(N210="sníž. přenesená",J210,0)</f>
        <v>0</v>
      </c>
      <c r="BI210" s="181">
        <f>IF(N210="nulová",J210,0)</f>
        <v>0</v>
      </c>
      <c r="BJ210" s="18" t="s">
        <v>21</v>
      </c>
      <c r="BK210" s="181">
        <f>ROUND(I210*H210,2)</f>
        <v>0</v>
      </c>
      <c r="BL210" s="18" t="s">
        <v>128</v>
      </c>
      <c r="BM210" s="180" t="s">
        <v>285</v>
      </c>
    </row>
    <row r="211" spans="1:65" s="2" customFormat="1" ht="11.25">
      <c r="A211" s="33"/>
      <c r="B211" s="34"/>
      <c r="C211" s="33"/>
      <c r="D211" s="182" t="s">
        <v>186</v>
      </c>
      <c r="E211" s="33"/>
      <c r="F211" s="183" t="s">
        <v>1354</v>
      </c>
      <c r="G211" s="33"/>
      <c r="H211" s="33"/>
      <c r="I211" s="102"/>
      <c r="J211" s="33"/>
      <c r="K211" s="33"/>
      <c r="L211" s="34"/>
      <c r="M211" s="184"/>
      <c r="N211" s="185"/>
      <c r="O211" s="59"/>
      <c r="P211" s="59"/>
      <c r="Q211" s="59"/>
      <c r="R211" s="59"/>
      <c r="S211" s="59"/>
      <c r="T211" s="60"/>
      <c r="U211" s="33"/>
      <c r="V211" s="33"/>
      <c r="W211" s="33"/>
      <c r="X211" s="33"/>
      <c r="Y211" s="33"/>
      <c r="Z211" s="33"/>
      <c r="AA211" s="33"/>
      <c r="AB211" s="33"/>
      <c r="AC211" s="33"/>
      <c r="AD211" s="33"/>
      <c r="AE211" s="33"/>
      <c r="AT211" s="18" t="s">
        <v>186</v>
      </c>
      <c r="AU211" s="18" t="s">
        <v>21</v>
      </c>
    </row>
    <row r="212" spans="1:65" s="15" customFormat="1" ht="11.25">
      <c r="B212" s="213"/>
      <c r="D212" s="182" t="s">
        <v>187</v>
      </c>
      <c r="E212" s="214" t="s">
        <v>1</v>
      </c>
      <c r="F212" s="215" t="s">
        <v>1317</v>
      </c>
      <c r="H212" s="214" t="s">
        <v>1</v>
      </c>
      <c r="I212" s="216"/>
      <c r="L212" s="213"/>
      <c r="M212" s="217"/>
      <c r="N212" s="218"/>
      <c r="O212" s="218"/>
      <c r="P212" s="218"/>
      <c r="Q212" s="218"/>
      <c r="R212" s="218"/>
      <c r="S212" s="218"/>
      <c r="T212" s="219"/>
      <c r="AT212" s="214" t="s">
        <v>187</v>
      </c>
      <c r="AU212" s="214" t="s">
        <v>21</v>
      </c>
      <c r="AV212" s="15" t="s">
        <v>21</v>
      </c>
      <c r="AW212" s="15" t="s">
        <v>36</v>
      </c>
      <c r="AX212" s="15" t="s">
        <v>80</v>
      </c>
      <c r="AY212" s="214" t="s">
        <v>180</v>
      </c>
    </row>
    <row r="213" spans="1:65" s="13" customFormat="1" ht="11.25">
      <c r="B213" s="186"/>
      <c r="D213" s="182" t="s">
        <v>187</v>
      </c>
      <c r="E213" s="187" t="s">
        <v>1</v>
      </c>
      <c r="F213" s="188" t="s">
        <v>26</v>
      </c>
      <c r="H213" s="189">
        <v>10</v>
      </c>
      <c r="I213" s="190"/>
      <c r="L213" s="186"/>
      <c r="M213" s="191"/>
      <c r="N213" s="192"/>
      <c r="O213" s="192"/>
      <c r="P213" s="192"/>
      <c r="Q213" s="192"/>
      <c r="R213" s="192"/>
      <c r="S213" s="192"/>
      <c r="T213" s="193"/>
      <c r="AT213" s="187" t="s">
        <v>187</v>
      </c>
      <c r="AU213" s="187" t="s">
        <v>21</v>
      </c>
      <c r="AV213" s="13" t="s">
        <v>91</v>
      </c>
      <c r="AW213" s="13" t="s">
        <v>36</v>
      </c>
      <c r="AX213" s="13" t="s">
        <v>80</v>
      </c>
      <c r="AY213" s="187" t="s">
        <v>180</v>
      </c>
    </row>
    <row r="214" spans="1:65" s="14" customFormat="1" ht="11.25">
      <c r="B214" s="194"/>
      <c r="D214" s="182" t="s">
        <v>187</v>
      </c>
      <c r="E214" s="195" t="s">
        <v>1</v>
      </c>
      <c r="F214" s="196" t="s">
        <v>189</v>
      </c>
      <c r="H214" s="197">
        <v>10</v>
      </c>
      <c r="I214" s="198"/>
      <c r="L214" s="194"/>
      <c r="M214" s="199"/>
      <c r="N214" s="200"/>
      <c r="O214" s="200"/>
      <c r="P214" s="200"/>
      <c r="Q214" s="200"/>
      <c r="R214" s="200"/>
      <c r="S214" s="200"/>
      <c r="T214" s="201"/>
      <c r="AT214" s="195" t="s">
        <v>187</v>
      </c>
      <c r="AU214" s="195" t="s">
        <v>21</v>
      </c>
      <c r="AV214" s="14" t="s">
        <v>128</v>
      </c>
      <c r="AW214" s="14" t="s">
        <v>36</v>
      </c>
      <c r="AX214" s="14" t="s">
        <v>21</v>
      </c>
      <c r="AY214" s="195" t="s">
        <v>180</v>
      </c>
    </row>
    <row r="215" spans="1:65" s="2" customFormat="1" ht="24" customHeight="1">
      <c r="A215" s="33"/>
      <c r="B215" s="167"/>
      <c r="C215" s="168" t="s">
        <v>226</v>
      </c>
      <c r="D215" s="168" t="s">
        <v>182</v>
      </c>
      <c r="E215" s="169" t="s">
        <v>1500</v>
      </c>
      <c r="F215" s="170" t="s">
        <v>1356</v>
      </c>
      <c r="G215" s="171" t="s">
        <v>1243</v>
      </c>
      <c r="H215" s="172">
        <v>4</v>
      </c>
      <c r="I215" s="173"/>
      <c r="J215" s="174">
        <f>ROUND(I215*H215,2)</f>
        <v>0</v>
      </c>
      <c r="K215" s="175"/>
      <c r="L215" s="34"/>
      <c r="M215" s="176" t="s">
        <v>1</v>
      </c>
      <c r="N215" s="177" t="s">
        <v>45</v>
      </c>
      <c r="O215" s="59"/>
      <c r="P215" s="178">
        <f>O215*H215</f>
        <v>0</v>
      </c>
      <c r="Q215" s="178">
        <v>0</v>
      </c>
      <c r="R215" s="178">
        <f>Q215*H215</f>
        <v>0</v>
      </c>
      <c r="S215" s="178">
        <v>0</v>
      </c>
      <c r="T215" s="179">
        <f>S215*H215</f>
        <v>0</v>
      </c>
      <c r="U215" s="33"/>
      <c r="V215" s="33"/>
      <c r="W215" s="33"/>
      <c r="X215" s="33"/>
      <c r="Y215" s="33"/>
      <c r="Z215" s="33"/>
      <c r="AA215" s="33"/>
      <c r="AB215" s="33"/>
      <c r="AC215" s="33"/>
      <c r="AD215" s="33"/>
      <c r="AE215" s="33"/>
      <c r="AR215" s="180" t="s">
        <v>128</v>
      </c>
      <c r="AT215" s="180" t="s">
        <v>182</v>
      </c>
      <c r="AU215" s="180" t="s">
        <v>21</v>
      </c>
      <c r="AY215" s="18" t="s">
        <v>180</v>
      </c>
      <c r="BE215" s="181">
        <f>IF(N215="základní",J215,0)</f>
        <v>0</v>
      </c>
      <c r="BF215" s="181">
        <f>IF(N215="snížená",J215,0)</f>
        <v>0</v>
      </c>
      <c r="BG215" s="181">
        <f>IF(N215="zákl. přenesená",J215,0)</f>
        <v>0</v>
      </c>
      <c r="BH215" s="181">
        <f>IF(N215="sníž. přenesená",J215,0)</f>
        <v>0</v>
      </c>
      <c r="BI215" s="181">
        <f>IF(N215="nulová",J215,0)</f>
        <v>0</v>
      </c>
      <c r="BJ215" s="18" t="s">
        <v>21</v>
      </c>
      <c r="BK215" s="181">
        <f>ROUND(I215*H215,2)</f>
        <v>0</v>
      </c>
      <c r="BL215" s="18" t="s">
        <v>128</v>
      </c>
      <c r="BM215" s="180" t="s">
        <v>290</v>
      </c>
    </row>
    <row r="216" spans="1:65" s="2" customFormat="1" ht="11.25">
      <c r="A216" s="33"/>
      <c r="B216" s="34"/>
      <c r="C216" s="33"/>
      <c r="D216" s="182" t="s">
        <v>186</v>
      </c>
      <c r="E216" s="33"/>
      <c r="F216" s="183" t="s">
        <v>1356</v>
      </c>
      <c r="G216" s="33"/>
      <c r="H216" s="33"/>
      <c r="I216" s="102"/>
      <c r="J216" s="33"/>
      <c r="K216" s="33"/>
      <c r="L216" s="34"/>
      <c r="M216" s="184"/>
      <c r="N216" s="185"/>
      <c r="O216" s="59"/>
      <c r="P216" s="59"/>
      <c r="Q216" s="59"/>
      <c r="R216" s="59"/>
      <c r="S216" s="59"/>
      <c r="T216" s="60"/>
      <c r="U216" s="33"/>
      <c r="V216" s="33"/>
      <c r="W216" s="33"/>
      <c r="X216" s="33"/>
      <c r="Y216" s="33"/>
      <c r="Z216" s="33"/>
      <c r="AA216" s="33"/>
      <c r="AB216" s="33"/>
      <c r="AC216" s="33"/>
      <c r="AD216" s="33"/>
      <c r="AE216" s="33"/>
      <c r="AT216" s="18" t="s">
        <v>186</v>
      </c>
      <c r="AU216" s="18" t="s">
        <v>21</v>
      </c>
    </row>
    <row r="217" spans="1:65" s="15" customFormat="1" ht="22.5">
      <c r="B217" s="213"/>
      <c r="D217" s="182" t="s">
        <v>187</v>
      </c>
      <c r="E217" s="214" t="s">
        <v>1</v>
      </c>
      <c r="F217" s="215" t="s">
        <v>1324</v>
      </c>
      <c r="H217" s="214" t="s">
        <v>1</v>
      </c>
      <c r="I217" s="216"/>
      <c r="L217" s="213"/>
      <c r="M217" s="217"/>
      <c r="N217" s="218"/>
      <c r="O217" s="218"/>
      <c r="P217" s="218"/>
      <c r="Q217" s="218"/>
      <c r="R217" s="218"/>
      <c r="S217" s="218"/>
      <c r="T217" s="219"/>
      <c r="AT217" s="214" t="s">
        <v>187</v>
      </c>
      <c r="AU217" s="214" t="s">
        <v>21</v>
      </c>
      <c r="AV217" s="15" t="s">
        <v>21</v>
      </c>
      <c r="AW217" s="15" t="s">
        <v>36</v>
      </c>
      <c r="AX217" s="15" t="s">
        <v>80</v>
      </c>
      <c r="AY217" s="214" t="s">
        <v>180</v>
      </c>
    </row>
    <row r="218" spans="1:65" s="13" customFormat="1" ht="11.25">
      <c r="B218" s="186"/>
      <c r="D218" s="182" t="s">
        <v>187</v>
      </c>
      <c r="E218" s="187" t="s">
        <v>1</v>
      </c>
      <c r="F218" s="188" t="s">
        <v>1357</v>
      </c>
      <c r="H218" s="189">
        <v>4</v>
      </c>
      <c r="I218" s="190"/>
      <c r="L218" s="186"/>
      <c r="M218" s="191"/>
      <c r="N218" s="192"/>
      <c r="O218" s="192"/>
      <c r="P218" s="192"/>
      <c r="Q218" s="192"/>
      <c r="R218" s="192"/>
      <c r="S218" s="192"/>
      <c r="T218" s="193"/>
      <c r="AT218" s="187" t="s">
        <v>187</v>
      </c>
      <c r="AU218" s="187" t="s">
        <v>21</v>
      </c>
      <c r="AV218" s="13" t="s">
        <v>91</v>
      </c>
      <c r="AW218" s="13" t="s">
        <v>36</v>
      </c>
      <c r="AX218" s="13" t="s">
        <v>80</v>
      </c>
      <c r="AY218" s="187" t="s">
        <v>180</v>
      </c>
    </row>
    <row r="219" spans="1:65" s="14" customFormat="1" ht="11.25">
      <c r="B219" s="194"/>
      <c r="D219" s="182" t="s">
        <v>187</v>
      </c>
      <c r="E219" s="195" t="s">
        <v>1</v>
      </c>
      <c r="F219" s="196" t="s">
        <v>189</v>
      </c>
      <c r="H219" s="197">
        <v>4</v>
      </c>
      <c r="I219" s="198"/>
      <c r="L219" s="194"/>
      <c r="M219" s="199"/>
      <c r="N219" s="200"/>
      <c r="O219" s="200"/>
      <c r="P219" s="200"/>
      <c r="Q219" s="200"/>
      <c r="R219" s="200"/>
      <c r="S219" s="200"/>
      <c r="T219" s="201"/>
      <c r="AT219" s="195" t="s">
        <v>187</v>
      </c>
      <c r="AU219" s="195" t="s">
        <v>21</v>
      </c>
      <c r="AV219" s="14" t="s">
        <v>128</v>
      </c>
      <c r="AW219" s="14" t="s">
        <v>36</v>
      </c>
      <c r="AX219" s="14" t="s">
        <v>21</v>
      </c>
      <c r="AY219" s="195" t="s">
        <v>180</v>
      </c>
    </row>
    <row r="220" spans="1:65" s="2" customFormat="1" ht="16.5" customHeight="1">
      <c r="A220" s="33"/>
      <c r="B220" s="167"/>
      <c r="C220" s="168" t="s">
        <v>267</v>
      </c>
      <c r="D220" s="168" t="s">
        <v>182</v>
      </c>
      <c r="E220" s="169" t="s">
        <v>1501</v>
      </c>
      <c r="F220" s="170" t="s">
        <v>1359</v>
      </c>
      <c r="G220" s="171" t="s">
        <v>1243</v>
      </c>
      <c r="H220" s="172">
        <v>5</v>
      </c>
      <c r="I220" s="173"/>
      <c r="J220" s="174">
        <f>ROUND(I220*H220,2)</f>
        <v>0</v>
      </c>
      <c r="K220" s="175"/>
      <c r="L220" s="34"/>
      <c r="M220" s="176" t="s">
        <v>1</v>
      </c>
      <c r="N220" s="177" t="s">
        <v>45</v>
      </c>
      <c r="O220" s="59"/>
      <c r="P220" s="178">
        <f>O220*H220</f>
        <v>0</v>
      </c>
      <c r="Q220" s="178">
        <v>0</v>
      </c>
      <c r="R220" s="178">
        <f>Q220*H220</f>
        <v>0</v>
      </c>
      <c r="S220" s="178">
        <v>0</v>
      </c>
      <c r="T220" s="179">
        <f>S220*H220</f>
        <v>0</v>
      </c>
      <c r="U220" s="33"/>
      <c r="V220" s="33"/>
      <c r="W220" s="33"/>
      <c r="X220" s="33"/>
      <c r="Y220" s="33"/>
      <c r="Z220" s="33"/>
      <c r="AA220" s="33"/>
      <c r="AB220" s="33"/>
      <c r="AC220" s="33"/>
      <c r="AD220" s="33"/>
      <c r="AE220" s="33"/>
      <c r="AR220" s="180" t="s">
        <v>128</v>
      </c>
      <c r="AT220" s="180" t="s">
        <v>182</v>
      </c>
      <c r="AU220" s="180" t="s">
        <v>21</v>
      </c>
      <c r="AY220" s="18" t="s">
        <v>180</v>
      </c>
      <c r="BE220" s="181">
        <f>IF(N220="základní",J220,0)</f>
        <v>0</v>
      </c>
      <c r="BF220" s="181">
        <f>IF(N220="snížená",J220,0)</f>
        <v>0</v>
      </c>
      <c r="BG220" s="181">
        <f>IF(N220="zákl. přenesená",J220,0)</f>
        <v>0</v>
      </c>
      <c r="BH220" s="181">
        <f>IF(N220="sníž. přenesená",J220,0)</f>
        <v>0</v>
      </c>
      <c r="BI220" s="181">
        <f>IF(N220="nulová",J220,0)</f>
        <v>0</v>
      </c>
      <c r="BJ220" s="18" t="s">
        <v>21</v>
      </c>
      <c r="BK220" s="181">
        <f>ROUND(I220*H220,2)</f>
        <v>0</v>
      </c>
      <c r="BL220" s="18" t="s">
        <v>128</v>
      </c>
      <c r="BM220" s="180" t="s">
        <v>294</v>
      </c>
    </row>
    <row r="221" spans="1:65" s="2" customFormat="1" ht="11.25">
      <c r="A221" s="33"/>
      <c r="B221" s="34"/>
      <c r="C221" s="33"/>
      <c r="D221" s="182" t="s">
        <v>186</v>
      </c>
      <c r="E221" s="33"/>
      <c r="F221" s="183" t="s">
        <v>1359</v>
      </c>
      <c r="G221" s="33"/>
      <c r="H221" s="33"/>
      <c r="I221" s="102"/>
      <c r="J221" s="33"/>
      <c r="K221" s="33"/>
      <c r="L221" s="34"/>
      <c r="M221" s="184"/>
      <c r="N221" s="185"/>
      <c r="O221" s="59"/>
      <c r="P221" s="59"/>
      <c r="Q221" s="59"/>
      <c r="R221" s="59"/>
      <c r="S221" s="59"/>
      <c r="T221" s="60"/>
      <c r="U221" s="33"/>
      <c r="V221" s="33"/>
      <c r="W221" s="33"/>
      <c r="X221" s="33"/>
      <c r="Y221" s="33"/>
      <c r="Z221" s="33"/>
      <c r="AA221" s="33"/>
      <c r="AB221" s="33"/>
      <c r="AC221" s="33"/>
      <c r="AD221" s="33"/>
      <c r="AE221" s="33"/>
      <c r="AT221" s="18" t="s">
        <v>186</v>
      </c>
      <c r="AU221" s="18" t="s">
        <v>21</v>
      </c>
    </row>
    <row r="222" spans="1:65" s="2" customFormat="1" ht="36" customHeight="1">
      <c r="A222" s="33"/>
      <c r="B222" s="167"/>
      <c r="C222" s="168" t="s">
        <v>231</v>
      </c>
      <c r="D222" s="168" t="s">
        <v>182</v>
      </c>
      <c r="E222" s="169" t="s">
        <v>1502</v>
      </c>
      <c r="F222" s="170" t="s">
        <v>1361</v>
      </c>
      <c r="G222" s="171" t="s">
        <v>1243</v>
      </c>
      <c r="H222" s="172">
        <v>10</v>
      </c>
      <c r="I222" s="173"/>
      <c r="J222" s="174">
        <f>ROUND(I222*H222,2)</f>
        <v>0</v>
      </c>
      <c r="K222" s="175"/>
      <c r="L222" s="34"/>
      <c r="M222" s="176" t="s">
        <v>1</v>
      </c>
      <c r="N222" s="177" t="s">
        <v>45</v>
      </c>
      <c r="O222" s="59"/>
      <c r="P222" s="178">
        <f>O222*H222</f>
        <v>0</v>
      </c>
      <c r="Q222" s="178">
        <v>0</v>
      </c>
      <c r="R222" s="178">
        <f>Q222*H222</f>
        <v>0</v>
      </c>
      <c r="S222" s="178">
        <v>0</v>
      </c>
      <c r="T222" s="179">
        <f>S222*H222</f>
        <v>0</v>
      </c>
      <c r="U222" s="33"/>
      <c r="V222" s="33"/>
      <c r="W222" s="33"/>
      <c r="X222" s="33"/>
      <c r="Y222" s="33"/>
      <c r="Z222" s="33"/>
      <c r="AA222" s="33"/>
      <c r="AB222" s="33"/>
      <c r="AC222" s="33"/>
      <c r="AD222" s="33"/>
      <c r="AE222" s="33"/>
      <c r="AR222" s="180" t="s">
        <v>128</v>
      </c>
      <c r="AT222" s="180" t="s">
        <v>182</v>
      </c>
      <c r="AU222" s="180" t="s">
        <v>21</v>
      </c>
      <c r="AY222" s="18" t="s">
        <v>180</v>
      </c>
      <c r="BE222" s="181">
        <f>IF(N222="základní",J222,0)</f>
        <v>0</v>
      </c>
      <c r="BF222" s="181">
        <f>IF(N222="snížená",J222,0)</f>
        <v>0</v>
      </c>
      <c r="BG222" s="181">
        <f>IF(N222="zákl. přenesená",J222,0)</f>
        <v>0</v>
      </c>
      <c r="BH222" s="181">
        <f>IF(N222="sníž. přenesená",J222,0)</f>
        <v>0</v>
      </c>
      <c r="BI222" s="181">
        <f>IF(N222="nulová",J222,0)</f>
        <v>0</v>
      </c>
      <c r="BJ222" s="18" t="s">
        <v>21</v>
      </c>
      <c r="BK222" s="181">
        <f>ROUND(I222*H222,2)</f>
        <v>0</v>
      </c>
      <c r="BL222" s="18" t="s">
        <v>128</v>
      </c>
      <c r="BM222" s="180" t="s">
        <v>299</v>
      </c>
    </row>
    <row r="223" spans="1:65" s="2" customFormat="1" ht="19.5">
      <c r="A223" s="33"/>
      <c r="B223" s="34"/>
      <c r="C223" s="33"/>
      <c r="D223" s="182" t="s">
        <v>186</v>
      </c>
      <c r="E223" s="33"/>
      <c r="F223" s="183" t="s">
        <v>1361</v>
      </c>
      <c r="G223" s="33"/>
      <c r="H223" s="33"/>
      <c r="I223" s="102"/>
      <c r="J223" s="33"/>
      <c r="K223" s="33"/>
      <c r="L223" s="34"/>
      <c r="M223" s="184"/>
      <c r="N223" s="185"/>
      <c r="O223" s="59"/>
      <c r="P223" s="59"/>
      <c r="Q223" s="59"/>
      <c r="R223" s="59"/>
      <c r="S223" s="59"/>
      <c r="T223" s="60"/>
      <c r="U223" s="33"/>
      <c r="V223" s="33"/>
      <c r="W223" s="33"/>
      <c r="X223" s="33"/>
      <c r="Y223" s="33"/>
      <c r="Z223" s="33"/>
      <c r="AA223" s="33"/>
      <c r="AB223" s="33"/>
      <c r="AC223" s="33"/>
      <c r="AD223" s="33"/>
      <c r="AE223" s="33"/>
      <c r="AT223" s="18" t="s">
        <v>186</v>
      </c>
      <c r="AU223" s="18" t="s">
        <v>21</v>
      </c>
    </row>
    <row r="224" spans="1:65" s="15" customFormat="1" ht="22.5">
      <c r="B224" s="213"/>
      <c r="D224" s="182" t="s">
        <v>187</v>
      </c>
      <c r="E224" s="214" t="s">
        <v>1</v>
      </c>
      <c r="F224" s="215" t="s">
        <v>1320</v>
      </c>
      <c r="H224" s="214" t="s">
        <v>1</v>
      </c>
      <c r="I224" s="216"/>
      <c r="L224" s="213"/>
      <c r="M224" s="217"/>
      <c r="N224" s="218"/>
      <c r="O224" s="218"/>
      <c r="P224" s="218"/>
      <c r="Q224" s="218"/>
      <c r="R224" s="218"/>
      <c r="S224" s="218"/>
      <c r="T224" s="219"/>
      <c r="AT224" s="214" t="s">
        <v>187</v>
      </c>
      <c r="AU224" s="214" t="s">
        <v>21</v>
      </c>
      <c r="AV224" s="15" t="s">
        <v>21</v>
      </c>
      <c r="AW224" s="15" t="s">
        <v>36</v>
      </c>
      <c r="AX224" s="15" t="s">
        <v>80</v>
      </c>
      <c r="AY224" s="214" t="s">
        <v>180</v>
      </c>
    </row>
    <row r="225" spans="1:65" s="13" customFormat="1" ht="11.25">
      <c r="B225" s="186"/>
      <c r="D225" s="182" t="s">
        <v>187</v>
      </c>
      <c r="E225" s="187" t="s">
        <v>1</v>
      </c>
      <c r="F225" s="188" t="s">
        <v>1362</v>
      </c>
      <c r="H225" s="189">
        <v>10</v>
      </c>
      <c r="I225" s="190"/>
      <c r="L225" s="186"/>
      <c r="M225" s="191"/>
      <c r="N225" s="192"/>
      <c r="O225" s="192"/>
      <c r="P225" s="192"/>
      <c r="Q225" s="192"/>
      <c r="R225" s="192"/>
      <c r="S225" s="192"/>
      <c r="T225" s="193"/>
      <c r="AT225" s="187" t="s">
        <v>187</v>
      </c>
      <c r="AU225" s="187" t="s">
        <v>21</v>
      </c>
      <c r="AV225" s="13" t="s">
        <v>91</v>
      </c>
      <c r="AW225" s="13" t="s">
        <v>36</v>
      </c>
      <c r="AX225" s="13" t="s">
        <v>80</v>
      </c>
      <c r="AY225" s="187" t="s">
        <v>180</v>
      </c>
    </row>
    <row r="226" spans="1:65" s="14" customFormat="1" ht="11.25">
      <c r="B226" s="194"/>
      <c r="D226" s="182" t="s">
        <v>187</v>
      </c>
      <c r="E226" s="195" t="s">
        <v>1</v>
      </c>
      <c r="F226" s="196" t="s">
        <v>189</v>
      </c>
      <c r="H226" s="197">
        <v>10</v>
      </c>
      <c r="I226" s="198"/>
      <c r="L226" s="194"/>
      <c r="M226" s="199"/>
      <c r="N226" s="200"/>
      <c r="O226" s="200"/>
      <c r="P226" s="200"/>
      <c r="Q226" s="200"/>
      <c r="R226" s="200"/>
      <c r="S226" s="200"/>
      <c r="T226" s="201"/>
      <c r="AT226" s="195" t="s">
        <v>187</v>
      </c>
      <c r="AU226" s="195" t="s">
        <v>21</v>
      </c>
      <c r="AV226" s="14" t="s">
        <v>128</v>
      </c>
      <c r="AW226" s="14" t="s">
        <v>36</v>
      </c>
      <c r="AX226" s="14" t="s">
        <v>21</v>
      </c>
      <c r="AY226" s="195" t="s">
        <v>180</v>
      </c>
    </row>
    <row r="227" spans="1:65" s="2" customFormat="1" ht="36" customHeight="1">
      <c r="A227" s="33"/>
      <c r="B227" s="167"/>
      <c r="C227" s="168" t="s">
        <v>7</v>
      </c>
      <c r="D227" s="168" t="s">
        <v>182</v>
      </c>
      <c r="E227" s="169" t="s">
        <v>1503</v>
      </c>
      <c r="F227" s="170" t="s">
        <v>1364</v>
      </c>
      <c r="G227" s="171" t="s">
        <v>1243</v>
      </c>
      <c r="H227" s="172">
        <v>1</v>
      </c>
      <c r="I227" s="173"/>
      <c r="J227" s="174">
        <f>ROUND(I227*H227,2)</f>
        <v>0</v>
      </c>
      <c r="K227" s="175"/>
      <c r="L227" s="34"/>
      <c r="M227" s="176" t="s">
        <v>1</v>
      </c>
      <c r="N227" s="177" t="s">
        <v>45</v>
      </c>
      <c r="O227" s="59"/>
      <c r="P227" s="178">
        <f>O227*H227</f>
        <v>0</v>
      </c>
      <c r="Q227" s="178">
        <v>0</v>
      </c>
      <c r="R227" s="178">
        <f>Q227*H227</f>
        <v>0</v>
      </c>
      <c r="S227" s="178">
        <v>0</v>
      </c>
      <c r="T227" s="179">
        <f>S227*H227</f>
        <v>0</v>
      </c>
      <c r="U227" s="33"/>
      <c r="V227" s="33"/>
      <c r="W227" s="33"/>
      <c r="X227" s="33"/>
      <c r="Y227" s="33"/>
      <c r="Z227" s="33"/>
      <c r="AA227" s="33"/>
      <c r="AB227" s="33"/>
      <c r="AC227" s="33"/>
      <c r="AD227" s="33"/>
      <c r="AE227" s="33"/>
      <c r="AR227" s="180" t="s">
        <v>128</v>
      </c>
      <c r="AT227" s="180" t="s">
        <v>182</v>
      </c>
      <c r="AU227" s="180" t="s">
        <v>21</v>
      </c>
      <c r="AY227" s="18" t="s">
        <v>180</v>
      </c>
      <c r="BE227" s="181">
        <f>IF(N227="základní",J227,0)</f>
        <v>0</v>
      </c>
      <c r="BF227" s="181">
        <f>IF(N227="snížená",J227,0)</f>
        <v>0</v>
      </c>
      <c r="BG227" s="181">
        <f>IF(N227="zákl. přenesená",J227,0)</f>
        <v>0</v>
      </c>
      <c r="BH227" s="181">
        <f>IF(N227="sníž. přenesená",J227,0)</f>
        <v>0</v>
      </c>
      <c r="BI227" s="181">
        <f>IF(N227="nulová",J227,0)</f>
        <v>0</v>
      </c>
      <c r="BJ227" s="18" t="s">
        <v>21</v>
      </c>
      <c r="BK227" s="181">
        <f>ROUND(I227*H227,2)</f>
        <v>0</v>
      </c>
      <c r="BL227" s="18" t="s">
        <v>128</v>
      </c>
      <c r="BM227" s="180" t="s">
        <v>303</v>
      </c>
    </row>
    <row r="228" spans="1:65" s="2" customFormat="1" ht="29.25">
      <c r="A228" s="33"/>
      <c r="B228" s="34"/>
      <c r="C228" s="33"/>
      <c r="D228" s="182" t="s">
        <v>186</v>
      </c>
      <c r="E228" s="33"/>
      <c r="F228" s="183" t="s">
        <v>1364</v>
      </c>
      <c r="G228" s="33"/>
      <c r="H228" s="33"/>
      <c r="I228" s="102"/>
      <c r="J228" s="33"/>
      <c r="K228" s="33"/>
      <c r="L228" s="34"/>
      <c r="M228" s="184"/>
      <c r="N228" s="185"/>
      <c r="O228" s="59"/>
      <c r="P228" s="59"/>
      <c r="Q228" s="59"/>
      <c r="R228" s="59"/>
      <c r="S228" s="59"/>
      <c r="T228" s="60"/>
      <c r="U228" s="33"/>
      <c r="V228" s="33"/>
      <c r="W228" s="33"/>
      <c r="X228" s="33"/>
      <c r="Y228" s="33"/>
      <c r="Z228" s="33"/>
      <c r="AA228" s="33"/>
      <c r="AB228" s="33"/>
      <c r="AC228" s="33"/>
      <c r="AD228" s="33"/>
      <c r="AE228" s="33"/>
      <c r="AT228" s="18" t="s">
        <v>186</v>
      </c>
      <c r="AU228" s="18" t="s">
        <v>21</v>
      </c>
    </row>
    <row r="229" spans="1:65" s="15" customFormat="1" ht="11.25">
      <c r="B229" s="213"/>
      <c r="D229" s="182" t="s">
        <v>187</v>
      </c>
      <c r="E229" s="214" t="s">
        <v>1</v>
      </c>
      <c r="F229" s="215" t="s">
        <v>1344</v>
      </c>
      <c r="H229" s="214" t="s">
        <v>1</v>
      </c>
      <c r="I229" s="216"/>
      <c r="L229" s="213"/>
      <c r="M229" s="217"/>
      <c r="N229" s="218"/>
      <c r="O229" s="218"/>
      <c r="P229" s="218"/>
      <c r="Q229" s="218"/>
      <c r="R229" s="218"/>
      <c r="S229" s="218"/>
      <c r="T229" s="219"/>
      <c r="AT229" s="214" t="s">
        <v>187</v>
      </c>
      <c r="AU229" s="214" t="s">
        <v>21</v>
      </c>
      <c r="AV229" s="15" t="s">
        <v>21</v>
      </c>
      <c r="AW229" s="15" t="s">
        <v>36</v>
      </c>
      <c r="AX229" s="15" t="s">
        <v>80</v>
      </c>
      <c r="AY229" s="214" t="s">
        <v>180</v>
      </c>
    </row>
    <row r="230" spans="1:65" s="13" customFormat="1" ht="11.25">
      <c r="B230" s="186"/>
      <c r="D230" s="182" t="s">
        <v>187</v>
      </c>
      <c r="E230" s="187" t="s">
        <v>1</v>
      </c>
      <c r="F230" s="188" t="s">
        <v>21</v>
      </c>
      <c r="H230" s="189">
        <v>1</v>
      </c>
      <c r="I230" s="190"/>
      <c r="L230" s="186"/>
      <c r="M230" s="191"/>
      <c r="N230" s="192"/>
      <c r="O230" s="192"/>
      <c r="P230" s="192"/>
      <c r="Q230" s="192"/>
      <c r="R230" s="192"/>
      <c r="S230" s="192"/>
      <c r="T230" s="193"/>
      <c r="AT230" s="187" t="s">
        <v>187</v>
      </c>
      <c r="AU230" s="187" t="s">
        <v>21</v>
      </c>
      <c r="AV230" s="13" t="s">
        <v>91</v>
      </c>
      <c r="AW230" s="13" t="s">
        <v>36</v>
      </c>
      <c r="AX230" s="13" t="s">
        <v>80</v>
      </c>
      <c r="AY230" s="187" t="s">
        <v>180</v>
      </c>
    </row>
    <row r="231" spans="1:65" s="14" customFormat="1" ht="11.25">
      <c r="B231" s="194"/>
      <c r="D231" s="182" t="s">
        <v>187</v>
      </c>
      <c r="E231" s="195" t="s">
        <v>1</v>
      </c>
      <c r="F231" s="196" t="s">
        <v>189</v>
      </c>
      <c r="H231" s="197">
        <v>1</v>
      </c>
      <c r="I231" s="198"/>
      <c r="L231" s="194"/>
      <c r="M231" s="199"/>
      <c r="N231" s="200"/>
      <c r="O231" s="200"/>
      <c r="P231" s="200"/>
      <c r="Q231" s="200"/>
      <c r="R231" s="200"/>
      <c r="S231" s="200"/>
      <c r="T231" s="201"/>
      <c r="AT231" s="195" t="s">
        <v>187</v>
      </c>
      <c r="AU231" s="195" t="s">
        <v>21</v>
      </c>
      <c r="AV231" s="14" t="s">
        <v>128</v>
      </c>
      <c r="AW231" s="14" t="s">
        <v>36</v>
      </c>
      <c r="AX231" s="14" t="s">
        <v>21</v>
      </c>
      <c r="AY231" s="195" t="s">
        <v>180</v>
      </c>
    </row>
    <row r="232" spans="1:65" s="2" customFormat="1" ht="48" customHeight="1">
      <c r="A232" s="33"/>
      <c r="B232" s="167"/>
      <c r="C232" s="168" t="s">
        <v>237</v>
      </c>
      <c r="D232" s="168" t="s">
        <v>182</v>
      </c>
      <c r="E232" s="169" t="s">
        <v>1504</v>
      </c>
      <c r="F232" s="170" t="s">
        <v>1366</v>
      </c>
      <c r="G232" s="171" t="s">
        <v>1243</v>
      </c>
      <c r="H232" s="172">
        <v>4</v>
      </c>
      <c r="I232" s="173"/>
      <c r="J232" s="174">
        <f>ROUND(I232*H232,2)</f>
        <v>0</v>
      </c>
      <c r="K232" s="175"/>
      <c r="L232" s="34"/>
      <c r="M232" s="176" t="s">
        <v>1</v>
      </c>
      <c r="N232" s="177" t="s">
        <v>45</v>
      </c>
      <c r="O232" s="59"/>
      <c r="P232" s="178">
        <f>O232*H232</f>
        <v>0</v>
      </c>
      <c r="Q232" s="178">
        <v>0</v>
      </c>
      <c r="R232" s="178">
        <f>Q232*H232</f>
        <v>0</v>
      </c>
      <c r="S232" s="178">
        <v>0</v>
      </c>
      <c r="T232" s="179">
        <f>S232*H232</f>
        <v>0</v>
      </c>
      <c r="U232" s="33"/>
      <c r="V232" s="33"/>
      <c r="W232" s="33"/>
      <c r="X232" s="33"/>
      <c r="Y232" s="33"/>
      <c r="Z232" s="33"/>
      <c r="AA232" s="33"/>
      <c r="AB232" s="33"/>
      <c r="AC232" s="33"/>
      <c r="AD232" s="33"/>
      <c r="AE232" s="33"/>
      <c r="AR232" s="180" t="s">
        <v>128</v>
      </c>
      <c r="AT232" s="180" t="s">
        <v>182</v>
      </c>
      <c r="AU232" s="180" t="s">
        <v>21</v>
      </c>
      <c r="AY232" s="18" t="s">
        <v>180</v>
      </c>
      <c r="BE232" s="181">
        <f>IF(N232="základní",J232,0)</f>
        <v>0</v>
      </c>
      <c r="BF232" s="181">
        <f>IF(N232="snížená",J232,0)</f>
        <v>0</v>
      </c>
      <c r="BG232" s="181">
        <f>IF(N232="zákl. přenesená",J232,0)</f>
        <v>0</v>
      </c>
      <c r="BH232" s="181">
        <f>IF(N232="sníž. přenesená",J232,0)</f>
        <v>0</v>
      </c>
      <c r="BI232" s="181">
        <f>IF(N232="nulová",J232,0)</f>
        <v>0</v>
      </c>
      <c r="BJ232" s="18" t="s">
        <v>21</v>
      </c>
      <c r="BK232" s="181">
        <f>ROUND(I232*H232,2)</f>
        <v>0</v>
      </c>
      <c r="BL232" s="18" t="s">
        <v>128</v>
      </c>
      <c r="BM232" s="180" t="s">
        <v>309</v>
      </c>
    </row>
    <row r="233" spans="1:65" s="2" customFormat="1" ht="29.25">
      <c r="A233" s="33"/>
      <c r="B233" s="34"/>
      <c r="C233" s="33"/>
      <c r="D233" s="182" t="s">
        <v>186</v>
      </c>
      <c r="E233" s="33"/>
      <c r="F233" s="183" t="s">
        <v>1366</v>
      </c>
      <c r="G233" s="33"/>
      <c r="H233" s="33"/>
      <c r="I233" s="102"/>
      <c r="J233" s="33"/>
      <c r="K233" s="33"/>
      <c r="L233" s="34"/>
      <c r="M233" s="184"/>
      <c r="N233" s="185"/>
      <c r="O233" s="59"/>
      <c r="P233" s="59"/>
      <c r="Q233" s="59"/>
      <c r="R233" s="59"/>
      <c r="S233" s="59"/>
      <c r="T233" s="60"/>
      <c r="U233" s="33"/>
      <c r="V233" s="33"/>
      <c r="W233" s="33"/>
      <c r="X233" s="33"/>
      <c r="Y233" s="33"/>
      <c r="Z233" s="33"/>
      <c r="AA233" s="33"/>
      <c r="AB233" s="33"/>
      <c r="AC233" s="33"/>
      <c r="AD233" s="33"/>
      <c r="AE233" s="33"/>
      <c r="AT233" s="18" t="s">
        <v>186</v>
      </c>
      <c r="AU233" s="18" t="s">
        <v>21</v>
      </c>
    </row>
    <row r="234" spans="1:65" s="15" customFormat="1" ht="11.25">
      <c r="B234" s="213"/>
      <c r="D234" s="182" t="s">
        <v>187</v>
      </c>
      <c r="E234" s="214" t="s">
        <v>1</v>
      </c>
      <c r="F234" s="215" t="s">
        <v>1317</v>
      </c>
      <c r="H234" s="214" t="s">
        <v>1</v>
      </c>
      <c r="I234" s="216"/>
      <c r="L234" s="213"/>
      <c r="M234" s="217"/>
      <c r="N234" s="218"/>
      <c r="O234" s="218"/>
      <c r="P234" s="218"/>
      <c r="Q234" s="218"/>
      <c r="R234" s="218"/>
      <c r="S234" s="218"/>
      <c r="T234" s="219"/>
      <c r="AT234" s="214" t="s">
        <v>187</v>
      </c>
      <c r="AU234" s="214" t="s">
        <v>21</v>
      </c>
      <c r="AV234" s="15" t="s">
        <v>21</v>
      </c>
      <c r="AW234" s="15" t="s">
        <v>36</v>
      </c>
      <c r="AX234" s="15" t="s">
        <v>80</v>
      </c>
      <c r="AY234" s="214" t="s">
        <v>180</v>
      </c>
    </row>
    <row r="235" spans="1:65" s="13" customFormat="1" ht="11.25">
      <c r="B235" s="186"/>
      <c r="D235" s="182" t="s">
        <v>187</v>
      </c>
      <c r="E235" s="187" t="s">
        <v>1</v>
      </c>
      <c r="F235" s="188" t="s">
        <v>128</v>
      </c>
      <c r="H235" s="189">
        <v>4</v>
      </c>
      <c r="I235" s="190"/>
      <c r="L235" s="186"/>
      <c r="M235" s="191"/>
      <c r="N235" s="192"/>
      <c r="O235" s="192"/>
      <c r="P235" s="192"/>
      <c r="Q235" s="192"/>
      <c r="R235" s="192"/>
      <c r="S235" s="192"/>
      <c r="T235" s="193"/>
      <c r="AT235" s="187" t="s">
        <v>187</v>
      </c>
      <c r="AU235" s="187" t="s">
        <v>21</v>
      </c>
      <c r="AV235" s="13" t="s">
        <v>91</v>
      </c>
      <c r="AW235" s="13" t="s">
        <v>36</v>
      </c>
      <c r="AX235" s="13" t="s">
        <v>80</v>
      </c>
      <c r="AY235" s="187" t="s">
        <v>180</v>
      </c>
    </row>
    <row r="236" spans="1:65" s="14" customFormat="1" ht="11.25">
      <c r="B236" s="194"/>
      <c r="D236" s="182" t="s">
        <v>187</v>
      </c>
      <c r="E236" s="195" t="s">
        <v>1</v>
      </c>
      <c r="F236" s="196" t="s">
        <v>189</v>
      </c>
      <c r="H236" s="197">
        <v>4</v>
      </c>
      <c r="I236" s="198"/>
      <c r="L236" s="194"/>
      <c r="M236" s="199"/>
      <c r="N236" s="200"/>
      <c r="O236" s="200"/>
      <c r="P236" s="200"/>
      <c r="Q236" s="200"/>
      <c r="R236" s="200"/>
      <c r="S236" s="200"/>
      <c r="T236" s="201"/>
      <c r="AT236" s="195" t="s">
        <v>187</v>
      </c>
      <c r="AU236" s="195" t="s">
        <v>21</v>
      </c>
      <c r="AV236" s="14" t="s">
        <v>128</v>
      </c>
      <c r="AW236" s="14" t="s">
        <v>36</v>
      </c>
      <c r="AX236" s="14" t="s">
        <v>21</v>
      </c>
      <c r="AY236" s="195" t="s">
        <v>180</v>
      </c>
    </row>
    <row r="237" spans="1:65" s="2" customFormat="1" ht="36" customHeight="1">
      <c r="A237" s="33"/>
      <c r="B237" s="167"/>
      <c r="C237" s="168" t="s">
        <v>296</v>
      </c>
      <c r="D237" s="168" t="s">
        <v>182</v>
      </c>
      <c r="E237" s="169" t="s">
        <v>1505</v>
      </c>
      <c r="F237" s="170" t="s">
        <v>1368</v>
      </c>
      <c r="G237" s="171" t="s">
        <v>1243</v>
      </c>
      <c r="H237" s="172">
        <v>2</v>
      </c>
      <c r="I237" s="173"/>
      <c r="J237" s="174">
        <f>ROUND(I237*H237,2)</f>
        <v>0</v>
      </c>
      <c r="K237" s="175"/>
      <c r="L237" s="34"/>
      <c r="M237" s="176" t="s">
        <v>1</v>
      </c>
      <c r="N237" s="177" t="s">
        <v>45</v>
      </c>
      <c r="O237" s="59"/>
      <c r="P237" s="178">
        <f>O237*H237</f>
        <v>0</v>
      </c>
      <c r="Q237" s="178">
        <v>0</v>
      </c>
      <c r="R237" s="178">
        <f>Q237*H237</f>
        <v>0</v>
      </c>
      <c r="S237" s="178">
        <v>0</v>
      </c>
      <c r="T237" s="179">
        <f>S237*H237</f>
        <v>0</v>
      </c>
      <c r="U237" s="33"/>
      <c r="V237" s="33"/>
      <c r="W237" s="33"/>
      <c r="X237" s="33"/>
      <c r="Y237" s="33"/>
      <c r="Z237" s="33"/>
      <c r="AA237" s="33"/>
      <c r="AB237" s="33"/>
      <c r="AC237" s="33"/>
      <c r="AD237" s="33"/>
      <c r="AE237" s="33"/>
      <c r="AR237" s="180" t="s">
        <v>128</v>
      </c>
      <c r="AT237" s="180" t="s">
        <v>182</v>
      </c>
      <c r="AU237" s="180" t="s">
        <v>21</v>
      </c>
      <c r="AY237" s="18" t="s">
        <v>180</v>
      </c>
      <c r="BE237" s="181">
        <f>IF(N237="základní",J237,0)</f>
        <v>0</v>
      </c>
      <c r="BF237" s="181">
        <f>IF(N237="snížená",J237,0)</f>
        <v>0</v>
      </c>
      <c r="BG237" s="181">
        <f>IF(N237="zákl. přenesená",J237,0)</f>
        <v>0</v>
      </c>
      <c r="BH237" s="181">
        <f>IF(N237="sníž. přenesená",J237,0)</f>
        <v>0</v>
      </c>
      <c r="BI237" s="181">
        <f>IF(N237="nulová",J237,0)</f>
        <v>0</v>
      </c>
      <c r="BJ237" s="18" t="s">
        <v>21</v>
      </c>
      <c r="BK237" s="181">
        <f>ROUND(I237*H237,2)</f>
        <v>0</v>
      </c>
      <c r="BL237" s="18" t="s">
        <v>128</v>
      </c>
      <c r="BM237" s="180" t="s">
        <v>314</v>
      </c>
    </row>
    <row r="238" spans="1:65" s="2" customFormat="1" ht="19.5">
      <c r="A238" s="33"/>
      <c r="B238" s="34"/>
      <c r="C238" s="33"/>
      <c r="D238" s="182" t="s">
        <v>186</v>
      </c>
      <c r="E238" s="33"/>
      <c r="F238" s="183" t="s">
        <v>1368</v>
      </c>
      <c r="G238" s="33"/>
      <c r="H238" s="33"/>
      <c r="I238" s="102"/>
      <c r="J238" s="33"/>
      <c r="K238" s="33"/>
      <c r="L238" s="34"/>
      <c r="M238" s="184"/>
      <c r="N238" s="185"/>
      <c r="O238" s="59"/>
      <c r="P238" s="59"/>
      <c r="Q238" s="59"/>
      <c r="R238" s="59"/>
      <c r="S238" s="59"/>
      <c r="T238" s="60"/>
      <c r="U238" s="33"/>
      <c r="V238" s="33"/>
      <c r="W238" s="33"/>
      <c r="X238" s="33"/>
      <c r="Y238" s="33"/>
      <c r="Z238" s="33"/>
      <c r="AA238" s="33"/>
      <c r="AB238" s="33"/>
      <c r="AC238" s="33"/>
      <c r="AD238" s="33"/>
      <c r="AE238" s="33"/>
      <c r="AT238" s="18" t="s">
        <v>186</v>
      </c>
      <c r="AU238" s="18" t="s">
        <v>21</v>
      </c>
    </row>
    <row r="239" spans="1:65" s="15" customFormat="1" ht="11.25">
      <c r="B239" s="213"/>
      <c r="D239" s="182" t="s">
        <v>187</v>
      </c>
      <c r="E239" s="214" t="s">
        <v>1</v>
      </c>
      <c r="F239" s="215" t="s">
        <v>1317</v>
      </c>
      <c r="H239" s="214" t="s">
        <v>1</v>
      </c>
      <c r="I239" s="216"/>
      <c r="L239" s="213"/>
      <c r="M239" s="217"/>
      <c r="N239" s="218"/>
      <c r="O239" s="218"/>
      <c r="P239" s="218"/>
      <c r="Q239" s="218"/>
      <c r="R239" s="218"/>
      <c r="S239" s="218"/>
      <c r="T239" s="219"/>
      <c r="AT239" s="214" t="s">
        <v>187</v>
      </c>
      <c r="AU239" s="214" t="s">
        <v>21</v>
      </c>
      <c r="AV239" s="15" t="s">
        <v>21</v>
      </c>
      <c r="AW239" s="15" t="s">
        <v>36</v>
      </c>
      <c r="AX239" s="15" t="s">
        <v>80</v>
      </c>
      <c r="AY239" s="214" t="s">
        <v>180</v>
      </c>
    </row>
    <row r="240" spans="1:65" s="13" customFormat="1" ht="11.25">
      <c r="B240" s="186"/>
      <c r="D240" s="182" t="s">
        <v>187</v>
      </c>
      <c r="E240" s="187" t="s">
        <v>1</v>
      </c>
      <c r="F240" s="188" t="s">
        <v>91</v>
      </c>
      <c r="H240" s="189">
        <v>2</v>
      </c>
      <c r="I240" s="190"/>
      <c r="L240" s="186"/>
      <c r="M240" s="191"/>
      <c r="N240" s="192"/>
      <c r="O240" s="192"/>
      <c r="P240" s="192"/>
      <c r="Q240" s="192"/>
      <c r="R240" s="192"/>
      <c r="S240" s="192"/>
      <c r="T240" s="193"/>
      <c r="AT240" s="187" t="s">
        <v>187</v>
      </c>
      <c r="AU240" s="187" t="s">
        <v>21</v>
      </c>
      <c r="AV240" s="13" t="s">
        <v>91</v>
      </c>
      <c r="AW240" s="13" t="s">
        <v>36</v>
      </c>
      <c r="AX240" s="13" t="s">
        <v>80</v>
      </c>
      <c r="AY240" s="187" t="s">
        <v>180</v>
      </c>
    </row>
    <row r="241" spans="1:65" s="14" customFormat="1" ht="11.25">
      <c r="B241" s="194"/>
      <c r="D241" s="182" t="s">
        <v>187</v>
      </c>
      <c r="E241" s="195" t="s">
        <v>1</v>
      </c>
      <c r="F241" s="196" t="s">
        <v>189</v>
      </c>
      <c r="H241" s="197">
        <v>2</v>
      </c>
      <c r="I241" s="198"/>
      <c r="L241" s="194"/>
      <c r="M241" s="199"/>
      <c r="N241" s="200"/>
      <c r="O241" s="200"/>
      <c r="P241" s="200"/>
      <c r="Q241" s="200"/>
      <c r="R241" s="200"/>
      <c r="S241" s="200"/>
      <c r="T241" s="201"/>
      <c r="AT241" s="195" t="s">
        <v>187</v>
      </c>
      <c r="AU241" s="195" t="s">
        <v>21</v>
      </c>
      <c r="AV241" s="14" t="s">
        <v>128</v>
      </c>
      <c r="AW241" s="14" t="s">
        <v>36</v>
      </c>
      <c r="AX241" s="14" t="s">
        <v>21</v>
      </c>
      <c r="AY241" s="195" t="s">
        <v>180</v>
      </c>
    </row>
    <row r="242" spans="1:65" s="2" customFormat="1" ht="24" customHeight="1">
      <c r="A242" s="33"/>
      <c r="B242" s="167"/>
      <c r="C242" s="168" t="s">
        <v>241</v>
      </c>
      <c r="D242" s="168" t="s">
        <v>182</v>
      </c>
      <c r="E242" s="169" t="s">
        <v>1506</v>
      </c>
      <c r="F242" s="170" t="s">
        <v>1370</v>
      </c>
      <c r="G242" s="171" t="s">
        <v>1243</v>
      </c>
      <c r="H242" s="172">
        <v>45</v>
      </c>
      <c r="I242" s="173"/>
      <c r="J242" s="174">
        <f>ROUND(I242*H242,2)</f>
        <v>0</v>
      </c>
      <c r="K242" s="175"/>
      <c r="L242" s="34"/>
      <c r="M242" s="176" t="s">
        <v>1</v>
      </c>
      <c r="N242" s="177" t="s">
        <v>45</v>
      </c>
      <c r="O242" s="59"/>
      <c r="P242" s="178">
        <f>O242*H242</f>
        <v>0</v>
      </c>
      <c r="Q242" s="178">
        <v>0</v>
      </c>
      <c r="R242" s="178">
        <f>Q242*H242</f>
        <v>0</v>
      </c>
      <c r="S242" s="178">
        <v>0</v>
      </c>
      <c r="T242" s="179">
        <f>S242*H242</f>
        <v>0</v>
      </c>
      <c r="U242" s="33"/>
      <c r="V242" s="33"/>
      <c r="W242" s="33"/>
      <c r="X242" s="33"/>
      <c r="Y242" s="33"/>
      <c r="Z242" s="33"/>
      <c r="AA242" s="33"/>
      <c r="AB242" s="33"/>
      <c r="AC242" s="33"/>
      <c r="AD242" s="33"/>
      <c r="AE242" s="33"/>
      <c r="AR242" s="180" t="s">
        <v>128</v>
      </c>
      <c r="AT242" s="180" t="s">
        <v>182</v>
      </c>
      <c r="AU242" s="180" t="s">
        <v>21</v>
      </c>
      <c r="AY242" s="18" t="s">
        <v>180</v>
      </c>
      <c r="BE242" s="181">
        <f>IF(N242="základní",J242,0)</f>
        <v>0</v>
      </c>
      <c r="BF242" s="181">
        <f>IF(N242="snížená",J242,0)</f>
        <v>0</v>
      </c>
      <c r="BG242" s="181">
        <f>IF(N242="zákl. přenesená",J242,0)</f>
        <v>0</v>
      </c>
      <c r="BH242" s="181">
        <f>IF(N242="sníž. přenesená",J242,0)</f>
        <v>0</v>
      </c>
      <c r="BI242" s="181">
        <f>IF(N242="nulová",J242,0)</f>
        <v>0</v>
      </c>
      <c r="BJ242" s="18" t="s">
        <v>21</v>
      </c>
      <c r="BK242" s="181">
        <f>ROUND(I242*H242,2)</f>
        <v>0</v>
      </c>
      <c r="BL242" s="18" t="s">
        <v>128</v>
      </c>
      <c r="BM242" s="180" t="s">
        <v>319</v>
      </c>
    </row>
    <row r="243" spans="1:65" s="2" customFormat="1" ht="11.25">
      <c r="A243" s="33"/>
      <c r="B243" s="34"/>
      <c r="C243" s="33"/>
      <c r="D243" s="182" t="s">
        <v>186</v>
      </c>
      <c r="E243" s="33"/>
      <c r="F243" s="183" t="s">
        <v>1370</v>
      </c>
      <c r="G243" s="33"/>
      <c r="H243" s="33"/>
      <c r="I243" s="102"/>
      <c r="J243" s="33"/>
      <c r="K243" s="33"/>
      <c r="L243" s="34"/>
      <c r="M243" s="184"/>
      <c r="N243" s="185"/>
      <c r="O243" s="59"/>
      <c r="P243" s="59"/>
      <c r="Q243" s="59"/>
      <c r="R243" s="59"/>
      <c r="S243" s="59"/>
      <c r="T243" s="60"/>
      <c r="U243" s="33"/>
      <c r="V243" s="33"/>
      <c r="W243" s="33"/>
      <c r="X243" s="33"/>
      <c r="Y243" s="33"/>
      <c r="Z243" s="33"/>
      <c r="AA243" s="33"/>
      <c r="AB243" s="33"/>
      <c r="AC243" s="33"/>
      <c r="AD243" s="33"/>
      <c r="AE243" s="33"/>
      <c r="AT243" s="18" t="s">
        <v>186</v>
      </c>
      <c r="AU243" s="18" t="s">
        <v>21</v>
      </c>
    </row>
    <row r="244" spans="1:65" s="15" customFormat="1" ht="11.25">
      <c r="B244" s="213"/>
      <c r="D244" s="182" t="s">
        <v>187</v>
      </c>
      <c r="E244" s="214" t="s">
        <v>1</v>
      </c>
      <c r="F244" s="215" t="s">
        <v>1446</v>
      </c>
      <c r="H244" s="214" t="s">
        <v>1</v>
      </c>
      <c r="I244" s="216"/>
      <c r="L244" s="213"/>
      <c r="M244" s="217"/>
      <c r="N244" s="218"/>
      <c r="O244" s="218"/>
      <c r="P244" s="218"/>
      <c r="Q244" s="218"/>
      <c r="R244" s="218"/>
      <c r="S244" s="218"/>
      <c r="T244" s="219"/>
      <c r="AT244" s="214" t="s">
        <v>187</v>
      </c>
      <c r="AU244" s="214" t="s">
        <v>21</v>
      </c>
      <c r="AV244" s="15" t="s">
        <v>21</v>
      </c>
      <c r="AW244" s="15" t="s">
        <v>36</v>
      </c>
      <c r="AX244" s="15" t="s">
        <v>80</v>
      </c>
      <c r="AY244" s="214" t="s">
        <v>180</v>
      </c>
    </row>
    <row r="245" spans="1:65" s="13" customFormat="1" ht="11.25">
      <c r="B245" s="186"/>
      <c r="D245" s="182" t="s">
        <v>187</v>
      </c>
      <c r="E245" s="187" t="s">
        <v>1</v>
      </c>
      <c r="F245" s="188" t="s">
        <v>399</v>
      </c>
      <c r="H245" s="189">
        <v>45</v>
      </c>
      <c r="I245" s="190"/>
      <c r="L245" s="186"/>
      <c r="M245" s="191"/>
      <c r="N245" s="192"/>
      <c r="O245" s="192"/>
      <c r="P245" s="192"/>
      <c r="Q245" s="192"/>
      <c r="R245" s="192"/>
      <c r="S245" s="192"/>
      <c r="T245" s="193"/>
      <c r="AT245" s="187" t="s">
        <v>187</v>
      </c>
      <c r="AU245" s="187" t="s">
        <v>21</v>
      </c>
      <c r="AV245" s="13" t="s">
        <v>91</v>
      </c>
      <c r="AW245" s="13" t="s">
        <v>36</v>
      </c>
      <c r="AX245" s="13" t="s">
        <v>80</v>
      </c>
      <c r="AY245" s="187" t="s">
        <v>180</v>
      </c>
    </row>
    <row r="246" spans="1:65" s="14" customFormat="1" ht="11.25">
      <c r="B246" s="194"/>
      <c r="D246" s="182" t="s">
        <v>187</v>
      </c>
      <c r="E246" s="195" t="s">
        <v>1</v>
      </c>
      <c r="F246" s="196" t="s">
        <v>189</v>
      </c>
      <c r="H246" s="197">
        <v>45</v>
      </c>
      <c r="I246" s="198"/>
      <c r="L246" s="194"/>
      <c r="M246" s="199"/>
      <c r="N246" s="200"/>
      <c r="O246" s="200"/>
      <c r="P246" s="200"/>
      <c r="Q246" s="200"/>
      <c r="R246" s="200"/>
      <c r="S246" s="200"/>
      <c r="T246" s="201"/>
      <c r="AT246" s="195" t="s">
        <v>187</v>
      </c>
      <c r="AU246" s="195" t="s">
        <v>21</v>
      </c>
      <c r="AV246" s="14" t="s">
        <v>128</v>
      </c>
      <c r="AW246" s="14" t="s">
        <v>36</v>
      </c>
      <c r="AX246" s="14" t="s">
        <v>21</v>
      </c>
      <c r="AY246" s="195" t="s">
        <v>180</v>
      </c>
    </row>
    <row r="247" spans="1:65" s="2" customFormat="1" ht="24" customHeight="1">
      <c r="A247" s="33"/>
      <c r="B247" s="167"/>
      <c r="C247" s="168" t="s">
        <v>306</v>
      </c>
      <c r="D247" s="168" t="s">
        <v>182</v>
      </c>
      <c r="E247" s="169" t="s">
        <v>1507</v>
      </c>
      <c r="F247" s="170" t="s">
        <v>1372</v>
      </c>
      <c r="G247" s="171" t="s">
        <v>1243</v>
      </c>
      <c r="H247" s="172">
        <v>4</v>
      </c>
      <c r="I247" s="173"/>
      <c r="J247" s="174">
        <f>ROUND(I247*H247,2)</f>
        <v>0</v>
      </c>
      <c r="K247" s="175"/>
      <c r="L247" s="34"/>
      <c r="M247" s="176" t="s">
        <v>1</v>
      </c>
      <c r="N247" s="177" t="s">
        <v>45</v>
      </c>
      <c r="O247" s="59"/>
      <c r="P247" s="178">
        <f>O247*H247</f>
        <v>0</v>
      </c>
      <c r="Q247" s="178">
        <v>0</v>
      </c>
      <c r="R247" s="178">
        <f>Q247*H247</f>
        <v>0</v>
      </c>
      <c r="S247" s="178">
        <v>0</v>
      </c>
      <c r="T247" s="179">
        <f>S247*H247</f>
        <v>0</v>
      </c>
      <c r="U247" s="33"/>
      <c r="V247" s="33"/>
      <c r="W247" s="33"/>
      <c r="X247" s="33"/>
      <c r="Y247" s="33"/>
      <c r="Z247" s="33"/>
      <c r="AA247" s="33"/>
      <c r="AB247" s="33"/>
      <c r="AC247" s="33"/>
      <c r="AD247" s="33"/>
      <c r="AE247" s="33"/>
      <c r="AR247" s="180" t="s">
        <v>128</v>
      </c>
      <c r="AT247" s="180" t="s">
        <v>182</v>
      </c>
      <c r="AU247" s="180" t="s">
        <v>21</v>
      </c>
      <c r="AY247" s="18" t="s">
        <v>180</v>
      </c>
      <c r="BE247" s="181">
        <f>IF(N247="základní",J247,0)</f>
        <v>0</v>
      </c>
      <c r="BF247" s="181">
        <f>IF(N247="snížená",J247,0)</f>
        <v>0</v>
      </c>
      <c r="BG247" s="181">
        <f>IF(N247="zákl. přenesená",J247,0)</f>
        <v>0</v>
      </c>
      <c r="BH247" s="181">
        <f>IF(N247="sníž. přenesená",J247,0)</f>
        <v>0</v>
      </c>
      <c r="BI247" s="181">
        <f>IF(N247="nulová",J247,0)</f>
        <v>0</v>
      </c>
      <c r="BJ247" s="18" t="s">
        <v>21</v>
      </c>
      <c r="BK247" s="181">
        <f>ROUND(I247*H247,2)</f>
        <v>0</v>
      </c>
      <c r="BL247" s="18" t="s">
        <v>128</v>
      </c>
      <c r="BM247" s="180" t="s">
        <v>322</v>
      </c>
    </row>
    <row r="248" spans="1:65" s="2" customFormat="1" ht="19.5">
      <c r="A248" s="33"/>
      <c r="B248" s="34"/>
      <c r="C248" s="33"/>
      <c r="D248" s="182" t="s">
        <v>186</v>
      </c>
      <c r="E248" s="33"/>
      <c r="F248" s="183" t="s">
        <v>1372</v>
      </c>
      <c r="G248" s="33"/>
      <c r="H248" s="33"/>
      <c r="I248" s="102"/>
      <c r="J248" s="33"/>
      <c r="K248" s="33"/>
      <c r="L248" s="34"/>
      <c r="M248" s="184"/>
      <c r="N248" s="185"/>
      <c r="O248" s="59"/>
      <c r="P248" s="59"/>
      <c r="Q248" s="59"/>
      <c r="R248" s="59"/>
      <c r="S248" s="59"/>
      <c r="T248" s="60"/>
      <c r="U248" s="33"/>
      <c r="V248" s="33"/>
      <c r="W248" s="33"/>
      <c r="X248" s="33"/>
      <c r="Y248" s="33"/>
      <c r="Z248" s="33"/>
      <c r="AA248" s="33"/>
      <c r="AB248" s="33"/>
      <c r="AC248" s="33"/>
      <c r="AD248" s="33"/>
      <c r="AE248" s="33"/>
      <c r="AT248" s="18" t="s">
        <v>186</v>
      </c>
      <c r="AU248" s="18" t="s">
        <v>21</v>
      </c>
    </row>
    <row r="249" spans="1:65" s="15" customFormat="1" ht="11.25">
      <c r="B249" s="213"/>
      <c r="D249" s="182" t="s">
        <v>187</v>
      </c>
      <c r="E249" s="214" t="s">
        <v>1</v>
      </c>
      <c r="F249" s="215" t="s">
        <v>1317</v>
      </c>
      <c r="H249" s="214" t="s">
        <v>1</v>
      </c>
      <c r="I249" s="216"/>
      <c r="L249" s="213"/>
      <c r="M249" s="217"/>
      <c r="N249" s="218"/>
      <c r="O249" s="218"/>
      <c r="P249" s="218"/>
      <c r="Q249" s="218"/>
      <c r="R249" s="218"/>
      <c r="S249" s="218"/>
      <c r="T249" s="219"/>
      <c r="AT249" s="214" t="s">
        <v>187</v>
      </c>
      <c r="AU249" s="214" t="s">
        <v>21</v>
      </c>
      <c r="AV249" s="15" t="s">
        <v>21</v>
      </c>
      <c r="AW249" s="15" t="s">
        <v>36</v>
      </c>
      <c r="AX249" s="15" t="s">
        <v>80</v>
      </c>
      <c r="AY249" s="214" t="s">
        <v>180</v>
      </c>
    </row>
    <row r="250" spans="1:65" s="13" customFormat="1" ht="11.25">
      <c r="B250" s="186"/>
      <c r="D250" s="182" t="s">
        <v>187</v>
      </c>
      <c r="E250" s="187" t="s">
        <v>1</v>
      </c>
      <c r="F250" s="188" t="s">
        <v>128</v>
      </c>
      <c r="H250" s="189">
        <v>4</v>
      </c>
      <c r="I250" s="190"/>
      <c r="L250" s="186"/>
      <c r="M250" s="191"/>
      <c r="N250" s="192"/>
      <c r="O250" s="192"/>
      <c r="P250" s="192"/>
      <c r="Q250" s="192"/>
      <c r="R250" s="192"/>
      <c r="S250" s="192"/>
      <c r="T250" s="193"/>
      <c r="AT250" s="187" t="s">
        <v>187</v>
      </c>
      <c r="AU250" s="187" t="s">
        <v>21</v>
      </c>
      <c r="AV250" s="13" t="s">
        <v>91</v>
      </c>
      <c r="AW250" s="13" t="s">
        <v>36</v>
      </c>
      <c r="AX250" s="13" t="s">
        <v>80</v>
      </c>
      <c r="AY250" s="187" t="s">
        <v>180</v>
      </c>
    </row>
    <row r="251" spans="1:65" s="14" customFormat="1" ht="11.25">
      <c r="B251" s="194"/>
      <c r="D251" s="182" t="s">
        <v>187</v>
      </c>
      <c r="E251" s="195" t="s">
        <v>1</v>
      </c>
      <c r="F251" s="196" t="s">
        <v>189</v>
      </c>
      <c r="H251" s="197">
        <v>4</v>
      </c>
      <c r="I251" s="198"/>
      <c r="L251" s="194"/>
      <c r="M251" s="199"/>
      <c r="N251" s="200"/>
      <c r="O251" s="200"/>
      <c r="P251" s="200"/>
      <c r="Q251" s="200"/>
      <c r="R251" s="200"/>
      <c r="S251" s="200"/>
      <c r="T251" s="201"/>
      <c r="AT251" s="195" t="s">
        <v>187</v>
      </c>
      <c r="AU251" s="195" t="s">
        <v>21</v>
      </c>
      <c r="AV251" s="14" t="s">
        <v>128</v>
      </c>
      <c r="AW251" s="14" t="s">
        <v>36</v>
      </c>
      <c r="AX251" s="14" t="s">
        <v>21</v>
      </c>
      <c r="AY251" s="195" t="s">
        <v>180</v>
      </c>
    </row>
    <row r="252" spans="1:65" s="2" customFormat="1" ht="24" customHeight="1">
      <c r="A252" s="33"/>
      <c r="B252" s="167"/>
      <c r="C252" s="168" t="s">
        <v>246</v>
      </c>
      <c r="D252" s="168" t="s">
        <v>182</v>
      </c>
      <c r="E252" s="169" t="s">
        <v>1508</v>
      </c>
      <c r="F252" s="170" t="s">
        <v>1374</v>
      </c>
      <c r="G252" s="171" t="s">
        <v>1243</v>
      </c>
      <c r="H252" s="172">
        <v>1</v>
      </c>
      <c r="I252" s="173"/>
      <c r="J252" s="174">
        <f>ROUND(I252*H252,2)</f>
        <v>0</v>
      </c>
      <c r="K252" s="175"/>
      <c r="L252" s="34"/>
      <c r="M252" s="176" t="s">
        <v>1</v>
      </c>
      <c r="N252" s="177" t="s">
        <v>45</v>
      </c>
      <c r="O252" s="59"/>
      <c r="P252" s="178">
        <f>O252*H252</f>
        <v>0</v>
      </c>
      <c r="Q252" s="178">
        <v>0</v>
      </c>
      <c r="R252" s="178">
        <f>Q252*H252</f>
        <v>0</v>
      </c>
      <c r="S252" s="178">
        <v>0</v>
      </c>
      <c r="T252" s="179">
        <f>S252*H252</f>
        <v>0</v>
      </c>
      <c r="U252" s="33"/>
      <c r="V252" s="33"/>
      <c r="W252" s="33"/>
      <c r="X252" s="33"/>
      <c r="Y252" s="33"/>
      <c r="Z252" s="33"/>
      <c r="AA252" s="33"/>
      <c r="AB252" s="33"/>
      <c r="AC252" s="33"/>
      <c r="AD252" s="33"/>
      <c r="AE252" s="33"/>
      <c r="AR252" s="180" t="s">
        <v>128</v>
      </c>
      <c r="AT252" s="180" t="s">
        <v>182</v>
      </c>
      <c r="AU252" s="180" t="s">
        <v>21</v>
      </c>
      <c r="AY252" s="18" t="s">
        <v>180</v>
      </c>
      <c r="BE252" s="181">
        <f>IF(N252="základní",J252,0)</f>
        <v>0</v>
      </c>
      <c r="BF252" s="181">
        <f>IF(N252="snížená",J252,0)</f>
        <v>0</v>
      </c>
      <c r="BG252" s="181">
        <f>IF(N252="zákl. přenesená",J252,0)</f>
        <v>0</v>
      </c>
      <c r="BH252" s="181">
        <f>IF(N252="sníž. přenesená",J252,0)</f>
        <v>0</v>
      </c>
      <c r="BI252" s="181">
        <f>IF(N252="nulová",J252,0)</f>
        <v>0</v>
      </c>
      <c r="BJ252" s="18" t="s">
        <v>21</v>
      </c>
      <c r="BK252" s="181">
        <f>ROUND(I252*H252,2)</f>
        <v>0</v>
      </c>
      <c r="BL252" s="18" t="s">
        <v>128</v>
      </c>
      <c r="BM252" s="180" t="s">
        <v>326</v>
      </c>
    </row>
    <row r="253" spans="1:65" s="2" customFormat="1" ht="19.5">
      <c r="A253" s="33"/>
      <c r="B253" s="34"/>
      <c r="C253" s="33"/>
      <c r="D253" s="182" t="s">
        <v>186</v>
      </c>
      <c r="E253" s="33"/>
      <c r="F253" s="183" t="s">
        <v>1374</v>
      </c>
      <c r="G253" s="33"/>
      <c r="H253" s="33"/>
      <c r="I253" s="102"/>
      <c r="J253" s="33"/>
      <c r="K253" s="33"/>
      <c r="L253" s="34"/>
      <c r="M253" s="184"/>
      <c r="N253" s="185"/>
      <c r="O253" s="59"/>
      <c r="P253" s="59"/>
      <c r="Q253" s="59"/>
      <c r="R253" s="59"/>
      <c r="S253" s="59"/>
      <c r="T253" s="60"/>
      <c r="U253" s="33"/>
      <c r="V253" s="33"/>
      <c r="W253" s="33"/>
      <c r="X253" s="33"/>
      <c r="Y253" s="33"/>
      <c r="Z253" s="33"/>
      <c r="AA253" s="33"/>
      <c r="AB253" s="33"/>
      <c r="AC253" s="33"/>
      <c r="AD253" s="33"/>
      <c r="AE253" s="33"/>
      <c r="AT253" s="18" t="s">
        <v>186</v>
      </c>
      <c r="AU253" s="18" t="s">
        <v>21</v>
      </c>
    </row>
    <row r="254" spans="1:65" s="15" customFormat="1" ht="11.25">
      <c r="B254" s="213"/>
      <c r="D254" s="182" t="s">
        <v>187</v>
      </c>
      <c r="E254" s="214" t="s">
        <v>1</v>
      </c>
      <c r="F254" s="215" t="s">
        <v>1317</v>
      </c>
      <c r="H254" s="214" t="s">
        <v>1</v>
      </c>
      <c r="I254" s="216"/>
      <c r="L254" s="213"/>
      <c r="M254" s="217"/>
      <c r="N254" s="218"/>
      <c r="O254" s="218"/>
      <c r="P254" s="218"/>
      <c r="Q254" s="218"/>
      <c r="R254" s="218"/>
      <c r="S254" s="218"/>
      <c r="T254" s="219"/>
      <c r="AT254" s="214" t="s">
        <v>187</v>
      </c>
      <c r="AU254" s="214" t="s">
        <v>21</v>
      </c>
      <c r="AV254" s="15" t="s">
        <v>21</v>
      </c>
      <c r="AW254" s="15" t="s">
        <v>36</v>
      </c>
      <c r="AX254" s="15" t="s">
        <v>80</v>
      </c>
      <c r="AY254" s="214" t="s">
        <v>180</v>
      </c>
    </row>
    <row r="255" spans="1:65" s="13" customFormat="1" ht="11.25">
      <c r="B255" s="186"/>
      <c r="D255" s="182" t="s">
        <v>187</v>
      </c>
      <c r="E255" s="187" t="s">
        <v>1</v>
      </c>
      <c r="F255" s="188" t="s">
        <v>21</v>
      </c>
      <c r="H255" s="189">
        <v>1</v>
      </c>
      <c r="I255" s="190"/>
      <c r="L255" s="186"/>
      <c r="M255" s="191"/>
      <c r="N255" s="192"/>
      <c r="O255" s="192"/>
      <c r="P255" s="192"/>
      <c r="Q255" s="192"/>
      <c r="R255" s="192"/>
      <c r="S255" s="192"/>
      <c r="T255" s="193"/>
      <c r="AT255" s="187" t="s">
        <v>187</v>
      </c>
      <c r="AU255" s="187" t="s">
        <v>21</v>
      </c>
      <c r="AV255" s="13" t="s">
        <v>91</v>
      </c>
      <c r="AW255" s="13" t="s">
        <v>36</v>
      </c>
      <c r="AX255" s="13" t="s">
        <v>80</v>
      </c>
      <c r="AY255" s="187" t="s">
        <v>180</v>
      </c>
    </row>
    <row r="256" spans="1:65" s="14" customFormat="1" ht="11.25">
      <c r="B256" s="194"/>
      <c r="D256" s="182" t="s">
        <v>187</v>
      </c>
      <c r="E256" s="195" t="s">
        <v>1</v>
      </c>
      <c r="F256" s="196" t="s">
        <v>189</v>
      </c>
      <c r="H256" s="197">
        <v>1</v>
      </c>
      <c r="I256" s="198"/>
      <c r="L256" s="194"/>
      <c r="M256" s="199"/>
      <c r="N256" s="200"/>
      <c r="O256" s="200"/>
      <c r="P256" s="200"/>
      <c r="Q256" s="200"/>
      <c r="R256" s="200"/>
      <c r="S256" s="200"/>
      <c r="T256" s="201"/>
      <c r="AT256" s="195" t="s">
        <v>187</v>
      </c>
      <c r="AU256" s="195" t="s">
        <v>21</v>
      </c>
      <c r="AV256" s="14" t="s">
        <v>128</v>
      </c>
      <c r="AW256" s="14" t="s">
        <v>36</v>
      </c>
      <c r="AX256" s="14" t="s">
        <v>21</v>
      </c>
      <c r="AY256" s="195" t="s">
        <v>180</v>
      </c>
    </row>
    <row r="257" spans="1:65" s="2" customFormat="1" ht="36" customHeight="1">
      <c r="A257" s="33"/>
      <c r="B257" s="167"/>
      <c r="C257" s="168" t="s">
        <v>316</v>
      </c>
      <c r="D257" s="168" t="s">
        <v>182</v>
      </c>
      <c r="E257" s="169" t="s">
        <v>1509</v>
      </c>
      <c r="F257" s="170" t="s">
        <v>1376</v>
      </c>
      <c r="G257" s="171" t="s">
        <v>1243</v>
      </c>
      <c r="H257" s="172">
        <v>4</v>
      </c>
      <c r="I257" s="173"/>
      <c r="J257" s="174">
        <f>ROUND(I257*H257,2)</f>
        <v>0</v>
      </c>
      <c r="K257" s="175"/>
      <c r="L257" s="34"/>
      <c r="M257" s="176" t="s">
        <v>1</v>
      </c>
      <c r="N257" s="177" t="s">
        <v>45</v>
      </c>
      <c r="O257" s="59"/>
      <c r="P257" s="178">
        <f>O257*H257</f>
        <v>0</v>
      </c>
      <c r="Q257" s="178">
        <v>0</v>
      </c>
      <c r="R257" s="178">
        <f>Q257*H257</f>
        <v>0</v>
      </c>
      <c r="S257" s="178">
        <v>0</v>
      </c>
      <c r="T257" s="179">
        <f>S257*H257</f>
        <v>0</v>
      </c>
      <c r="U257" s="33"/>
      <c r="V257" s="33"/>
      <c r="W257" s="33"/>
      <c r="X257" s="33"/>
      <c r="Y257" s="33"/>
      <c r="Z257" s="33"/>
      <c r="AA257" s="33"/>
      <c r="AB257" s="33"/>
      <c r="AC257" s="33"/>
      <c r="AD257" s="33"/>
      <c r="AE257" s="33"/>
      <c r="AR257" s="180" t="s">
        <v>128</v>
      </c>
      <c r="AT257" s="180" t="s">
        <v>182</v>
      </c>
      <c r="AU257" s="180" t="s">
        <v>21</v>
      </c>
      <c r="AY257" s="18" t="s">
        <v>180</v>
      </c>
      <c r="BE257" s="181">
        <f>IF(N257="základní",J257,0)</f>
        <v>0</v>
      </c>
      <c r="BF257" s="181">
        <f>IF(N257="snížená",J257,0)</f>
        <v>0</v>
      </c>
      <c r="BG257" s="181">
        <f>IF(N257="zákl. přenesená",J257,0)</f>
        <v>0</v>
      </c>
      <c r="BH257" s="181">
        <f>IF(N257="sníž. přenesená",J257,0)</f>
        <v>0</v>
      </c>
      <c r="BI257" s="181">
        <f>IF(N257="nulová",J257,0)</f>
        <v>0</v>
      </c>
      <c r="BJ257" s="18" t="s">
        <v>21</v>
      </c>
      <c r="BK257" s="181">
        <f>ROUND(I257*H257,2)</f>
        <v>0</v>
      </c>
      <c r="BL257" s="18" t="s">
        <v>128</v>
      </c>
      <c r="BM257" s="180" t="s">
        <v>329</v>
      </c>
    </row>
    <row r="258" spans="1:65" s="2" customFormat="1" ht="29.25">
      <c r="A258" s="33"/>
      <c r="B258" s="34"/>
      <c r="C258" s="33"/>
      <c r="D258" s="182" t="s">
        <v>186</v>
      </c>
      <c r="E258" s="33"/>
      <c r="F258" s="183" t="s">
        <v>1376</v>
      </c>
      <c r="G258" s="33"/>
      <c r="H258" s="33"/>
      <c r="I258" s="102"/>
      <c r="J258" s="33"/>
      <c r="K258" s="33"/>
      <c r="L258" s="34"/>
      <c r="M258" s="184"/>
      <c r="N258" s="185"/>
      <c r="O258" s="59"/>
      <c r="P258" s="59"/>
      <c r="Q258" s="59"/>
      <c r="R258" s="59"/>
      <c r="S258" s="59"/>
      <c r="T258" s="60"/>
      <c r="U258" s="33"/>
      <c r="V258" s="33"/>
      <c r="W258" s="33"/>
      <c r="X258" s="33"/>
      <c r="Y258" s="33"/>
      <c r="Z258" s="33"/>
      <c r="AA258" s="33"/>
      <c r="AB258" s="33"/>
      <c r="AC258" s="33"/>
      <c r="AD258" s="33"/>
      <c r="AE258" s="33"/>
      <c r="AT258" s="18" t="s">
        <v>186</v>
      </c>
      <c r="AU258" s="18" t="s">
        <v>21</v>
      </c>
    </row>
    <row r="259" spans="1:65" s="15" customFormat="1" ht="11.25">
      <c r="B259" s="213"/>
      <c r="D259" s="182" t="s">
        <v>187</v>
      </c>
      <c r="E259" s="214" t="s">
        <v>1</v>
      </c>
      <c r="F259" s="215" t="s">
        <v>1317</v>
      </c>
      <c r="H259" s="214" t="s">
        <v>1</v>
      </c>
      <c r="I259" s="216"/>
      <c r="L259" s="213"/>
      <c r="M259" s="217"/>
      <c r="N259" s="218"/>
      <c r="O259" s="218"/>
      <c r="P259" s="218"/>
      <c r="Q259" s="218"/>
      <c r="R259" s="218"/>
      <c r="S259" s="218"/>
      <c r="T259" s="219"/>
      <c r="AT259" s="214" t="s">
        <v>187</v>
      </c>
      <c r="AU259" s="214" t="s">
        <v>21</v>
      </c>
      <c r="AV259" s="15" t="s">
        <v>21</v>
      </c>
      <c r="AW259" s="15" t="s">
        <v>36</v>
      </c>
      <c r="AX259" s="15" t="s">
        <v>80</v>
      </c>
      <c r="AY259" s="214" t="s">
        <v>180</v>
      </c>
    </row>
    <row r="260" spans="1:65" s="13" customFormat="1" ht="11.25">
      <c r="B260" s="186"/>
      <c r="D260" s="182" t="s">
        <v>187</v>
      </c>
      <c r="E260" s="187" t="s">
        <v>1</v>
      </c>
      <c r="F260" s="188" t="s">
        <v>128</v>
      </c>
      <c r="H260" s="189">
        <v>4</v>
      </c>
      <c r="I260" s="190"/>
      <c r="L260" s="186"/>
      <c r="M260" s="191"/>
      <c r="N260" s="192"/>
      <c r="O260" s="192"/>
      <c r="P260" s="192"/>
      <c r="Q260" s="192"/>
      <c r="R260" s="192"/>
      <c r="S260" s="192"/>
      <c r="T260" s="193"/>
      <c r="AT260" s="187" t="s">
        <v>187</v>
      </c>
      <c r="AU260" s="187" t="s">
        <v>21</v>
      </c>
      <c r="AV260" s="13" t="s">
        <v>91</v>
      </c>
      <c r="AW260" s="13" t="s">
        <v>36</v>
      </c>
      <c r="AX260" s="13" t="s">
        <v>80</v>
      </c>
      <c r="AY260" s="187" t="s">
        <v>180</v>
      </c>
    </row>
    <row r="261" spans="1:65" s="14" customFormat="1" ht="11.25">
      <c r="B261" s="194"/>
      <c r="D261" s="182" t="s">
        <v>187</v>
      </c>
      <c r="E261" s="195" t="s">
        <v>1</v>
      </c>
      <c r="F261" s="196" t="s">
        <v>189</v>
      </c>
      <c r="H261" s="197">
        <v>4</v>
      </c>
      <c r="I261" s="198"/>
      <c r="L261" s="194"/>
      <c r="M261" s="199"/>
      <c r="N261" s="200"/>
      <c r="O261" s="200"/>
      <c r="P261" s="200"/>
      <c r="Q261" s="200"/>
      <c r="R261" s="200"/>
      <c r="S261" s="200"/>
      <c r="T261" s="201"/>
      <c r="AT261" s="195" t="s">
        <v>187</v>
      </c>
      <c r="AU261" s="195" t="s">
        <v>21</v>
      </c>
      <c r="AV261" s="14" t="s">
        <v>128</v>
      </c>
      <c r="AW261" s="14" t="s">
        <v>36</v>
      </c>
      <c r="AX261" s="14" t="s">
        <v>21</v>
      </c>
      <c r="AY261" s="195" t="s">
        <v>180</v>
      </c>
    </row>
    <row r="262" spans="1:65" s="2" customFormat="1" ht="24" customHeight="1">
      <c r="A262" s="33"/>
      <c r="B262" s="167"/>
      <c r="C262" s="168" t="s">
        <v>250</v>
      </c>
      <c r="D262" s="168" t="s">
        <v>182</v>
      </c>
      <c r="E262" s="169" t="s">
        <v>1510</v>
      </c>
      <c r="F262" s="170" t="s">
        <v>1378</v>
      </c>
      <c r="G262" s="171" t="s">
        <v>1243</v>
      </c>
      <c r="H262" s="172">
        <v>1</v>
      </c>
      <c r="I262" s="173"/>
      <c r="J262" s="174">
        <f>ROUND(I262*H262,2)</f>
        <v>0</v>
      </c>
      <c r="K262" s="175"/>
      <c r="L262" s="34"/>
      <c r="M262" s="176" t="s">
        <v>1</v>
      </c>
      <c r="N262" s="177" t="s">
        <v>45</v>
      </c>
      <c r="O262" s="59"/>
      <c r="P262" s="178">
        <f>O262*H262</f>
        <v>0</v>
      </c>
      <c r="Q262" s="178">
        <v>0</v>
      </c>
      <c r="R262" s="178">
        <f>Q262*H262</f>
        <v>0</v>
      </c>
      <c r="S262" s="178">
        <v>0</v>
      </c>
      <c r="T262" s="179">
        <f>S262*H262</f>
        <v>0</v>
      </c>
      <c r="U262" s="33"/>
      <c r="V262" s="33"/>
      <c r="W262" s="33"/>
      <c r="X262" s="33"/>
      <c r="Y262" s="33"/>
      <c r="Z262" s="33"/>
      <c r="AA262" s="33"/>
      <c r="AB262" s="33"/>
      <c r="AC262" s="33"/>
      <c r="AD262" s="33"/>
      <c r="AE262" s="33"/>
      <c r="AR262" s="180" t="s">
        <v>128</v>
      </c>
      <c r="AT262" s="180" t="s">
        <v>182</v>
      </c>
      <c r="AU262" s="180" t="s">
        <v>21</v>
      </c>
      <c r="AY262" s="18" t="s">
        <v>180</v>
      </c>
      <c r="BE262" s="181">
        <f>IF(N262="základní",J262,0)</f>
        <v>0</v>
      </c>
      <c r="BF262" s="181">
        <f>IF(N262="snížená",J262,0)</f>
        <v>0</v>
      </c>
      <c r="BG262" s="181">
        <f>IF(N262="zákl. přenesená",J262,0)</f>
        <v>0</v>
      </c>
      <c r="BH262" s="181">
        <f>IF(N262="sníž. přenesená",J262,0)</f>
        <v>0</v>
      </c>
      <c r="BI262" s="181">
        <f>IF(N262="nulová",J262,0)</f>
        <v>0</v>
      </c>
      <c r="BJ262" s="18" t="s">
        <v>21</v>
      </c>
      <c r="BK262" s="181">
        <f>ROUND(I262*H262,2)</f>
        <v>0</v>
      </c>
      <c r="BL262" s="18" t="s">
        <v>128</v>
      </c>
      <c r="BM262" s="180" t="s">
        <v>334</v>
      </c>
    </row>
    <row r="263" spans="1:65" s="2" customFormat="1" ht="19.5">
      <c r="A263" s="33"/>
      <c r="B263" s="34"/>
      <c r="C263" s="33"/>
      <c r="D263" s="182" t="s">
        <v>186</v>
      </c>
      <c r="E263" s="33"/>
      <c r="F263" s="183" t="s">
        <v>1378</v>
      </c>
      <c r="G263" s="33"/>
      <c r="H263" s="33"/>
      <c r="I263" s="102"/>
      <c r="J263" s="33"/>
      <c r="K263" s="33"/>
      <c r="L263" s="34"/>
      <c r="M263" s="184"/>
      <c r="N263" s="185"/>
      <c r="O263" s="59"/>
      <c r="P263" s="59"/>
      <c r="Q263" s="59"/>
      <c r="R263" s="59"/>
      <c r="S263" s="59"/>
      <c r="T263" s="60"/>
      <c r="U263" s="33"/>
      <c r="V263" s="33"/>
      <c r="W263" s="33"/>
      <c r="X263" s="33"/>
      <c r="Y263" s="33"/>
      <c r="Z263" s="33"/>
      <c r="AA263" s="33"/>
      <c r="AB263" s="33"/>
      <c r="AC263" s="33"/>
      <c r="AD263" s="33"/>
      <c r="AE263" s="33"/>
      <c r="AT263" s="18" t="s">
        <v>186</v>
      </c>
      <c r="AU263" s="18" t="s">
        <v>21</v>
      </c>
    </row>
    <row r="264" spans="1:65" s="15" customFormat="1" ht="11.25">
      <c r="B264" s="213"/>
      <c r="D264" s="182" t="s">
        <v>187</v>
      </c>
      <c r="E264" s="214" t="s">
        <v>1</v>
      </c>
      <c r="F264" s="215" t="s">
        <v>1317</v>
      </c>
      <c r="H264" s="214" t="s">
        <v>1</v>
      </c>
      <c r="I264" s="216"/>
      <c r="L264" s="213"/>
      <c r="M264" s="217"/>
      <c r="N264" s="218"/>
      <c r="O264" s="218"/>
      <c r="P264" s="218"/>
      <c r="Q264" s="218"/>
      <c r="R264" s="218"/>
      <c r="S264" s="218"/>
      <c r="T264" s="219"/>
      <c r="AT264" s="214" t="s">
        <v>187</v>
      </c>
      <c r="AU264" s="214" t="s">
        <v>21</v>
      </c>
      <c r="AV264" s="15" t="s">
        <v>21</v>
      </c>
      <c r="AW264" s="15" t="s">
        <v>36</v>
      </c>
      <c r="AX264" s="15" t="s">
        <v>80</v>
      </c>
      <c r="AY264" s="214" t="s">
        <v>180</v>
      </c>
    </row>
    <row r="265" spans="1:65" s="13" customFormat="1" ht="11.25">
      <c r="B265" s="186"/>
      <c r="D265" s="182" t="s">
        <v>187</v>
      </c>
      <c r="E265" s="187" t="s">
        <v>1</v>
      </c>
      <c r="F265" s="188" t="s">
        <v>21</v>
      </c>
      <c r="H265" s="189">
        <v>1</v>
      </c>
      <c r="I265" s="190"/>
      <c r="L265" s="186"/>
      <c r="M265" s="191"/>
      <c r="N265" s="192"/>
      <c r="O265" s="192"/>
      <c r="P265" s="192"/>
      <c r="Q265" s="192"/>
      <c r="R265" s="192"/>
      <c r="S265" s="192"/>
      <c r="T265" s="193"/>
      <c r="AT265" s="187" t="s">
        <v>187</v>
      </c>
      <c r="AU265" s="187" t="s">
        <v>21</v>
      </c>
      <c r="AV265" s="13" t="s">
        <v>91</v>
      </c>
      <c r="AW265" s="13" t="s">
        <v>36</v>
      </c>
      <c r="AX265" s="13" t="s">
        <v>80</v>
      </c>
      <c r="AY265" s="187" t="s">
        <v>180</v>
      </c>
    </row>
    <row r="266" spans="1:65" s="14" customFormat="1" ht="11.25">
      <c r="B266" s="194"/>
      <c r="D266" s="182" t="s">
        <v>187</v>
      </c>
      <c r="E266" s="195" t="s">
        <v>1</v>
      </c>
      <c r="F266" s="196" t="s">
        <v>189</v>
      </c>
      <c r="H266" s="197">
        <v>1</v>
      </c>
      <c r="I266" s="198"/>
      <c r="L266" s="194"/>
      <c r="M266" s="199"/>
      <c r="N266" s="200"/>
      <c r="O266" s="200"/>
      <c r="P266" s="200"/>
      <c r="Q266" s="200"/>
      <c r="R266" s="200"/>
      <c r="S266" s="200"/>
      <c r="T266" s="201"/>
      <c r="AT266" s="195" t="s">
        <v>187</v>
      </c>
      <c r="AU266" s="195" t="s">
        <v>21</v>
      </c>
      <c r="AV266" s="14" t="s">
        <v>128</v>
      </c>
      <c r="AW266" s="14" t="s">
        <v>36</v>
      </c>
      <c r="AX266" s="14" t="s">
        <v>21</v>
      </c>
      <c r="AY266" s="195" t="s">
        <v>180</v>
      </c>
    </row>
    <row r="267" spans="1:65" s="2" customFormat="1" ht="24" customHeight="1">
      <c r="A267" s="33"/>
      <c r="B267" s="167"/>
      <c r="C267" s="168" t="s">
        <v>323</v>
      </c>
      <c r="D267" s="168" t="s">
        <v>182</v>
      </c>
      <c r="E267" s="169" t="s">
        <v>1511</v>
      </c>
      <c r="F267" s="170" t="s">
        <v>1380</v>
      </c>
      <c r="G267" s="171" t="s">
        <v>1243</v>
      </c>
      <c r="H267" s="172">
        <v>6</v>
      </c>
      <c r="I267" s="173"/>
      <c r="J267" s="174">
        <f>ROUND(I267*H267,2)</f>
        <v>0</v>
      </c>
      <c r="K267" s="175"/>
      <c r="L267" s="34"/>
      <c r="M267" s="176" t="s">
        <v>1</v>
      </c>
      <c r="N267" s="177" t="s">
        <v>45</v>
      </c>
      <c r="O267" s="59"/>
      <c r="P267" s="178">
        <f>O267*H267</f>
        <v>0</v>
      </c>
      <c r="Q267" s="178">
        <v>0</v>
      </c>
      <c r="R267" s="178">
        <f>Q267*H267</f>
        <v>0</v>
      </c>
      <c r="S267" s="178">
        <v>0</v>
      </c>
      <c r="T267" s="179">
        <f>S267*H267</f>
        <v>0</v>
      </c>
      <c r="U267" s="33"/>
      <c r="V267" s="33"/>
      <c r="W267" s="33"/>
      <c r="X267" s="33"/>
      <c r="Y267" s="33"/>
      <c r="Z267" s="33"/>
      <c r="AA267" s="33"/>
      <c r="AB267" s="33"/>
      <c r="AC267" s="33"/>
      <c r="AD267" s="33"/>
      <c r="AE267" s="33"/>
      <c r="AR267" s="180" t="s">
        <v>128</v>
      </c>
      <c r="AT267" s="180" t="s">
        <v>182</v>
      </c>
      <c r="AU267" s="180" t="s">
        <v>21</v>
      </c>
      <c r="AY267" s="18" t="s">
        <v>180</v>
      </c>
      <c r="BE267" s="181">
        <f>IF(N267="základní",J267,0)</f>
        <v>0</v>
      </c>
      <c r="BF267" s="181">
        <f>IF(N267="snížená",J267,0)</f>
        <v>0</v>
      </c>
      <c r="BG267" s="181">
        <f>IF(N267="zákl. přenesená",J267,0)</f>
        <v>0</v>
      </c>
      <c r="BH267" s="181">
        <f>IF(N267="sníž. přenesená",J267,0)</f>
        <v>0</v>
      </c>
      <c r="BI267" s="181">
        <f>IF(N267="nulová",J267,0)</f>
        <v>0</v>
      </c>
      <c r="BJ267" s="18" t="s">
        <v>21</v>
      </c>
      <c r="BK267" s="181">
        <f>ROUND(I267*H267,2)</f>
        <v>0</v>
      </c>
      <c r="BL267" s="18" t="s">
        <v>128</v>
      </c>
      <c r="BM267" s="180" t="s">
        <v>337</v>
      </c>
    </row>
    <row r="268" spans="1:65" s="2" customFormat="1" ht="19.5">
      <c r="A268" s="33"/>
      <c r="B268" s="34"/>
      <c r="C268" s="33"/>
      <c r="D268" s="182" t="s">
        <v>186</v>
      </c>
      <c r="E268" s="33"/>
      <c r="F268" s="183" t="s">
        <v>1380</v>
      </c>
      <c r="G268" s="33"/>
      <c r="H268" s="33"/>
      <c r="I268" s="102"/>
      <c r="J268" s="33"/>
      <c r="K268" s="33"/>
      <c r="L268" s="34"/>
      <c r="M268" s="184"/>
      <c r="N268" s="185"/>
      <c r="O268" s="59"/>
      <c r="P268" s="59"/>
      <c r="Q268" s="59"/>
      <c r="R268" s="59"/>
      <c r="S268" s="59"/>
      <c r="T268" s="60"/>
      <c r="U268" s="33"/>
      <c r="V268" s="33"/>
      <c r="W268" s="33"/>
      <c r="X268" s="33"/>
      <c r="Y268" s="33"/>
      <c r="Z268" s="33"/>
      <c r="AA268" s="33"/>
      <c r="AB268" s="33"/>
      <c r="AC268" s="33"/>
      <c r="AD268" s="33"/>
      <c r="AE268" s="33"/>
      <c r="AT268" s="18" t="s">
        <v>186</v>
      </c>
      <c r="AU268" s="18" t="s">
        <v>21</v>
      </c>
    </row>
    <row r="269" spans="1:65" s="15" customFormat="1" ht="11.25">
      <c r="B269" s="213"/>
      <c r="D269" s="182" t="s">
        <v>187</v>
      </c>
      <c r="E269" s="214" t="s">
        <v>1</v>
      </c>
      <c r="F269" s="215" t="s">
        <v>1317</v>
      </c>
      <c r="H269" s="214" t="s">
        <v>1</v>
      </c>
      <c r="I269" s="216"/>
      <c r="L269" s="213"/>
      <c r="M269" s="217"/>
      <c r="N269" s="218"/>
      <c r="O269" s="218"/>
      <c r="P269" s="218"/>
      <c r="Q269" s="218"/>
      <c r="R269" s="218"/>
      <c r="S269" s="218"/>
      <c r="T269" s="219"/>
      <c r="AT269" s="214" t="s">
        <v>187</v>
      </c>
      <c r="AU269" s="214" t="s">
        <v>21</v>
      </c>
      <c r="AV269" s="15" t="s">
        <v>21</v>
      </c>
      <c r="AW269" s="15" t="s">
        <v>36</v>
      </c>
      <c r="AX269" s="15" t="s">
        <v>80</v>
      </c>
      <c r="AY269" s="214" t="s">
        <v>180</v>
      </c>
    </row>
    <row r="270" spans="1:65" s="13" customFormat="1" ht="11.25">
      <c r="B270" s="186"/>
      <c r="D270" s="182" t="s">
        <v>187</v>
      </c>
      <c r="E270" s="187" t="s">
        <v>1</v>
      </c>
      <c r="F270" s="188" t="s">
        <v>1381</v>
      </c>
      <c r="H270" s="189">
        <v>6</v>
      </c>
      <c r="I270" s="190"/>
      <c r="L270" s="186"/>
      <c r="M270" s="191"/>
      <c r="N270" s="192"/>
      <c r="O270" s="192"/>
      <c r="P270" s="192"/>
      <c r="Q270" s="192"/>
      <c r="R270" s="192"/>
      <c r="S270" s="192"/>
      <c r="T270" s="193"/>
      <c r="AT270" s="187" t="s">
        <v>187</v>
      </c>
      <c r="AU270" s="187" t="s">
        <v>21</v>
      </c>
      <c r="AV270" s="13" t="s">
        <v>91</v>
      </c>
      <c r="AW270" s="13" t="s">
        <v>36</v>
      </c>
      <c r="AX270" s="13" t="s">
        <v>80</v>
      </c>
      <c r="AY270" s="187" t="s">
        <v>180</v>
      </c>
    </row>
    <row r="271" spans="1:65" s="14" customFormat="1" ht="11.25">
      <c r="B271" s="194"/>
      <c r="D271" s="182" t="s">
        <v>187</v>
      </c>
      <c r="E271" s="195" t="s">
        <v>1</v>
      </c>
      <c r="F271" s="196" t="s">
        <v>189</v>
      </c>
      <c r="H271" s="197">
        <v>6</v>
      </c>
      <c r="I271" s="198"/>
      <c r="L271" s="194"/>
      <c r="M271" s="199"/>
      <c r="N271" s="200"/>
      <c r="O271" s="200"/>
      <c r="P271" s="200"/>
      <c r="Q271" s="200"/>
      <c r="R271" s="200"/>
      <c r="S271" s="200"/>
      <c r="T271" s="201"/>
      <c r="AT271" s="195" t="s">
        <v>187</v>
      </c>
      <c r="AU271" s="195" t="s">
        <v>21</v>
      </c>
      <c r="AV271" s="14" t="s">
        <v>128</v>
      </c>
      <c r="AW271" s="14" t="s">
        <v>36</v>
      </c>
      <c r="AX271" s="14" t="s">
        <v>21</v>
      </c>
      <c r="AY271" s="195" t="s">
        <v>180</v>
      </c>
    </row>
    <row r="272" spans="1:65" s="2" customFormat="1" ht="36" customHeight="1">
      <c r="A272" s="33"/>
      <c r="B272" s="167"/>
      <c r="C272" s="168" t="s">
        <v>251</v>
      </c>
      <c r="D272" s="168" t="s">
        <v>182</v>
      </c>
      <c r="E272" s="169" t="s">
        <v>1512</v>
      </c>
      <c r="F272" s="170" t="s">
        <v>1383</v>
      </c>
      <c r="G272" s="171" t="s">
        <v>1243</v>
      </c>
      <c r="H272" s="172">
        <v>4</v>
      </c>
      <c r="I272" s="173"/>
      <c r="J272" s="174">
        <f>ROUND(I272*H272,2)</f>
        <v>0</v>
      </c>
      <c r="K272" s="175"/>
      <c r="L272" s="34"/>
      <c r="M272" s="176" t="s">
        <v>1</v>
      </c>
      <c r="N272" s="177" t="s">
        <v>45</v>
      </c>
      <c r="O272" s="59"/>
      <c r="P272" s="178">
        <f>O272*H272</f>
        <v>0</v>
      </c>
      <c r="Q272" s="178">
        <v>0</v>
      </c>
      <c r="R272" s="178">
        <f>Q272*H272</f>
        <v>0</v>
      </c>
      <c r="S272" s="178">
        <v>0</v>
      </c>
      <c r="T272" s="179">
        <f>S272*H272</f>
        <v>0</v>
      </c>
      <c r="U272" s="33"/>
      <c r="V272" s="33"/>
      <c r="W272" s="33"/>
      <c r="X272" s="33"/>
      <c r="Y272" s="33"/>
      <c r="Z272" s="33"/>
      <c r="AA272" s="33"/>
      <c r="AB272" s="33"/>
      <c r="AC272" s="33"/>
      <c r="AD272" s="33"/>
      <c r="AE272" s="33"/>
      <c r="AR272" s="180" t="s">
        <v>128</v>
      </c>
      <c r="AT272" s="180" t="s">
        <v>182</v>
      </c>
      <c r="AU272" s="180" t="s">
        <v>21</v>
      </c>
      <c r="AY272" s="18" t="s">
        <v>180</v>
      </c>
      <c r="BE272" s="181">
        <f>IF(N272="základní",J272,0)</f>
        <v>0</v>
      </c>
      <c r="BF272" s="181">
        <f>IF(N272="snížená",J272,0)</f>
        <v>0</v>
      </c>
      <c r="BG272" s="181">
        <f>IF(N272="zákl. přenesená",J272,0)</f>
        <v>0</v>
      </c>
      <c r="BH272" s="181">
        <f>IF(N272="sníž. přenesená",J272,0)</f>
        <v>0</v>
      </c>
      <c r="BI272" s="181">
        <f>IF(N272="nulová",J272,0)</f>
        <v>0</v>
      </c>
      <c r="BJ272" s="18" t="s">
        <v>21</v>
      </c>
      <c r="BK272" s="181">
        <f>ROUND(I272*H272,2)</f>
        <v>0</v>
      </c>
      <c r="BL272" s="18" t="s">
        <v>128</v>
      </c>
      <c r="BM272" s="180" t="s">
        <v>345</v>
      </c>
    </row>
    <row r="273" spans="1:65" s="2" customFormat="1" ht="19.5">
      <c r="A273" s="33"/>
      <c r="B273" s="34"/>
      <c r="C273" s="33"/>
      <c r="D273" s="182" t="s">
        <v>186</v>
      </c>
      <c r="E273" s="33"/>
      <c r="F273" s="183" t="s">
        <v>1383</v>
      </c>
      <c r="G273" s="33"/>
      <c r="H273" s="33"/>
      <c r="I273" s="102"/>
      <c r="J273" s="33"/>
      <c r="K273" s="33"/>
      <c r="L273" s="34"/>
      <c r="M273" s="184"/>
      <c r="N273" s="185"/>
      <c r="O273" s="59"/>
      <c r="P273" s="59"/>
      <c r="Q273" s="59"/>
      <c r="R273" s="59"/>
      <c r="S273" s="59"/>
      <c r="T273" s="60"/>
      <c r="U273" s="33"/>
      <c r="V273" s="33"/>
      <c r="W273" s="33"/>
      <c r="X273" s="33"/>
      <c r="Y273" s="33"/>
      <c r="Z273" s="33"/>
      <c r="AA273" s="33"/>
      <c r="AB273" s="33"/>
      <c r="AC273" s="33"/>
      <c r="AD273" s="33"/>
      <c r="AE273" s="33"/>
      <c r="AT273" s="18" t="s">
        <v>186</v>
      </c>
      <c r="AU273" s="18" t="s">
        <v>21</v>
      </c>
    </row>
    <row r="274" spans="1:65" s="15" customFormat="1" ht="11.25">
      <c r="B274" s="213"/>
      <c r="D274" s="182" t="s">
        <v>187</v>
      </c>
      <c r="E274" s="214" t="s">
        <v>1</v>
      </c>
      <c r="F274" s="215" t="s">
        <v>1317</v>
      </c>
      <c r="H274" s="214" t="s">
        <v>1</v>
      </c>
      <c r="I274" s="216"/>
      <c r="L274" s="213"/>
      <c r="M274" s="217"/>
      <c r="N274" s="218"/>
      <c r="O274" s="218"/>
      <c r="P274" s="218"/>
      <c r="Q274" s="218"/>
      <c r="R274" s="218"/>
      <c r="S274" s="218"/>
      <c r="T274" s="219"/>
      <c r="AT274" s="214" t="s">
        <v>187</v>
      </c>
      <c r="AU274" s="214" t="s">
        <v>21</v>
      </c>
      <c r="AV274" s="15" t="s">
        <v>21</v>
      </c>
      <c r="AW274" s="15" t="s">
        <v>36</v>
      </c>
      <c r="AX274" s="15" t="s">
        <v>80</v>
      </c>
      <c r="AY274" s="214" t="s">
        <v>180</v>
      </c>
    </row>
    <row r="275" spans="1:65" s="13" customFormat="1" ht="11.25">
      <c r="B275" s="186"/>
      <c r="D275" s="182" t="s">
        <v>187</v>
      </c>
      <c r="E275" s="187" t="s">
        <v>1</v>
      </c>
      <c r="F275" s="188" t="s">
        <v>1384</v>
      </c>
      <c r="H275" s="189">
        <v>4</v>
      </c>
      <c r="I275" s="190"/>
      <c r="L275" s="186"/>
      <c r="M275" s="191"/>
      <c r="N275" s="192"/>
      <c r="O275" s="192"/>
      <c r="P275" s="192"/>
      <c r="Q275" s="192"/>
      <c r="R275" s="192"/>
      <c r="S275" s="192"/>
      <c r="T275" s="193"/>
      <c r="AT275" s="187" t="s">
        <v>187</v>
      </c>
      <c r="AU275" s="187" t="s">
        <v>21</v>
      </c>
      <c r="AV275" s="13" t="s">
        <v>91</v>
      </c>
      <c r="AW275" s="13" t="s">
        <v>36</v>
      </c>
      <c r="AX275" s="13" t="s">
        <v>80</v>
      </c>
      <c r="AY275" s="187" t="s">
        <v>180</v>
      </c>
    </row>
    <row r="276" spans="1:65" s="14" customFormat="1" ht="11.25">
      <c r="B276" s="194"/>
      <c r="D276" s="182" t="s">
        <v>187</v>
      </c>
      <c r="E276" s="195" t="s">
        <v>1</v>
      </c>
      <c r="F276" s="196" t="s">
        <v>189</v>
      </c>
      <c r="H276" s="197">
        <v>4</v>
      </c>
      <c r="I276" s="198"/>
      <c r="L276" s="194"/>
      <c r="M276" s="199"/>
      <c r="N276" s="200"/>
      <c r="O276" s="200"/>
      <c r="P276" s="200"/>
      <c r="Q276" s="200"/>
      <c r="R276" s="200"/>
      <c r="S276" s="200"/>
      <c r="T276" s="201"/>
      <c r="AT276" s="195" t="s">
        <v>187</v>
      </c>
      <c r="AU276" s="195" t="s">
        <v>21</v>
      </c>
      <c r="AV276" s="14" t="s">
        <v>128</v>
      </c>
      <c r="AW276" s="14" t="s">
        <v>36</v>
      </c>
      <c r="AX276" s="14" t="s">
        <v>21</v>
      </c>
      <c r="AY276" s="195" t="s">
        <v>180</v>
      </c>
    </row>
    <row r="277" spans="1:65" s="2" customFormat="1" ht="36" customHeight="1">
      <c r="A277" s="33"/>
      <c r="B277" s="167"/>
      <c r="C277" s="168" t="s">
        <v>330</v>
      </c>
      <c r="D277" s="168" t="s">
        <v>182</v>
      </c>
      <c r="E277" s="169" t="s">
        <v>1513</v>
      </c>
      <c r="F277" s="170" t="s">
        <v>1386</v>
      </c>
      <c r="G277" s="171" t="s">
        <v>1243</v>
      </c>
      <c r="H277" s="172">
        <v>2</v>
      </c>
      <c r="I277" s="173"/>
      <c r="J277" s="174">
        <f>ROUND(I277*H277,2)</f>
        <v>0</v>
      </c>
      <c r="K277" s="175"/>
      <c r="L277" s="34"/>
      <c r="M277" s="176" t="s">
        <v>1</v>
      </c>
      <c r="N277" s="177" t="s">
        <v>45</v>
      </c>
      <c r="O277" s="59"/>
      <c r="P277" s="178">
        <f>O277*H277</f>
        <v>0</v>
      </c>
      <c r="Q277" s="178">
        <v>0</v>
      </c>
      <c r="R277" s="178">
        <f>Q277*H277</f>
        <v>0</v>
      </c>
      <c r="S277" s="178">
        <v>0</v>
      </c>
      <c r="T277" s="179">
        <f>S277*H277</f>
        <v>0</v>
      </c>
      <c r="U277" s="33"/>
      <c r="V277" s="33"/>
      <c r="W277" s="33"/>
      <c r="X277" s="33"/>
      <c r="Y277" s="33"/>
      <c r="Z277" s="33"/>
      <c r="AA277" s="33"/>
      <c r="AB277" s="33"/>
      <c r="AC277" s="33"/>
      <c r="AD277" s="33"/>
      <c r="AE277" s="33"/>
      <c r="AR277" s="180" t="s">
        <v>128</v>
      </c>
      <c r="AT277" s="180" t="s">
        <v>182</v>
      </c>
      <c r="AU277" s="180" t="s">
        <v>21</v>
      </c>
      <c r="AY277" s="18" t="s">
        <v>180</v>
      </c>
      <c r="BE277" s="181">
        <f>IF(N277="základní",J277,0)</f>
        <v>0</v>
      </c>
      <c r="BF277" s="181">
        <f>IF(N277="snížená",J277,0)</f>
        <v>0</v>
      </c>
      <c r="BG277" s="181">
        <f>IF(N277="zákl. přenesená",J277,0)</f>
        <v>0</v>
      </c>
      <c r="BH277" s="181">
        <f>IF(N277="sníž. přenesená",J277,0)</f>
        <v>0</v>
      </c>
      <c r="BI277" s="181">
        <f>IF(N277="nulová",J277,0)</f>
        <v>0</v>
      </c>
      <c r="BJ277" s="18" t="s">
        <v>21</v>
      </c>
      <c r="BK277" s="181">
        <f>ROUND(I277*H277,2)</f>
        <v>0</v>
      </c>
      <c r="BL277" s="18" t="s">
        <v>128</v>
      </c>
      <c r="BM277" s="180" t="s">
        <v>349</v>
      </c>
    </row>
    <row r="278" spans="1:65" s="2" customFormat="1" ht="29.25">
      <c r="A278" s="33"/>
      <c r="B278" s="34"/>
      <c r="C278" s="33"/>
      <c r="D278" s="182" t="s">
        <v>186</v>
      </c>
      <c r="E278" s="33"/>
      <c r="F278" s="183" t="s">
        <v>1386</v>
      </c>
      <c r="G278" s="33"/>
      <c r="H278" s="33"/>
      <c r="I278" s="102"/>
      <c r="J278" s="33"/>
      <c r="K278" s="33"/>
      <c r="L278" s="34"/>
      <c r="M278" s="184"/>
      <c r="N278" s="185"/>
      <c r="O278" s="59"/>
      <c r="P278" s="59"/>
      <c r="Q278" s="59"/>
      <c r="R278" s="59"/>
      <c r="S278" s="59"/>
      <c r="T278" s="60"/>
      <c r="U278" s="33"/>
      <c r="V278" s="33"/>
      <c r="W278" s="33"/>
      <c r="X278" s="33"/>
      <c r="Y278" s="33"/>
      <c r="Z278" s="33"/>
      <c r="AA278" s="33"/>
      <c r="AB278" s="33"/>
      <c r="AC278" s="33"/>
      <c r="AD278" s="33"/>
      <c r="AE278" s="33"/>
      <c r="AT278" s="18" t="s">
        <v>186</v>
      </c>
      <c r="AU278" s="18" t="s">
        <v>21</v>
      </c>
    </row>
    <row r="279" spans="1:65" s="15" customFormat="1" ht="11.25">
      <c r="B279" s="213"/>
      <c r="D279" s="182" t="s">
        <v>187</v>
      </c>
      <c r="E279" s="214" t="s">
        <v>1</v>
      </c>
      <c r="F279" s="215" t="s">
        <v>1317</v>
      </c>
      <c r="H279" s="214" t="s">
        <v>1</v>
      </c>
      <c r="I279" s="216"/>
      <c r="L279" s="213"/>
      <c r="M279" s="217"/>
      <c r="N279" s="218"/>
      <c r="O279" s="218"/>
      <c r="P279" s="218"/>
      <c r="Q279" s="218"/>
      <c r="R279" s="218"/>
      <c r="S279" s="218"/>
      <c r="T279" s="219"/>
      <c r="AT279" s="214" t="s">
        <v>187</v>
      </c>
      <c r="AU279" s="214" t="s">
        <v>21</v>
      </c>
      <c r="AV279" s="15" t="s">
        <v>21</v>
      </c>
      <c r="AW279" s="15" t="s">
        <v>36</v>
      </c>
      <c r="AX279" s="15" t="s">
        <v>80</v>
      </c>
      <c r="AY279" s="214" t="s">
        <v>180</v>
      </c>
    </row>
    <row r="280" spans="1:65" s="13" customFormat="1" ht="11.25">
      <c r="B280" s="186"/>
      <c r="D280" s="182" t="s">
        <v>187</v>
      </c>
      <c r="E280" s="187" t="s">
        <v>1</v>
      </c>
      <c r="F280" s="188" t="s">
        <v>1387</v>
      </c>
      <c r="H280" s="189">
        <v>2</v>
      </c>
      <c r="I280" s="190"/>
      <c r="L280" s="186"/>
      <c r="M280" s="191"/>
      <c r="N280" s="192"/>
      <c r="O280" s="192"/>
      <c r="P280" s="192"/>
      <c r="Q280" s="192"/>
      <c r="R280" s="192"/>
      <c r="S280" s="192"/>
      <c r="T280" s="193"/>
      <c r="AT280" s="187" t="s">
        <v>187</v>
      </c>
      <c r="AU280" s="187" t="s">
        <v>21</v>
      </c>
      <c r="AV280" s="13" t="s">
        <v>91</v>
      </c>
      <c r="AW280" s="13" t="s">
        <v>36</v>
      </c>
      <c r="AX280" s="13" t="s">
        <v>80</v>
      </c>
      <c r="AY280" s="187" t="s">
        <v>180</v>
      </c>
    </row>
    <row r="281" spans="1:65" s="14" customFormat="1" ht="11.25">
      <c r="B281" s="194"/>
      <c r="D281" s="182" t="s">
        <v>187</v>
      </c>
      <c r="E281" s="195" t="s">
        <v>1</v>
      </c>
      <c r="F281" s="196" t="s">
        <v>189</v>
      </c>
      <c r="H281" s="197">
        <v>2</v>
      </c>
      <c r="I281" s="198"/>
      <c r="L281" s="194"/>
      <c r="M281" s="199"/>
      <c r="N281" s="200"/>
      <c r="O281" s="200"/>
      <c r="P281" s="200"/>
      <c r="Q281" s="200"/>
      <c r="R281" s="200"/>
      <c r="S281" s="200"/>
      <c r="T281" s="201"/>
      <c r="AT281" s="195" t="s">
        <v>187</v>
      </c>
      <c r="AU281" s="195" t="s">
        <v>21</v>
      </c>
      <c r="AV281" s="14" t="s">
        <v>128</v>
      </c>
      <c r="AW281" s="14" t="s">
        <v>36</v>
      </c>
      <c r="AX281" s="14" t="s">
        <v>21</v>
      </c>
      <c r="AY281" s="195" t="s">
        <v>180</v>
      </c>
    </row>
    <row r="282" spans="1:65" s="2" customFormat="1" ht="16.5" customHeight="1">
      <c r="A282" s="33"/>
      <c r="B282" s="167"/>
      <c r="C282" s="168" t="s">
        <v>257</v>
      </c>
      <c r="D282" s="168" t="s">
        <v>182</v>
      </c>
      <c r="E282" s="169" t="s">
        <v>1514</v>
      </c>
      <c r="F282" s="170" t="s">
        <v>1389</v>
      </c>
      <c r="G282" s="171" t="s">
        <v>1243</v>
      </c>
      <c r="H282" s="172">
        <v>4</v>
      </c>
      <c r="I282" s="173"/>
      <c r="J282" s="174">
        <f>ROUND(I282*H282,2)</f>
        <v>0</v>
      </c>
      <c r="K282" s="175"/>
      <c r="L282" s="34"/>
      <c r="M282" s="176" t="s">
        <v>1</v>
      </c>
      <c r="N282" s="177" t="s">
        <v>45</v>
      </c>
      <c r="O282" s="59"/>
      <c r="P282" s="178">
        <f>O282*H282</f>
        <v>0</v>
      </c>
      <c r="Q282" s="178">
        <v>0</v>
      </c>
      <c r="R282" s="178">
        <f>Q282*H282</f>
        <v>0</v>
      </c>
      <c r="S282" s="178">
        <v>0</v>
      </c>
      <c r="T282" s="179">
        <f>S282*H282</f>
        <v>0</v>
      </c>
      <c r="U282" s="33"/>
      <c r="V282" s="33"/>
      <c r="W282" s="33"/>
      <c r="X282" s="33"/>
      <c r="Y282" s="33"/>
      <c r="Z282" s="33"/>
      <c r="AA282" s="33"/>
      <c r="AB282" s="33"/>
      <c r="AC282" s="33"/>
      <c r="AD282" s="33"/>
      <c r="AE282" s="33"/>
      <c r="AR282" s="180" t="s">
        <v>128</v>
      </c>
      <c r="AT282" s="180" t="s">
        <v>182</v>
      </c>
      <c r="AU282" s="180" t="s">
        <v>21</v>
      </c>
      <c r="AY282" s="18" t="s">
        <v>180</v>
      </c>
      <c r="BE282" s="181">
        <f>IF(N282="základní",J282,0)</f>
        <v>0</v>
      </c>
      <c r="BF282" s="181">
        <f>IF(N282="snížená",J282,0)</f>
        <v>0</v>
      </c>
      <c r="BG282" s="181">
        <f>IF(N282="zákl. přenesená",J282,0)</f>
        <v>0</v>
      </c>
      <c r="BH282" s="181">
        <f>IF(N282="sníž. přenesená",J282,0)</f>
        <v>0</v>
      </c>
      <c r="BI282" s="181">
        <f>IF(N282="nulová",J282,0)</f>
        <v>0</v>
      </c>
      <c r="BJ282" s="18" t="s">
        <v>21</v>
      </c>
      <c r="BK282" s="181">
        <f>ROUND(I282*H282,2)</f>
        <v>0</v>
      </c>
      <c r="BL282" s="18" t="s">
        <v>128</v>
      </c>
      <c r="BM282" s="180" t="s">
        <v>1515</v>
      </c>
    </row>
    <row r="283" spans="1:65" s="2" customFormat="1" ht="19.5">
      <c r="A283" s="33"/>
      <c r="B283" s="34"/>
      <c r="C283" s="33"/>
      <c r="D283" s="182" t="s">
        <v>186</v>
      </c>
      <c r="E283" s="33"/>
      <c r="F283" s="183" t="s">
        <v>1404</v>
      </c>
      <c r="G283" s="33"/>
      <c r="H283" s="33"/>
      <c r="I283" s="102"/>
      <c r="J283" s="33"/>
      <c r="K283" s="33"/>
      <c r="L283" s="34"/>
      <c r="M283" s="184"/>
      <c r="N283" s="185"/>
      <c r="O283" s="59"/>
      <c r="P283" s="59"/>
      <c r="Q283" s="59"/>
      <c r="R283" s="59"/>
      <c r="S283" s="59"/>
      <c r="T283" s="60"/>
      <c r="U283" s="33"/>
      <c r="V283" s="33"/>
      <c r="W283" s="33"/>
      <c r="X283" s="33"/>
      <c r="Y283" s="33"/>
      <c r="Z283" s="33"/>
      <c r="AA283" s="33"/>
      <c r="AB283" s="33"/>
      <c r="AC283" s="33"/>
      <c r="AD283" s="33"/>
      <c r="AE283" s="33"/>
      <c r="AT283" s="18" t="s">
        <v>186</v>
      </c>
      <c r="AU283" s="18" t="s">
        <v>21</v>
      </c>
    </row>
    <row r="284" spans="1:65" s="15" customFormat="1" ht="11.25">
      <c r="B284" s="213"/>
      <c r="D284" s="182" t="s">
        <v>187</v>
      </c>
      <c r="E284" s="214" t="s">
        <v>1</v>
      </c>
      <c r="F284" s="215" t="s">
        <v>1317</v>
      </c>
      <c r="H284" s="214" t="s">
        <v>1</v>
      </c>
      <c r="I284" s="216"/>
      <c r="L284" s="213"/>
      <c r="M284" s="217"/>
      <c r="N284" s="218"/>
      <c r="O284" s="218"/>
      <c r="P284" s="218"/>
      <c r="Q284" s="218"/>
      <c r="R284" s="218"/>
      <c r="S284" s="218"/>
      <c r="T284" s="219"/>
      <c r="AT284" s="214" t="s">
        <v>187</v>
      </c>
      <c r="AU284" s="214" t="s">
        <v>21</v>
      </c>
      <c r="AV284" s="15" t="s">
        <v>21</v>
      </c>
      <c r="AW284" s="15" t="s">
        <v>36</v>
      </c>
      <c r="AX284" s="15" t="s">
        <v>80</v>
      </c>
      <c r="AY284" s="214" t="s">
        <v>180</v>
      </c>
    </row>
    <row r="285" spans="1:65" s="13" customFormat="1" ht="11.25">
      <c r="B285" s="186"/>
      <c r="D285" s="182" t="s">
        <v>187</v>
      </c>
      <c r="E285" s="187" t="s">
        <v>1</v>
      </c>
      <c r="F285" s="188" t="s">
        <v>1391</v>
      </c>
      <c r="H285" s="189">
        <v>4</v>
      </c>
      <c r="I285" s="190"/>
      <c r="L285" s="186"/>
      <c r="M285" s="191"/>
      <c r="N285" s="192"/>
      <c r="O285" s="192"/>
      <c r="P285" s="192"/>
      <c r="Q285" s="192"/>
      <c r="R285" s="192"/>
      <c r="S285" s="192"/>
      <c r="T285" s="193"/>
      <c r="AT285" s="187" t="s">
        <v>187</v>
      </c>
      <c r="AU285" s="187" t="s">
        <v>21</v>
      </c>
      <c r="AV285" s="13" t="s">
        <v>91</v>
      </c>
      <c r="AW285" s="13" t="s">
        <v>36</v>
      </c>
      <c r="AX285" s="13" t="s">
        <v>80</v>
      </c>
      <c r="AY285" s="187" t="s">
        <v>180</v>
      </c>
    </row>
    <row r="286" spans="1:65" s="14" customFormat="1" ht="11.25">
      <c r="B286" s="194"/>
      <c r="D286" s="182" t="s">
        <v>187</v>
      </c>
      <c r="E286" s="195" t="s">
        <v>1</v>
      </c>
      <c r="F286" s="196" t="s">
        <v>189</v>
      </c>
      <c r="H286" s="197">
        <v>4</v>
      </c>
      <c r="I286" s="198"/>
      <c r="L286" s="194"/>
      <c r="M286" s="199"/>
      <c r="N286" s="200"/>
      <c r="O286" s="200"/>
      <c r="P286" s="200"/>
      <c r="Q286" s="200"/>
      <c r="R286" s="200"/>
      <c r="S286" s="200"/>
      <c r="T286" s="201"/>
      <c r="AT286" s="195" t="s">
        <v>187</v>
      </c>
      <c r="AU286" s="195" t="s">
        <v>21</v>
      </c>
      <c r="AV286" s="14" t="s">
        <v>128</v>
      </c>
      <c r="AW286" s="14" t="s">
        <v>36</v>
      </c>
      <c r="AX286" s="14" t="s">
        <v>21</v>
      </c>
      <c r="AY286" s="195" t="s">
        <v>180</v>
      </c>
    </row>
    <row r="287" spans="1:65" s="2" customFormat="1" ht="60" customHeight="1">
      <c r="A287" s="33"/>
      <c r="B287" s="167"/>
      <c r="C287" s="168" t="s">
        <v>342</v>
      </c>
      <c r="D287" s="168" t="s">
        <v>182</v>
      </c>
      <c r="E287" s="169" t="s">
        <v>1516</v>
      </c>
      <c r="F287" s="170" t="s">
        <v>1393</v>
      </c>
      <c r="G287" s="171" t="s">
        <v>1243</v>
      </c>
      <c r="H287" s="172">
        <v>2</v>
      </c>
      <c r="I287" s="173"/>
      <c r="J287" s="174">
        <f>ROUND(I287*H287,2)</f>
        <v>0</v>
      </c>
      <c r="K287" s="175"/>
      <c r="L287" s="34"/>
      <c r="M287" s="176" t="s">
        <v>1</v>
      </c>
      <c r="N287" s="177" t="s">
        <v>45</v>
      </c>
      <c r="O287" s="59"/>
      <c r="P287" s="178">
        <f>O287*H287</f>
        <v>0</v>
      </c>
      <c r="Q287" s="178">
        <v>0</v>
      </c>
      <c r="R287" s="178">
        <f>Q287*H287</f>
        <v>0</v>
      </c>
      <c r="S287" s="178">
        <v>0</v>
      </c>
      <c r="T287" s="179">
        <f>S287*H287</f>
        <v>0</v>
      </c>
      <c r="U287" s="33"/>
      <c r="V287" s="33"/>
      <c r="W287" s="33"/>
      <c r="X287" s="33"/>
      <c r="Y287" s="33"/>
      <c r="Z287" s="33"/>
      <c r="AA287" s="33"/>
      <c r="AB287" s="33"/>
      <c r="AC287" s="33"/>
      <c r="AD287" s="33"/>
      <c r="AE287" s="33"/>
      <c r="AR287" s="180" t="s">
        <v>128</v>
      </c>
      <c r="AT287" s="180" t="s">
        <v>182</v>
      </c>
      <c r="AU287" s="180" t="s">
        <v>21</v>
      </c>
      <c r="AY287" s="18" t="s">
        <v>180</v>
      </c>
      <c r="BE287" s="181">
        <f>IF(N287="základní",J287,0)</f>
        <v>0</v>
      </c>
      <c r="BF287" s="181">
        <f>IF(N287="snížená",J287,0)</f>
        <v>0</v>
      </c>
      <c r="BG287" s="181">
        <f>IF(N287="zákl. přenesená",J287,0)</f>
        <v>0</v>
      </c>
      <c r="BH287" s="181">
        <f>IF(N287="sníž. přenesená",J287,0)</f>
        <v>0</v>
      </c>
      <c r="BI287" s="181">
        <f>IF(N287="nulová",J287,0)</f>
        <v>0</v>
      </c>
      <c r="BJ287" s="18" t="s">
        <v>21</v>
      </c>
      <c r="BK287" s="181">
        <f>ROUND(I287*H287,2)</f>
        <v>0</v>
      </c>
      <c r="BL287" s="18" t="s">
        <v>128</v>
      </c>
      <c r="BM287" s="180" t="s">
        <v>353</v>
      </c>
    </row>
    <row r="288" spans="1:65" s="2" customFormat="1" ht="48.75">
      <c r="A288" s="33"/>
      <c r="B288" s="34"/>
      <c r="C288" s="33"/>
      <c r="D288" s="182" t="s">
        <v>186</v>
      </c>
      <c r="E288" s="33"/>
      <c r="F288" s="183" t="s">
        <v>1394</v>
      </c>
      <c r="G288" s="33"/>
      <c r="H288" s="33"/>
      <c r="I288" s="102"/>
      <c r="J288" s="33"/>
      <c r="K288" s="33"/>
      <c r="L288" s="34"/>
      <c r="M288" s="184"/>
      <c r="N288" s="185"/>
      <c r="O288" s="59"/>
      <c r="P288" s="59"/>
      <c r="Q288" s="59"/>
      <c r="R288" s="59"/>
      <c r="S288" s="59"/>
      <c r="T288" s="60"/>
      <c r="U288" s="33"/>
      <c r="V288" s="33"/>
      <c r="W288" s="33"/>
      <c r="X288" s="33"/>
      <c r="Y288" s="33"/>
      <c r="Z288" s="33"/>
      <c r="AA288" s="33"/>
      <c r="AB288" s="33"/>
      <c r="AC288" s="33"/>
      <c r="AD288" s="33"/>
      <c r="AE288" s="33"/>
      <c r="AT288" s="18" t="s">
        <v>186</v>
      </c>
      <c r="AU288" s="18" t="s">
        <v>21</v>
      </c>
    </row>
    <row r="289" spans="1:65" s="15" customFormat="1" ht="11.25">
      <c r="B289" s="213"/>
      <c r="D289" s="182" t="s">
        <v>187</v>
      </c>
      <c r="E289" s="214" t="s">
        <v>1</v>
      </c>
      <c r="F289" s="215" t="s">
        <v>1395</v>
      </c>
      <c r="H289" s="214" t="s">
        <v>1</v>
      </c>
      <c r="I289" s="216"/>
      <c r="L289" s="213"/>
      <c r="M289" s="217"/>
      <c r="N289" s="218"/>
      <c r="O289" s="218"/>
      <c r="P289" s="218"/>
      <c r="Q289" s="218"/>
      <c r="R289" s="218"/>
      <c r="S289" s="218"/>
      <c r="T289" s="219"/>
      <c r="AT289" s="214" t="s">
        <v>187</v>
      </c>
      <c r="AU289" s="214" t="s">
        <v>21</v>
      </c>
      <c r="AV289" s="15" t="s">
        <v>21</v>
      </c>
      <c r="AW289" s="15" t="s">
        <v>36</v>
      </c>
      <c r="AX289" s="15" t="s">
        <v>80</v>
      </c>
      <c r="AY289" s="214" t="s">
        <v>180</v>
      </c>
    </row>
    <row r="290" spans="1:65" s="13" customFormat="1" ht="11.25">
      <c r="B290" s="186"/>
      <c r="D290" s="182" t="s">
        <v>187</v>
      </c>
      <c r="E290" s="187" t="s">
        <v>1</v>
      </c>
      <c r="F290" s="188" t="s">
        <v>91</v>
      </c>
      <c r="H290" s="189">
        <v>2</v>
      </c>
      <c r="I290" s="190"/>
      <c r="L290" s="186"/>
      <c r="M290" s="191"/>
      <c r="N290" s="192"/>
      <c r="O290" s="192"/>
      <c r="P290" s="192"/>
      <c r="Q290" s="192"/>
      <c r="R290" s="192"/>
      <c r="S290" s="192"/>
      <c r="T290" s="193"/>
      <c r="AT290" s="187" t="s">
        <v>187</v>
      </c>
      <c r="AU290" s="187" t="s">
        <v>21</v>
      </c>
      <c r="AV290" s="13" t="s">
        <v>91</v>
      </c>
      <c r="AW290" s="13" t="s">
        <v>36</v>
      </c>
      <c r="AX290" s="13" t="s">
        <v>80</v>
      </c>
      <c r="AY290" s="187" t="s">
        <v>180</v>
      </c>
    </row>
    <row r="291" spans="1:65" s="14" customFormat="1" ht="11.25">
      <c r="B291" s="194"/>
      <c r="D291" s="182" t="s">
        <v>187</v>
      </c>
      <c r="E291" s="195" t="s">
        <v>1</v>
      </c>
      <c r="F291" s="196" t="s">
        <v>189</v>
      </c>
      <c r="H291" s="197">
        <v>2</v>
      </c>
      <c r="I291" s="198"/>
      <c r="L291" s="194"/>
      <c r="M291" s="199"/>
      <c r="N291" s="200"/>
      <c r="O291" s="200"/>
      <c r="P291" s="200"/>
      <c r="Q291" s="200"/>
      <c r="R291" s="200"/>
      <c r="S291" s="200"/>
      <c r="T291" s="201"/>
      <c r="AT291" s="195" t="s">
        <v>187</v>
      </c>
      <c r="AU291" s="195" t="s">
        <v>21</v>
      </c>
      <c r="AV291" s="14" t="s">
        <v>128</v>
      </c>
      <c r="AW291" s="14" t="s">
        <v>36</v>
      </c>
      <c r="AX291" s="14" t="s">
        <v>21</v>
      </c>
      <c r="AY291" s="195" t="s">
        <v>180</v>
      </c>
    </row>
    <row r="292" spans="1:65" s="2" customFormat="1" ht="24" customHeight="1">
      <c r="A292" s="33"/>
      <c r="B292" s="167"/>
      <c r="C292" s="168" t="s">
        <v>262</v>
      </c>
      <c r="D292" s="168" t="s">
        <v>182</v>
      </c>
      <c r="E292" s="169" t="s">
        <v>1517</v>
      </c>
      <c r="F292" s="170" t="s">
        <v>1397</v>
      </c>
      <c r="G292" s="171" t="s">
        <v>1243</v>
      </c>
      <c r="H292" s="172">
        <v>1</v>
      </c>
      <c r="I292" s="173"/>
      <c r="J292" s="174">
        <f>ROUND(I292*H292,2)</f>
        <v>0</v>
      </c>
      <c r="K292" s="175"/>
      <c r="L292" s="34"/>
      <c r="M292" s="176" t="s">
        <v>1</v>
      </c>
      <c r="N292" s="177" t="s">
        <v>45</v>
      </c>
      <c r="O292" s="59"/>
      <c r="P292" s="178">
        <f>O292*H292</f>
        <v>0</v>
      </c>
      <c r="Q292" s="178">
        <v>0</v>
      </c>
      <c r="R292" s="178">
        <f>Q292*H292</f>
        <v>0</v>
      </c>
      <c r="S292" s="178">
        <v>0</v>
      </c>
      <c r="T292" s="179">
        <f>S292*H292</f>
        <v>0</v>
      </c>
      <c r="U292" s="33"/>
      <c r="V292" s="33"/>
      <c r="W292" s="33"/>
      <c r="X292" s="33"/>
      <c r="Y292" s="33"/>
      <c r="Z292" s="33"/>
      <c r="AA292" s="33"/>
      <c r="AB292" s="33"/>
      <c r="AC292" s="33"/>
      <c r="AD292" s="33"/>
      <c r="AE292" s="33"/>
      <c r="AR292" s="180" t="s">
        <v>128</v>
      </c>
      <c r="AT292" s="180" t="s">
        <v>182</v>
      </c>
      <c r="AU292" s="180" t="s">
        <v>21</v>
      </c>
      <c r="AY292" s="18" t="s">
        <v>180</v>
      </c>
      <c r="BE292" s="181">
        <f>IF(N292="základní",J292,0)</f>
        <v>0</v>
      </c>
      <c r="BF292" s="181">
        <f>IF(N292="snížená",J292,0)</f>
        <v>0</v>
      </c>
      <c r="BG292" s="181">
        <f>IF(N292="zákl. přenesená",J292,0)</f>
        <v>0</v>
      </c>
      <c r="BH292" s="181">
        <f>IF(N292="sníž. přenesená",J292,0)</f>
        <v>0</v>
      </c>
      <c r="BI292" s="181">
        <f>IF(N292="nulová",J292,0)</f>
        <v>0</v>
      </c>
      <c r="BJ292" s="18" t="s">
        <v>21</v>
      </c>
      <c r="BK292" s="181">
        <f>ROUND(I292*H292,2)</f>
        <v>0</v>
      </c>
      <c r="BL292" s="18" t="s">
        <v>128</v>
      </c>
      <c r="BM292" s="180" t="s">
        <v>356</v>
      </c>
    </row>
    <row r="293" spans="1:65" s="2" customFormat="1" ht="19.5">
      <c r="A293" s="33"/>
      <c r="B293" s="34"/>
      <c r="C293" s="33"/>
      <c r="D293" s="182" t="s">
        <v>186</v>
      </c>
      <c r="E293" s="33"/>
      <c r="F293" s="183" t="s">
        <v>1397</v>
      </c>
      <c r="G293" s="33"/>
      <c r="H293" s="33"/>
      <c r="I293" s="102"/>
      <c r="J293" s="33"/>
      <c r="K293" s="33"/>
      <c r="L293" s="34"/>
      <c r="M293" s="184"/>
      <c r="N293" s="185"/>
      <c r="O293" s="59"/>
      <c r="P293" s="59"/>
      <c r="Q293" s="59"/>
      <c r="R293" s="59"/>
      <c r="S293" s="59"/>
      <c r="T293" s="60"/>
      <c r="U293" s="33"/>
      <c r="V293" s="33"/>
      <c r="W293" s="33"/>
      <c r="X293" s="33"/>
      <c r="Y293" s="33"/>
      <c r="Z293" s="33"/>
      <c r="AA293" s="33"/>
      <c r="AB293" s="33"/>
      <c r="AC293" s="33"/>
      <c r="AD293" s="33"/>
      <c r="AE293" s="33"/>
      <c r="AT293" s="18" t="s">
        <v>186</v>
      </c>
      <c r="AU293" s="18" t="s">
        <v>21</v>
      </c>
    </row>
    <row r="294" spans="1:65" s="15" customFormat="1" ht="11.25">
      <c r="B294" s="213"/>
      <c r="D294" s="182" t="s">
        <v>187</v>
      </c>
      <c r="E294" s="214" t="s">
        <v>1</v>
      </c>
      <c r="F294" s="215" t="s">
        <v>1317</v>
      </c>
      <c r="H294" s="214" t="s">
        <v>1</v>
      </c>
      <c r="I294" s="216"/>
      <c r="L294" s="213"/>
      <c r="M294" s="217"/>
      <c r="N294" s="218"/>
      <c r="O294" s="218"/>
      <c r="P294" s="218"/>
      <c r="Q294" s="218"/>
      <c r="R294" s="218"/>
      <c r="S294" s="218"/>
      <c r="T294" s="219"/>
      <c r="AT294" s="214" t="s">
        <v>187</v>
      </c>
      <c r="AU294" s="214" t="s">
        <v>21</v>
      </c>
      <c r="AV294" s="15" t="s">
        <v>21</v>
      </c>
      <c r="AW294" s="15" t="s">
        <v>36</v>
      </c>
      <c r="AX294" s="15" t="s">
        <v>80</v>
      </c>
      <c r="AY294" s="214" t="s">
        <v>180</v>
      </c>
    </row>
    <row r="295" spans="1:65" s="13" customFormat="1" ht="11.25">
      <c r="B295" s="186"/>
      <c r="D295" s="182" t="s">
        <v>187</v>
      </c>
      <c r="E295" s="187" t="s">
        <v>1</v>
      </c>
      <c r="F295" s="188" t="s">
        <v>21</v>
      </c>
      <c r="H295" s="189">
        <v>1</v>
      </c>
      <c r="I295" s="190"/>
      <c r="L295" s="186"/>
      <c r="M295" s="191"/>
      <c r="N295" s="192"/>
      <c r="O295" s="192"/>
      <c r="P295" s="192"/>
      <c r="Q295" s="192"/>
      <c r="R295" s="192"/>
      <c r="S295" s="192"/>
      <c r="T295" s="193"/>
      <c r="AT295" s="187" t="s">
        <v>187</v>
      </c>
      <c r="AU295" s="187" t="s">
        <v>21</v>
      </c>
      <c r="AV295" s="13" t="s">
        <v>91</v>
      </c>
      <c r="AW295" s="13" t="s">
        <v>36</v>
      </c>
      <c r="AX295" s="13" t="s">
        <v>80</v>
      </c>
      <c r="AY295" s="187" t="s">
        <v>180</v>
      </c>
    </row>
    <row r="296" spans="1:65" s="14" customFormat="1" ht="11.25">
      <c r="B296" s="194"/>
      <c r="D296" s="182" t="s">
        <v>187</v>
      </c>
      <c r="E296" s="195" t="s">
        <v>1</v>
      </c>
      <c r="F296" s="196" t="s">
        <v>189</v>
      </c>
      <c r="H296" s="197">
        <v>1</v>
      </c>
      <c r="I296" s="198"/>
      <c r="L296" s="194"/>
      <c r="M296" s="199"/>
      <c r="N296" s="200"/>
      <c r="O296" s="200"/>
      <c r="P296" s="200"/>
      <c r="Q296" s="200"/>
      <c r="R296" s="200"/>
      <c r="S296" s="200"/>
      <c r="T296" s="201"/>
      <c r="AT296" s="195" t="s">
        <v>187</v>
      </c>
      <c r="AU296" s="195" t="s">
        <v>21</v>
      </c>
      <c r="AV296" s="14" t="s">
        <v>128</v>
      </c>
      <c r="AW296" s="14" t="s">
        <v>36</v>
      </c>
      <c r="AX296" s="14" t="s">
        <v>21</v>
      </c>
      <c r="AY296" s="195" t="s">
        <v>180</v>
      </c>
    </row>
    <row r="297" spans="1:65" s="2" customFormat="1" ht="48" customHeight="1">
      <c r="A297" s="33"/>
      <c r="B297" s="167"/>
      <c r="C297" s="168" t="s">
        <v>350</v>
      </c>
      <c r="D297" s="168" t="s">
        <v>182</v>
      </c>
      <c r="E297" s="169" t="s">
        <v>1518</v>
      </c>
      <c r="F297" s="170" t="s">
        <v>1399</v>
      </c>
      <c r="G297" s="171" t="s">
        <v>1243</v>
      </c>
      <c r="H297" s="172">
        <v>58</v>
      </c>
      <c r="I297" s="173"/>
      <c r="J297" s="174">
        <f>ROUND(I297*H297,2)</f>
        <v>0</v>
      </c>
      <c r="K297" s="175"/>
      <c r="L297" s="34"/>
      <c r="M297" s="176" t="s">
        <v>1</v>
      </c>
      <c r="N297" s="177" t="s">
        <v>45</v>
      </c>
      <c r="O297" s="59"/>
      <c r="P297" s="178">
        <f>O297*H297</f>
        <v>0</v>
      </c>
      <c r="Q297" s="178">
        <v>0</v>
      </c>
      <c r="R297" s="178">
        <f>Q297*H297</f>
        <v>0</v>
      </c>
      <c r="S297" s="178">
        <v>0</v>
      </c>
      <c r="T297" s="179">
        <f>S297*H297</f>
        <v>0</v>
      </c>
      <c r="U297" s="33"/>
      <c r="V297" s="33"/>
      <c r="W297" s="33"/>
      <c r="X297" s="33"/>
      <c r="Y297" s="33"/>
      <c r="Z297" s="33"/>
      <c r="AA297" s="33"/>
      <c r="AB297" s="33"/>
      <c r="AC297" s="33"/>
      <c r="AD297" s="33"/>
      <c r="AE297" s="33"/>
      <c r="AR297" s="180" t="s">
        <v>128</v>
      </c>
      <c r="AT297" s="180" t="s">
        <v>182</v>
      </c>
      <c r="AU297" s="180" t="s">
        <v>21</v>
      </c>
      <c r="AY297" s="18" t="s">
        <v>180</v>
      </c>
      <c r="BE297" s="181">
        <f>IF(N297="základní",J297,0)</f>
        <v>0</v>
      </c>
      <c r="BF297" s="181">
        <f>IF(N297="snížená",J297,0)</f>
        <v>0</v>
      </c>
      <c r="BG297" s="181">
        <f>IF(N297="zákl. přenesená",J297,0)</f>
        <v>0</v>
      </c>
      <c r="BH297" s="181">
        <f>IF(N297="sníž. přenesená",J297,0)</f>
        <v>0</v>
      </c>
      <c r="BI297" s="181">
        <f>IF(N297="nulová",J297,0)</f>
        <v>0</v>
      </c>
      <c r="BJ297" s="18" t="s">
        <v>21</v>
      </c>
      <c r="BK297" s="181">
        <f>ROUND(I297*H297,2)</f>
        <v>0</v>
      </c>
      <c r="BL297" s="18" t="s">
        <v>128</v>
      </c>
      <c r="BM297" s="180" t="s">
        <v>360</v>
      </c>
    </row>
    <row r="298" spans="1:65" s="2" customFormat="1" ht="39">
      <c r="A298" s="33"/>
      <c r="B298" s="34"/>
      <c r="C298" s="33"/>
      <c r="D298" s="182" t="s">
        <v>186</v>
      </c>
      <c r="E298" s="33"/>
      <c r="F298" s="183" t="s">
        <v>1399</v>
      </c>
      <c r="G298" s="33"/>
      <c r="H298" s="33"/>
      <c r="I298" s="102"/>
      <c r="J298" s="33"/>
      <c r="K298" s="33"/>
      <c r="L298" s="34"/>
      <c r="M298" s="184"/>
      <c r="N298" s="185"/>
      <c r="O298" s="59"/>
      <c r="P298" s="59"/>
      <c r="Q298" s="59"/>
      <c r="R298" s="59"/>
      <c r="S298" s="59"/>
      <c r="T298" s="60"/>
      <c r="U298" s="33"/>
      <c r="V298" s="33"/>
      <c r="W298" s="33"/>
      <c r="X298" s="33"/>
      <c r="Y298" s="33"/>
      <c r="Z298" s="33"/>
      <c r="AA298" s="33"/>
      <c r="AB298" s="33"/>
      <c r="AC298" s="33"/>
      <c r="AD298" s="33"/>
      <c r="AE298" s="33"/>
      <c r="AT298" s="18" t="s">
        <v>186</v>
      </c>
      <c r="AU298" s="18" t="s">
        <v>21</v>
      </c>
    </row>
    <row r="299" spans="1:65" s="15" customFormat="1" ht="22.5">
      <c r="B299" s="213"/>
      <c r="D299" s="182" t="s">
        <v>187</v>
      </c>
      <c r="E299" s="214" t="s">
        <v>1</v>
      </c>
      <c r="F299" s="215" t="s">
        <v>1324</v>
      </c>
      <c r="H299" s="214" t="s">
        <v>1</v>
      </c>
      <c r="I299" s="216"/>
      <c r="L299" s="213"/>
      <c r="M299" s="217"/>
      <c r="N299" s="218"/>
      <c r="O299" s="218"/>
      <c r="P299" s="218"/>
      <c r="Q299" s="218"/>
      <c r="R299" s="218"/>
      <c r="S299" s="218"/>
      <c r="T299" s="219"/>
      <c r="AT299" s="214" t="s">
        <v>187</v>
      </c>
      <c r="AU299" s="214" t="s">
        <v>21</v>
      </c>
      <c r="AV299" s="15" t="s">
        <v>21</v>
      </c>
      <c r="AW299" s="15" t="s">
        <v>36</v>
      </c>
      <c r="AX299" s="15" t="s">
        <v>80</v>
      </c>
      <c r="AY299" s="214" t="s">
        <v>180</v>
      </c>
    </row>
    <row r="300" spans="1:65" s="13" customFormat="1" ht="11.25">
      <c r="B300" s="186"/>
      <c r="D300" s="182" t="s">
        <v>187</v>
      </c>
      <c r="E300" s="187" t="s">
        <v>1</v>
      </c>
      <c r="F300" s="188" t="s">
        <v>1400</v>
      </c>
      <c r="H300" s="189">
        <v>58</v>
      </c>
      <c r="I300" s="190"/>
      <c r="L300" s="186"/>
      <c r="M300" s="191"/>
      <c r="N300" s="192"/>
      <c r="O300" s="192"/>
      <c r="P300" s="192"/>
      <c r="Q300" s="192"/>
      <c r="R300" s="192"/>
      <c r="S300" s="192"/>
      <c r="T300" s="193"/>
      <c r="AT300" s="187" t="s">
        <v>187</v>
      </c>
      <c r="AU300" s="187" t="s">
        <v>21</v>
      </c>
      <c r="AV300" s="13" t="s">
        <v>91</v>
      </c>
      <c r="AW300" s="13" t="s">
        <v>36</v>
      </c>
      <c r="AX300" s="13" t="s">
        <v>80</v>
      </c>
      <c r="AY300" s="187" t="s">
        <v>180</v>
      </c>
    </row>
    <row r="301" spans="1:65" s="14" customFormat="1" ht="11.25">
      <c r="B301" s="194"/>
      <c r="D301" s="182" t="s">
        <v>187</v>
      </c>
      <c r="E301" s="195" t="s">
        <v>1</v>
      </c>
      <c r="F301" s="196" t="s">
        <v>189</v>
      </c>
      <c r="H301" s="197">
        <v>58</v>
      </c>
      <c r="I301" s="198"/>
      <c r="L301" s="194"/>
      <c r="M301" s="199"/>
      <c r="N301" s="200"/>
      <c r="O301" s="200"/>
      <c r="P301" s="200"/>
      <c r="Q301" s="200"/>
      <c r="R301" s="200"/>
      <c r="S301" s="200"/>
      <c r="T301" s="201"/>
      <c r="AT301" s="195" t="s">
        <v>187</v>
      </c>
      <c r="AU301" s="195" t="s">
        <v>21</v>
      </c>
      <c r="AV301" s="14" t="s">
        <v>128</v>
      </c>
      <c r="AW301" s="14" t="s">
        <v>36</v>
      </c>
      <c r="AX301" s="14" t="s">
        <v>21</v>
      </c>
      <c r="AY301" s="195" t="s">
        <v>180</v>
      </c>
    </row>
    <row r="302" spans="1:65" s="2" customFormat="1" ht="24" customHeight="1">
      <c r="A302" s="33"/>
      <c r="B302" s="167"/>
      <c r="C302" s="168" t="s">
        <v>265</v>
      </c>
      <c r="D302" s="168" t="s">
        <v>182</v>
      </c>
      <c r="E302" s="169" t="s">
        <v>1401</v>
      </c>
      <c r="F302" s="170" t="s">
        <v>1402</v>
      </c>
      <c r="G302" s="171" t="s">
        <v>1243</v>
      </c>
      <c r="H302" s="172">
        <v>11</v>
      </c>
      <c r="I302" s="173"/>
      <c r="J302" s="174">
        <f>ROUND(I302*H302,2)</f>
        <v>0</v>
      </c>
      <c r="K302" s="175"/>
      <c r="L302" s="34"/>
      <c r="M302" s="176" t="s">
        <v>1</v>
      </c>
      <c r="N302" s="177" t="s">
        <v>45</v>
      </c>
      <c r="O302" s="59"/>
      <c r="P302" s="178">
        <f>O302*H302</f>
        <v>0</v>
      </c>
      <c r="Q302" s="178">
        <v>0</v>
      </c>
      <c r="R302" s="178">
        <f>Q302*H302</f>
        <v>0</v>
      </c>
      <c r="S302" s="178">
        <v>0</v>
      </c>
      <c r="T302" s="179">
        <f>S302*H302</f>
        <v>0</v>
      </c>
      <c r="U302" s="33"/>
      <c r="V302" s="33"/>
      <c r="W302" s="33"/>
      <c r="X302" s="33"/>
      <c r="Y302" s="33"/>
      <c r="Z302" s="33"/>
      <c r="AA302" s="33"/>
      <c r="AB302" s="33"/>
      <c r="AC302" s="33"/>
      <c r="AD302" s="33"/>
      <c r="AE302" s="33"/>
      <c r="AR302" s="180" t="s">
        <v>128</v>
      </c>
      <c r="AT302" s="180" t="s">
        <v>182</v>
      </c>
      <c r="AU302" s="180" t="s">
        <v>21</v>
      </c>
      <c r="AY302" s="18" t="s">
        <v>180</v>
      </c>
      <c r="BE302" s="181">
        <f>IF(N302="základní",J302,0)</f>
        <v>0</v>
      </c>
      <c r="BF302" s="181">
        <f>IF(N302="snížená",J302,0)</f>
        <v>0</v>
      </c>
      <c r="BG302" s="181">
        <f>IF(N302="zákl. přenesená",J302,0)</f>
        <v>0</v>
      </c>
      <c r="BH302" s="181">
        <f>IF(N302="sníž. přenesená",J302,0)</f>
        <v>0</v>
      </c>
      <c r="BI302" s="181">
        <f>IF(N302="nulová",J302,0)</f>
        <v>0</v>
      </c>
      <c r="BJ302" s="18" t="s">
        <v>21</v>
      </c>
      <c r="BK302" s="181">
        <f>ROUND(I302*H302,2)</f>
        <v>0</v>
      </c>
      <c r="BL302" s="18" t="s">
        <v>128</v>
      </c>
      <c r="BM302" s="180" t="s">
        <v>365</v>
      </c>
    </row>
    <row r="303" spans="1:65" s="2" customFormat="1" ht="19.5">
      <c r="A303" s="33"/>
      <c r="B303" s="34"/>
      <c r="C303" s="33"/>
      <c r="D303" s="182" t="s">
        <v>186</v>
      </c>
      <c r="E303" s="33"/>
      <c r="F303" s="183" t="s">
        <v>1402</v>
      </c>
      <c r="G303" s="33"/>
      <c r="H303" s="33"/>
      <c r="I303" s="102"/>
      <c r="J303" s="33"/>
      <c r="K303" s="33"/>
      <c r="L303" s="34"/>
      <c r="M303" s="184"/>
      <c r="N303" s="185"/>
      <c r="O303" s="59"/>
      <c r="P303" s="59"/>
      <c r="Q303" s="59"/>
      <c r="R303" s="59"/>
      <c r="S303" s="59"/>
      <c r="T303" s="60"/>
      <c r="U303" s="33"/>
      <c r="V303" s="33"/>
      <c r="W303" s="33"/>
      <c r="X303" s="33"/>
      <c r="Y303" s="33"/>
      <c r="Z303" s="33"/>
      <c r="AA303" s="33"/>
      <c r="AB303" s="33"/>
      <c r="AC303" s="33"/>
      <c r="AD303" s="33"/>
      <c r="AE303" s="33"/>
      <c r="AT303" s="18" t="s">
        <v>186</v>
      </c>
      <c r="AU303" s="18" t="s">
        <v>21</v>
      </c>
    </row>
    <row r="304" spans="1:65" s="15" customFormat="1" ht="11.25">
      <c r="B304" s="213"/>
      <c r="D304" s="182" t="s">
        <v>187</v>
      </c>
      <c r="E304" s="214" t="s">
        <v>1</v>
      </c>
      <c r="F304" s="215" t="s">
        <v>1317</v>
      </c>
      <c r="H304" s="214" t="s">
        <v>1</v>
      </c>
      <c r="I304" s="216"/>
      <c r="L304" s="213"/>
      <c r="M304" s="217"/>
      <c r="N304" s="218"/>
      <c r="O304" s="218"/>
      <c r="P304" s="218"/>
      <c r="Q304" s="218"/>
      <c r="R304" s="218"/>
      <c r="S304" s="218"/>
      <c r="T304" s="219"/>
      <c r="AT304" s="214" t="s">
        <v>187</v>
      </c>
      <c r="AU304" s="214" t="s">
        <v>21</v>
      </c>
      <c r="AV304" s="15" t="s">
        <v>21</v>
      </c>
      <c r="AW304" s="15" t="s">
        <v>36</v>
      </c>
      <c r="AX304" s="15" t="s">
        <v>80</v>
      </c>
      <c r="AY304" s="214" t="s">
        <v>180</v>
      </c>
    </row>
    <row r="305" spans="1:65" s="13" customFormat="1" ht="11.25">
      <c r="B305" s="186"/>
      <c r="D305" s="182" t="s">
        <v>187</v>
      </c>
      <c r="E305" s="187" t="s">
        <v>1</v>
      </c>
      <c r="F305" s="188" t="s">
        <v>233</v>
      </c>
      <c r="H305" s="189">
        <v>11</v>
      </c>
      <c r="I305" s="190"/>
      <c r="L305" s="186"/>
      <c r="M305" s="191"/>
      <c r="N305" s="192"/>
      <c r="O305" s="192"/>
      <c r="P305" s="192"/>
      <c r="Q305" s="192"/>
      <c r="R305" s="192"/>
      <c r="S305" s="192"/>
      <c r="T305" s="193"/>
      <c r="AT305" s="187" t="s">
        <v>187</v>
      </c>
      <c r="AU305" s="187" t="s">
        <v>21</v>
      </c>
      <c r="AV305" s="13" t="s">
        <v>91</v>
      </c>
      <c r="AW305" s="13" t="s">
        <v>36</v>
      </c>
      <c r="AX305" s="13" t="s">
        <v>80</v>
      </c>
      <c r="AY305" s="187" t="s">
        <v>180</v>
      </c>
    </row>
    <row r="306" spans="1:65" s="14" customFormat="1" ht="11.25">
      <c r="B306" s="194"/>
      <c r="D306" s="182" t="s">
        <v>187</v>
      </c>
      <c r="E306" s="195" t="s">
        <v>1</v>
      </c>
      <c r="F306" s="196" t="s">
        <v>189</v>
      </c>
      <c r="H306" s="197">
        <v>11</v>
      </c>
      <c r="I306" s="198"/>
      <c r="L306" s="194"/>
      <c r="M306" s="199"/>
      <c r="N306" s="200"/>
      <c r="O306" s="200"/>
      <c r="P306" s="200"/>
      <c r="Q306" s="200"/>
      <c r="R306" s="200"/>
      <c r="S306" s="200"/>
      <c r="T306" s="201"/>
      <c r="AT306" s="195" t="s">
        <v>187</v>
      </c>
      <c r="AU306" s="195" t="s">
        <v>21</v>
      </c>
      <c r="AV306" s="14" t="s">
        <v>128</v>
      </c>
      <c r="AW306" s="14" t="s">
        <v>36</v>
      </c>
      <c r="AX306" s="14" t="s">
        <v>21</v>
      </c>
      <c r="AY306" s="195" t="s">
        <v>180</v>
      </c>
    </row>
    <row r="307" spans="1:65" s="2" customFormat="1" ht="24" customHeight="1">
      <c r="A307" s="33"/>
      <c r="B307" s="167"/>
      <c r="C307" s="168" t="s">
        <v>357</v>
      </c>
      <c r="D307" s="168" t="s">
        <v>182</v>
      </c>
      <c r="E307" s="169" t="s">
        <v>1519</v>
      </c>
      <c r="F307" s="170" t="s">
        <v>1404</v>
      </c>
      <c r="G307" s="171" t="s">
        <v>1243</v>
      </c>
      <c r="H307" s="172">
        <v>2</v>
      </c>
      <c r="I307" s="173"/>
      <c r="J307" s="174">
        <f>ROUND(I307*H307,2)</f>
        <v>0</v>
      </c>
      <c r="K307" s="175"/>
      <c r="L307" s="34"/>
      <c r="M307" s="176" t="s">
        <v>1</v>
      </c>
      <c r="N307" s="177" t="s">
        <v>45</v>
      </c>
      <c r="O307" s="59"/>
      <c r="P307" s="178">
        <f>O307*H307</f>
        <v>0</v>
      </c>
      <c r="Q307" s="178">
        <v>0</v>
      </c>
      <c r="R307" s="178">
        <f>Q307*H307</f>
        <v>0</v>
      </c>
      <c r="S307" s="178">
        <v>0</v>
      </c>
      <c r="T307" s="179">
        <f>S307*H307</f>
        <v>0</v>
      </c>
      <c r="U307" s="33"/>
      <c r="V307" s="33"/>
      <c r="W307" s="33"/>
      <c r="X307" s="33"/>
      <c r="Y307" s="33"/>
      <c r="Z307" s="33"/>
      <c r="AA307" s="33"/>
      <c r="AB307" s="33"/>
      <c r="AC307" s="33"/>
      <c r="AD307" s="33"/>
      <c r="AE307" s="33"/>
      <c r="AR307" s="180" t="s">
        <v>128</v>
      </c>
      <c r="AT307" s="180" t="s">
        <v>182</v>
      </c>
      <c r="AU307" s="180" t="s">
        <v>21</v>
      </c>
      <c r="AY307" s="18" t="s">
        <v>180</v>
      </c>
      <c r="BE307" s="181">
        <f>IF(N307="základní",J307,0)</f>
        <v>0</v>
      </c>
      <c r="BF307" s="181">
        <f>IF(N307="snížená",J307,0)</f>
        <v>0</v>
      </c>
      <c r="BG307" s="181">
        <f>IF(N307="zákl. přenesená",J307,0)</f>
        <v>0</v>
      </c>
      <c r="BH307" s="181">
        <f>IF(N307="sníž. přenesená",J307,0)</f>
        <v>0</v>
      </c>
      <c r="BI307" s="181">
        <f>IF(N307="nulová",J307,0)</f>
        <v>0</v>
      </c>
      <c r="BJ307" s="18" t="s">
        <v>21</v>
      </c>
      <c r="BK307" s="181">
        <f>ROUND(I307*H307,2)</f>
        <v>0</v>
      </c>
      <c r="BL307" s="18" t="s">
        <v>128</v>
      </c>
      <c r="BM307" s="180" t="s">
        <v>370</v>
      </c>
    </row>
    <row r="308" spans="1:65" s="2" customFormat="1" ht="19.5">
      <c r="A308" s="33"/>
      <c r="B308" s="34"/>
      <c r="C308" s="33"/>
      <c r="D308" s="182" t="s">
        <v>186</v>
      </c>
      <c r="E308" s="33"/>
      <c r="F308" s="183" t="s">
        <v>1404</v>
      </c>
      <c r="G308" s="33"/>
      <c r="H308" s="33"/>
      <c r="I308" s="102"/>
      <c r="J308" s="33"/>
      <c r="K308" s="33"/>
      <c r="L308" s="34"/>
      <c r="M308" s="184"/>
      <c r="N308" s="185"/>
      <c r="O308" s="59"/>
      <c r="P308" s="59"/>
      <c r="Q308" s="59"/>
      <c r="R308" s="59"/>
      <c r="S308" s="59"/>
      <c r="T308" s="60"/>
      <c r="U308" s="33"/>
      <c r="V308" s="33"/>
      <c r="W308" s="33"/>
      <c r="X308" s="33"/>
      <c r="Y308" s="33"/>
      <c r="Z308" s="33"/>
      <c r="AA308" s="33"/>
      <c r="AB308" s="33"/>
      <c r="AC308" s="33"/>
      <c r="AD308" s="33"/>
      <c r="AE308" s="33"/>
      <c r="AT308" s="18" t="s">
        <v>186</v>
      </c>
      <c r="AU308" s="18" t="s">
        <v>21</v>
      </c>
    </row>
    <row r="309" spans="1:65" s="15" customFormat="1" ht="11.25">
      <c r="B309" s="213"/>
      <c r="D309" s="182" t="s">
        <v>187</v>
      </c>
      <c r="E309" s="214" t="s">
        <v>1</v>
      </c>
      <c r="F309" s="215" t="s">
        <v>1317</v>
      </c>
      <c r="H309" s="214" t="s">
        <v>1</v>
      </c>
      <c r="I309" s="216"/>
      <c r="L309" s="213"/>
      <c r="M309" s="217"/>
      <c r="N309" s="218"/>
      <c r="O309" s="218"/>
      <c r="P309" s="218"/>
      <c r="Q309" s="218"/>
      <c r="R309" s="218"/>
      <c r="S309" s="218"/>
      <c r="T309" s="219"/>
      <c r="AT309" s="214" t="s">
        <v>187</v>
      </c>
      <c r="AU309" s="214" t="s">
        <v>21</v>
      </c>
      <c r="AV309" s="15" t="s">
        <v>21</v>
      </c>
      <c r="AW309" s="15" t="s">
        <v>36</v>
      </c>
      <c r="AX309" s="15" t="s">
        <v>80</v>
      </c>
      <c r="AY309" s="214" t="s">
        <v>180</v>
      </c>
    </row>
    <row r="310" spans="1:65" s="13" customFormat="1" ht="11.25">
      <c r="B310" s="186"/>
      <c r="D310" s="182" t="s">
        <v>187</v>
      </c>
      <c r="E310" s="187" t="s">
        <v>1</v>
      </c>
      <c r="F310" s="188" t="s">
        <v>91</v>
      </c>
      <c r="H310" s="189">
        <v>2</v>
      </c>
      <c r="I310" s="190"/>
      <c r="L310" s="186"/>
      <c r="M310" s="191"/>
      <c r="N310" s="192"/>
      <c r="O310" s="192"/>
      <c r="P310" s="192"/>
      <c r="Q310" s="192"/>
      <c r="R310" s="192"/>
      <c r="S310" s="192"/>
      <c r="T310" s="193"/>
      <c r="AT310" s="187" t="s">
        <v>187</v>
      </c>
      <c r="AU310" s="187" t="s">
        <v>21</v>
      </c>
      <c r="AV310" s="13" t="s">
        <v>91</v>
      </c>
      <c r="AW310" s="13" t="s">
        <v>36</v>
      </c>
      <c r="AX310" s="13" t="s">
        <v>80</v>
      </c>
      <c r="AY310" s="187" t="s">
        <v>180</v>
      </c>
    </row>
    <row r="311" spans="1:65" s="14" customFormat="1" ht="11.25">
      <c r="B311" s="194"/>
      <c r="D311" s="182" t="s">
        <v>187</v>
      </c>
      <c r="E311" s="195" t="s">
        <v>1</v>
      </c>
      <c r="F311" s="196" t="s">
        <v>189</v>
      </c>
      <c r="H311" s="197">
        <v>2</v>
      </c>
      <c r="I311" s="198"/>
      <c r="L311" s="194"/>
      <c r="M311" s="199"/>
      <c r="N311" s="200"/>
      <c r="O311" s="200"/>
      <c r="P311" s="200"/>
      <c r="Q311" s="200"/>
      <c r="R311" s="200"/>
      <c r="S311" s="200"/>
      <c r="T311" s="201"/>
      <c r="AT311" s="195" t="s">
        <v>187</v>
      </c>
      <c r="AU311" s="195" t="s">
        <v>21</v>
      </c>
      <c r="AV311" s="14" t="s">
        <v>128</v>
      </c>
      <c r="AW311" s="14" t="s">
        <v>36</v>
      </c>
      <c r="AX311" s="14" t="s">
        <v>21</v>
      </c>
      <c r="AY311" s="195" t="s">
        <v>180</v>
      </c>
    </row>
    <row r="312" spans="1:65" s="2" customFormat="1" ht="16.5" customHeight="1">
      <c r="A312" s="33"/>
      <c r="B312" s="167"/>
      <c r="C312" s="168" t="s">
        <v>270</v>
      </c>
      <c r="D312" s="168" t="s">
        <v>182</v>
      </c>
      <c r="E312" s="169" t="s">
        <v>1520</v>
      </c>
      <c r="F312" s="170" t="s">
        <v>1406</v>
      </c>
      <c r="G312" s="171" t="s">
        <v>1243</v>
      </c>
      <c r="H312" s="172">
        <v>46</v>
      </c>
      <c r="I312" s="173"/>
      <c r="J312" s="174">
        <f>ROUND(I312*H312,2)</f>
        <v>0</v>
      </c>
      <c r="K312" s="175"/>
      <c r="L312" s="34"/>
      <c r="M312" s="176" t="s">
        <v>1</v>
      </c>
      <c r="N312" s="177" t="s">
        <v>45</v>
      </c>
      <c r="O312" s="59"/>
      <c r="P312" s="178">
        <f>O312*H312</f>
        <v>0</v>
      </c>
      <c r="Q312" s="178">
        <v>0</v>
      </c>
      <c r="R312" s="178">
        <f>Q312*H312</f>
        <v>0</v>
      </c>
      <c r="S312" s="178">
        <v>0</v>
      </c>
      <c r="T312" s="179">
        <f>S312*H312</f>
        <v>0</v>
      </c>
      <c r="U312" s="33"/>
      <c r="V312" s="33"/>
      <c r="W312" s="33"/>
      <c r="X312" s="33"/>
      <c r="Y312" s="33"/>
      <c r="Z312" s="33"/>
      <c r="AA312" s="33"/>
      <c r="AB312" s="33"/>
      <c r="AC312" s="33"/>
      <c r="AD312" s="33"/>
      <c r="AE312" s="33"/>
      <c r="AR312" s="180" t="s">
        <v>128</v>
      </c>
      <c r="AT312" s="180" t="s">
        <v>182</v>
      </c>
      <c r="AU312" s="180" t="s">
        <v>21</v>
      </c>
      <c r="AY312" s="18" t="s">
        <v>180</v>
      </c>
      <c r="BE312" s="181">
        <f>IF(N312="základní",J312,0)</f>
        <v>0</v>
      </c>
      <c r="BF312" s="181">
        <f>IF(N312="snížená",J312,0)</f>
        <v>0</v>
      </c>
      <c r="BG312" s="181">
        <f>IF(N312="zákl. přenesená",J312,0)</f>
        <v>0</v>
      </c>
      <c r="BH312" s="181">
        <f>IF(N312="sníž. přenesená",J312,0)</f>
        <v>0</v>
      </c>
      <c r="BI312" s="181">
        <f>IF(N312="nulová",J312,0)</f>
        <v>0</v>
      </c>
      <c r="BJ312" s="18" t="s">
        <v>21</v>
      </c>
      <c r="BK312" s="181">
        <f>ROUND(I312*H312,2)</f>
        <v>0</v>
      </c>
      <c r="BL312" s="18" t="s">
        <v>128</v>
      </c>
      <c r="BM312" s="180" t="s">
        <v>375</v>
      </c>
    </row>
    <row r="313" spans="1:65" s="2" customFormat="1" ht="11.25">
      <c r="A313" s="33"/>
      <c r="B313" s="34"/>
      <c r="C313" s="33"/>
      <c r="D313" s="182" t="s">
        <v>186</v>
      </c>
      <c r="E313" s="33"/>
      <c r="F313" s="183" t="s">
        <v>1406</v>
      </c>
      <c r="G313" s="33"/>
      <c r="H313" s="33"/>
      <c r="I313" s="102"/>
      <c r="J313" s="33"/>
      <c r="K313" s="33"/>
      <c r="L313" s="34"/>
      <c r="M313" s="184"/>
      <c r="N313" s="185"/>
      <c r="O313" s="59"/>
      <c r="P313" s="59"/>
      <c r="Q313" s="59"/>
      <c r="R313" s="59"/>
      <c r="S313" s="59"/>
      <c r="T313" s="60"/>
      <c r="U313" s="33"/>
      <c r="V313" s="33"/>
      <c r="W313" s="33"/>
      <c r="X313" s="33"/>
      <c r="Y313" s="33"/>
      <c r="Z313" s="33"/>
      <c r="AA313" s="33"/>
      <c r="AB313" s="33"/>
      <c r="AC313" s="33"/>
      <c r="AD313" s="33"/>
      <c r="AE313" s="33"/>
      <c r="AT313" s="18" t="s">
        <v>186</v>
      </c>
      <c r="AU313" s="18" t="s">
        <v>21</v>
      </c>
    </row>
    <row r="314" spans="1:65" s="15" customFormat="1" ht="22.5">
      <c r="B314" s="213"/>
      <c r="D314" s="182" t="s">
        <v>187</v>
      </c>
      <c r="E314" s="214" t="s">
        <v>1</v>
      </c>
      <c r="F314" s="215" t="s">
        <v>1324</v>
      </c>
      <c r="H314" s="214" t="s">
        <v>1</v>
      </c>
      <c r="I314" s="216"/>
      <c r="L314" s="213"/>
      <c r="M314" s="217"/>
      <c r="N314" s="218"/>
      <c r="O314" s="218"/>
      <c r="P314" s="218"/>
      <c r="Q314" s="218"/>
      <c r="R314" s="218"/>
      <c r="S314" s="218"/>
      <c r="T314" s="219"/>
      <c r="AT314" s="214" t="s">
        <v>187</v>
      </c>
      <c r="AU314" s="214" t="s">
        <v>21</v>
      </c>
      <c r="AV314" s="15" t="s">
        <v>21</v>
      </c>
      <c r="AW314" s="15" t="s">
        <v>36</v>
      </c>
      <c r="AX314" s="15" t="s">
        <v>80</v>
      </c>
      <c r="AY314" s="214" t="s">
        <v>180</v>
      </c>
    </row>
    <row r="315" spans="1:65" s="13" customFormat="1" ht="11.25">
      <c r="B315" s="186"/>
      <c r="D315" s="182" t="s">
        <v>187</v>
      </c>
      <c r="E315" s="187" t="s">
        <v>1</v>
      </c>
      <c r="F315" s="188" t="s">
        <v>1407</v>
      </c>
      <c r="H315" s="189">
        <v>46</v>
      </c>
      <c r="I315" s="190"/>
      <c r="L315" s="186"/>
      <c r="M315" s="191"/>
      <c r="N315" s="192"/>
      <c r="O315" s="192"/>
      <c r="P315" s="192"/>
      <c r="Q315" s="192"/>
      <c r="R315" s="192"/>
      <c r="S315" s="192"/>
      <c r="T315" s="193"/>
      <c r="AT315" s="187" t="s">
        <v>187</v>
      </c>
      <c r="AU315" s="187" t="s">
        <v>21</v>
      </c>
      <c r="AV315" s="13" t="s">
        <v>91</v>
      </c>
      <c r="AW315" s="13" t="s">
        <v>36</v>
      </c>
      <c r="AX315" s="13" t="s">
        <v>80</v>
      </c>
      <c r="AY315" s="187" t="s">
        <v>180</v>
      </c>
    </row>
    <row r="316" spans="1:65" s="14" customFormat="1" ht="11.25">
      <c r="B316" s="194"/>
      <c r="D316" s="182" t="s">
        <v>187</v>
      </c>
      <c r="E316" s="195" t="s">
        <v>1</v>
      </c>
      <c r="F316" s="196" t="s">
        <v>189</v>
      </c>
      <c r="H316" s="197">
        <v>46</v>
      </c>
      <c r="I316" s="198"/>
      <c r="L316" s="194"/>
      <c r="M316" s="199"/>
      <c r="N316" s="200"/>
      <c r="O316" s="200"/>
      <c r="P316" s="200"/>
      <c r="Q316" s="200"/>
      <c r="R316" s="200"/>
      <c r="S316" s="200"/>
      <c r="T316" s="201"/>
      <c r="AT316" s="195" t="s">
        <v>187</v>
      </c>
      <c r="AU316" s="195" t="s">
        <v>21</v>
      </c>
      <c r="AV316" s="14" t="s">
        <v>128</v>
      </c>
      <c r="AW316" s="14" t="s">
        <v>36</v>
      </c>
      <c r="AX316" s="14" t="s">
        <v>21</v>
      </c>
      <c r="AY316" s="195" t="s">
        <v>180</v>
      </c>
    </row>
    <row r="317" spans="1:65" s="2" customFormat="1" ht="16.5" customHeight="1">
      <c r="A317" s="33"/>
      <c r="B317" s="167"/>
      <c r="C317" s="168" t="s">
        <v>367</v>
      </c>
      <c r="D317" s="168" t="s">
        <v>182</v>
      </c>
      <c r="E317" s="169" t="s">
        <v>1521</v>
      </c>
      <c r="F317" s="170" t="s">
        <v>1409</v>
      </c>
      <c r="G317" s="171" t="s">
        <v>1243</v>
      </c>
      <c r="H317" s="172">
        <v>11</v>
      </c>
      <c r="I317" s="173"/>
      <c r="J317" s="174">
        <f>ROUND(I317*H317,2)</f>
        <v>0</v>
      </c>
      <c r="K317" s="175"/>
      <c r="L317" s="34"/>
      <c r="M317" s="176" t="s">
        <v>1</v>
      </c>
      <c r="N317" s="177" t="s">
        <v>45</v>
      </c>
      <c r="O317" s="59"/>
      <c r="P317" s="178">
        <f>O317*H317</f>
        <v>0</v>
      </c>
      <c r="Q317" s="178">
        <v>0</v>
      </c>
      <c r="R317" s="178">
        <f>Q317*H317</f>
        <v>0</v>
      </c>
      <c r="S317" s="178">
        <v>0</v>
      </c>
      <c r="T317" s="179">
        <f>S317*H317</f>
        <v>0</v>
      </c>
      <c r="U317" s="33"/>
      <c r="V317" s="33"/>
      <c r="W317" s="33"/>
      <c r="X317" s="33"/>
      <c r="Y317" s="33"/>
      <c r="Z317" s="33"/>
      <c r="AA317" s="33"/>
      <c r="AB317" s="33"/>
      <c r="AC317" s="33"/>
      <c r="AD317" s="33"/>
      <c r="AE317" s="33"/>
      <c r="AR317" s="180" t="s">
        <v>128</v>
      </c>
      <c r="AT317" s="180" t="s">
        <v>182</v>
      </c>
      <c r="AU317" s="180" t="s">
        <v>21</v>
      </c>
      <c r="AY317" s="18" t="s">
        <v>180</v>
      </c>
      <c r="BE317" s="181">
        <f>IF(N317="základní",J317,0)</f>
        <v>0</v>
      </c>
      <c r="BF317" s="181">
        <f>IF(N317="snížená",J317,0)</f>
        <v>0</v>
      </c>
      <c r="BG317" s="181">
        <f>IF(N317="zákl. přenesená",J317,0)</f>
        <v>0</v>
      </c>
      <c r="BH317" s="181">
        <f>IF(N317="sníž. přenesená",J317,0)</f>
        <v>0</v>
      </c>
      <c r="BI317" s="181">
        <f>IF(N317="nulová",J317,0)</f>
        <v>0</v>
      </c>
      <c r="BJ317" s="18" t="s">
        <v>21</v>
      </c>
      <c r="BK317" s="181">
        <f>ROUND(I317*H317,2)</f>
        <v>0</v>
      </c>
      <c r="BL317" s="18" t="s">
        <v>128</v>
      </c>
      <c r="BM317" s="180" t="s">
        <v>384</v>
      </c>
    </row>
    <row r="318" spans="1:65" s="2" customFormat="1" ht="11.25">
      <c r="A318" s="33"/>
      <c r="B318" s="34"/>
      <c r="C318" s="33"/>
      <c r="D318" s="182" t="s">
        <v>186</v>
      </c>
      <c r="E318" s="33"/>
      <c r="F318" s="183" t="s">
        <v>1409</v>
      </c>
      <c r="G318" s="33"/>
      <c r="H318" s="33"/>
      <c r="I318" s="102"/>
      <c r="J318" s="33"/>
      <c r="K318" s="33"/>
      <c r="L318" s="34"/>
      <c r="M318" s="184"/>
      <c r="N318" s="185"/>
      <c r="O318" s="59"/>
      <c r="P318" s="59"/>
      <c r="Q318" s="59"/>
      <c r="R318" s="59"/>
      <c r="S318" s="59"/>
      <c r="T318" s="60"/>
      <c r="U318" s="33"/>
      <c r="V318" s="33"/>
      <c r="W318" s="33"/>
      <c r="X318" s="33"/>
      <c r="Y318" s="33"/>
      <c r="Z318" s="33"/>
      <c r="AA318" s="33"/>
      <c r="AB318" s="33"/>
      <c r="AC318" s="33"/>
      <c r="AD318" s="33"/>
      <c r="AE318" s="33"/>
      <c r="AT318" s="18" t="s">
        <v>186</v>
      </c>
      <c r="AU318" s="18" t="s">
        <v>21</v>
      </c>
    </row>
    <row r="319" spans="1:65" s="15" customFormat="1" ht="11.25">
      <c r="B319" s="213"/>
      <c r="D319" s="182" t="s">
        <v>187</v>
      </c>
      <c r="E319" s="214" t="s">
        <v>1</v>
      </c>
      <c r="F319" s="215" t="s">
        <v>1317</v>
      </c>
      <c r="H319" s="214" t="s">
        <v>1</v>
      </c>
      <c r="I319" s="216"/>
      <c r="L319" s="213"/>
      <c r="M319" s="217"/>
      <c r="N319" s="218"/>
      <c r="O319" s="218"/>
      <c r="P319" s="218"/>
      <c r="Q319" s="218"/>
      <c r="R319" s="218"/>
      <c r="S319" s="218"/>
      <c r="T319" s="219"/>
      <c r="AT319" s="214" t="s">
        <v>187</v>
      </c>
      <c r="AU319" s="214" t="s">
        <v>21</v>
      </c>
      <c r="AV319" s="15" t="s">
        <v>21</v>
      </c>
      <c r="AW319" s="15" t="s">
        <v>36</v>
      </c>
      <c r="AX319" s="15" t="s">
        <v>80</v>
      </c>
      <c r="AY319" s="214" t="s">
        <v>180</v>
      </c>
    </row>
    <row r="320" spans="1:65" s="13" customFormat="1" ht="11.25">
      <c r="B320" s="186"/>
      <c r="D320" s="182" t="s">
        <v>187</v>
      </c>
      <c r="E320" s="187" t="s">
        <v>1</v>
      </c>
      <c r="F320" s="188" t="s">
        <v>233</v>
      </c>
      <c r="H320" s="189">
        <v>11</v>
      </c>
      <c r="I320" s="190"/>
      <c r="L320" s="186"/>
      <c r="M320" s="191"/>
      <c r="N320" s="192"/>
      <c r="O320" s="192"/>
      <c r="P320" s="192"/>
      <c r="Q320" s="192"/>
      <c r="R320" s="192"/>
      <c r="S320" s="192"/>
      <c r="T320" s="193"/>
      <c r="AT320" s="187" t="s">
        <v>187</v>
      </c>
      <c r="AU320" s="187" t="s">
        <v>21</v>
      </c>
      <c r="AV320" s="13" t="s">
        <v>91</v>
      </c>
      <c r="AW320" s="13" t="s">
        <v>36</v>
      </c>
      <c r="AX320" s="13" t="s">
        <v>80</v>
      </c>
      <c r="AY320" s="187" t="s">
        <v>180</v>
      </c>
    </row>
    <row r="321" spans="1:65" s="14" customFormat="1" ht="11.25">
      <c r="B321" s="194"/>
      <c r="D321" s="182" t="s">
        <v>187</v>
      </c>
      <c r="E321" s="195" t="s">
        <v>1</v>
      </c>
      <c r="F321" s="196" t="s">
        <v>189</v>
      </c>
      <c r="H321" s="197">
        <v>11</v>
      </c>
      <c r="I321" s="198"/>
      <c r="L321" s="194"/>
      <c r="M321" s="199"/>
      <c r="N321" s="200"/>
      <c r="O321" s="200"/>
      <c r="P321" s="200"/>
      <c r="Q321" s="200"/>
      <c r="R321" s="200"/>
      <c r="S321" s="200"/>
      <c r="T321" s="201"/>
      <c r="AT321" s="195" t="s">
        <v>187</v>
      </c>
      <c r="AU321" s="195" t="s">
        <v>21</v>
      </c>
      <c r="AV321" s="14" t="s">
        <v>128</v>
      </c>
      <c r="AW321" s="14" t="s">
        <v>36</v>
      </c>
      <c r="AX321" s="14" t="s">
        <v>21</v>
      </c>
      <c r="AY321" s="195" t="s">
        <v>180</v>
      </c>
    </row>
    <row r="322" spans="1:65" s="2" customFormat="1" ht="16.5" customHeight="1">
      <c r="A322" s="33"/>
      <c r="B322" s="167"/>
      <c r="C322" s="168" t="s">
        <v>274</v>
      </c>
      <c r="D322" s="168" t="s">
        <v>182</v>
      </c>
      <c r="E322" s="169" t="s">
        <v>1522</v>
      </c>
      <c r="F322" s="170" t="s">
        <v>1411</v>
      </c>
      <c r="G322" s="171" t="s">
        <v>1243</v>
      </c>
      <c r="H322" s="172">
        <v>2</v>
      </c>
      <c r="I322" s="173"/>
      <c r="J322" s="174">
        <f>ROUND(I322*H322,2)</f>
        <v>0</v>
      </c>
      <c r="K322" s="175"/>
      <c r="L322" s="34"/>
      <c r="M322" s="176" t="s">
        <v>1</v>
      </c>
      <c r="N322" s="177" t="s">
        <v>45</v>
      </c>
      <c r="O322" s="59"/>
      <c r="P322" s="178">
        <f>O322*H322</f>
        <v>0</v>
      </c>
      <c r="Q322" s="178">
        <v>0</v>
      </c>
      <c r="R322" s="178">
        <f>Q322*H322</f>
        <v>0</v>
      </c>
      <c r="S322" s="178">
        <v>0</v>
      </c>
      <c r="T322" s="179">
        <f>S322*H322</f>
        <v>0</v>
      </c>
      <c r="U322" s="33"/>
      <c r="V322" s="33"/>
      <c r="W322" s="33"/>
      <c r="X322" s="33"/>
      <c r="Y322" s="33"/>
      <c r="Z322" s="33"/>
      <c r="AA322" s="33"/>
      <c r="AB322" s="33"/>
      <c r="AC322" s="33"/>
      <c r="AD322" s="33"/>
      <c r="AE322" s="33"/>
      <c r="AR322" s="180" t="s">
        <v>128</v>
      </c>
      <c r="AT322" s="180" t="s">
        <v>182</v>
      </c>
      <c r="AU322" s="180" t="s">
        <v>21</v>
      </c>
      <c r="AY322" s="18" t="s">
        <v>180</v>
      </c>
      <c r="BE322" s="181">
        <f>IF(N322="základní",J322,0)</f>
        <v>0</v>
      </c>
      <c r="BF322" s="181">
        <f>IF(N322="snížená",J322,0)</f>
        <v>0</v>
      </c>
      <c r="BG322" s="181">
        <f>IF(N322="zákl. přenesená",J322,0)</f>
        <v>0</v>
      </c>
      <c r="BH322" s="181">
        <f>IF(N322="sníž. přenesená",J322,0)</f>
        <v>0</v>
      </c>
      <c r="BI322" s="181">
        <f>IF(N322="nulová",J322,0)</f>
        <v>0</v>
      </c>
      <c r="BJ322" s="18" t="s">
        <v>21</v>
      </c>
      <c r="BK322" s="181">
        <f>ROUND(I322*H322,2)</f>
        <v>0</v>
      </c>
      <c r="BL322" s="18" t="s">
        <v>128</v>
      </c>
      <c r="BM322" s="180" t="s">
        <v>389</v>
      </c>
    </row>
    <row r="323" spans="1:65" s="2" customFormat="1" ht="11.25">
      <c r="A323" s="33"/>
      <c r="B323" s="34"/>
      <c r="C323" s="33"/>
      <c r="D323" s="182" t="s">
        <v>186</v>
      </c>
      <c r="E323" s="33"/>
      <c r="F323" s="183" t="s">
        <v>1411</v>
      </c>
      <c r="G323" s="33"/>
      <c r="H323" s="33"/>
      <c r="I323" s="102"/>
      <c r="J323" s="33"/>
      <c r="K323" s="33"/>
      <c r="L323" s="34"/>
      <c r="M323" s="184"/>
      <c r="N323" s="185"/>
      <c r="O323" s="59"/>
      <c r="P323" s="59"/>
      <c r="Q323" s="59"/>
      <c r="R323" s="59"/>
      <c r="S323" s="59"/>
      <c r="T323" s="60"/>
      <c r="U323" s="33"/>
      <c r="V323" s="33"/>
      <c r="W323" s="33"/>
      <c r="X323" s="33"/>
      <c r="Y323" s="33"/>
      <c r="Z323" s="33"/>
      <c r="AA323" s="33"/>
      <c r="AB323" s="33"/>
      <c r="AC323" s="33"/>
      <c r="AD323" s="33"/>
      <c r="AE323" s="33"/>
      <c r="AT323" s="18" t="s">
        <v>186</v>
      </c>
      <c r="AU323" s="18" t="s">
        <v>21</v>
      </c>
    </row>
    <row r="324" spans="1:65" s="15" customFormat="1" ht="11.25">
      <c r="B324" s="213"/>
      <c r="D324" s="182" t="s">
        <v>187</v>
      </c>
      <c r="E324" s="214" t="s">
        <v>1</v>
      </c>
      <c r="F324" s="215" t="s">
        <v>1317</v>
      </c>
      <c r="H324" s="214" t="s">
        <v>1</v>
      </c>
      <c r="I324" s="216"/>
      <c r="L324" s="213"/>
      <c r="M324" s="217"/>
      <c r="N324" s="218"/>
      <c r="O324" s="218"/>
      <c r="P324" s="218"/>
      <c r="Q324" s="218"/>
      <c r="R324" s="218"/>
      <c r="S324" s="218"/>
      <c r="T324" s="219"/>
      <c r="AT324" s="214" t="s">
        <v>187</v>
      </c>
      <c r="AU324" s="214" t="s">
        <v>21</v>
      </c>
      <c r="AV324" s="15" t="s">
        <v>21</v>
      </c>
      <c r="AW324" s="15" t="s">
        <v>36</v>
      </c>
      <c r="AX324" s="15" t="s">
        <v>80</v>
      </c>
      <c r="AY324" s="214" t="s">
        <v>180</v>
      </c>
    </row>
    <row r="325" spans="1:65" s="13" customFormat="1" ht="11.25">
      <c r="B325" s="186"/>
      <c r="D325" s="182" t="s">
        <v>187</v>
      </c>
      <c r="E325" s="187" t="s">
        <v>1</v>
      </c>
      <c r="F325" s="188" t="s">
        <v>91</v>
      </c>
      <c r="H325" s="189">
        <v>2</v>
      </c>
      <c r="I325" s="190"/>
      <c r="L325" s="186"/>
      <c r="M325" s="191"/>
      <c r="N325" s="192"/>
      <c r="O325" s="192"/>
      <c r="P325" s="192"/>
      <c r="Q325" s="192"/>
      <c r="R325" s="192"/>
      <c r="S325" s="192"/>
      <c r="T325" s="193"/>
      <c r="AT325" s="187" t="s">
        <v>187</v>
      </c>
      <c r="AU325" s="187" t="s">
        <v>21</v>
      </c>
      <c r="AV325" s="13" t="s">
        <v>91</v>
      </c>
      <c r="AW325" s="13" t="s">
        <v>36</v>
      </c>
      <c r="AX325" s="13" t="s">
        <v>80</v>
      </c>
      <c r="AY325" s="187" t="s">
        <v>180</v>
      </c>
    </row>
    <row r="326" spans="1:65" s="14" customFormat="1" ht="11.25">
      <c r="B326" s="194"/>
      <c r="D326" s="182" t="s">
        <v>187</v>
      </c>
      <c r="E326" s="195" t="s">
        <v>1</v>
      </c>
      <c r="F326" s="196" t="s">
        <v>189</v>
      </c>
      <c r="H326" s="197">
        <v>2</v>
      </c>
      <c r="I326" s="198"/>
      <c r="L326" s="194"/>
      <c r="M326" s="199"/>
      <c r="N326" s="200"/>
      <c r="O326" s="200"/>
      <c r="P326" s="200"/>
      <c r="Q326" s="200"/>
      <c r="R326" s="200"/>
      <c r="S326" s="200"/>
      <c r="T326" s="201"/>
      <c r="AT326" s="195" t="s">
        <v>187</v>
      </c>
      <c r="AU326" s="195" t="s">
        <v>21</v>
      </c>
      <c r="AV326" s="14" t="s">
        <v>128</v>
      </c>
      <c r="AW326" s="14" t="s">
        <v>36</v>
      </c>
      <c r="AX326" s="14" t="s">
        <v>21</v>
      </c>
      <c r="AY326" s="195" t="s">
        <v>180</v>
      </c>
    </row>
    <row r="327" spans="1:65" s="2" customFormat="1" ht="24" customHeight="1">
      <c r="A327" s="33"/>
      <c r="B327" s="167"/>
      <c r="C327" s="168" t="s">
        <v>380</v>
      </c>
      <c r="D327" s="168" t="s">
        <v>182</v>
      </c>
      <c r="E327" s="169" t="s">
        <v>1523</v>
      </c>
      <c r="F327" s="170" t="s">
        <v>1413</v>
      </c>
      <c r="G327" s="171" t="s">
        <v>1243</v>
      </c>
      <c r="H327" s="172">
        <v>33</v>
      </c>
      <c r="I327" s="173"/>
      <c r="J327" s="174">
        <f>ROUND(I327*H327,2)</f>
        <v>0</v>
      </c>
      <c r="K327" s="175"/>
      <c r="L327" s="34"/>
      <c r="M327" s="176" t="s">
        <v>1</v>
      </c>
      <c r="N327" s="177" t="s">
        <v>45</v>
      </c>
      <c r="O327" s="59"/>
      <c r="P327" s="178">
        <f>O327*H327</f>
        <v>0</v>
      </c>
      <c r="Q327" s="178">
        <v>0</v>
      </c>
      <c r="R327" s="178">
        <f>Q327*H327</f>
        <v>0</v>
      </c>
      <c r="S327" s="178">
        <v>0</v>
      </c>
      <c r="T327" s="179">
        <f>S327*H327</f>
        <v>0</v>
      </c>
      <c r="U327" s="33"/>
      <c r="V327" s="33"/>
      <c r="W327" s="33"/>
      <c r="X327" s="33"/>
      <c r="Y327" s="33"/>
      <c r="Z327" s="33"/>
      <c r="AA327" s="33"/>
      <c r="AB327" s="33"/>
      <c r="AC327" s="33"/>
      <c r="AD327" s="33"/>
      <c r="AE327" s="33"/>
      <c r="AR327" s="180" t="s">
        <v>128</v>
      </c>
      <c r="AT327" s="180" t="s">
        <v>182</v>
      </c>
      <c r="AU327" s="180" t="s">
        <v>21</v>
      </c>
      <c r="AY327" s="18" t="s">
        <v>180</v>
      </c>
      <c r="BE327" s="181">
        <f>IF(N327="základní",J327,0)</f>
        <v>0</v>
      </c>
      <c r="BF327" s="181">
        <f>IF(N327="snížená",J327,0)</f>
        <v>0</v>
      </c>
      <c r="BG327" s="181">
        <f>IF(N327="zákl. přenesená",J327,0)</f>
        <v>0</v>
      </c>
      <c r="BH327" s="181">
        <f>IF(N327="sníž. přenesená",J327,0)</f>
        <v>0</v>
      </c>
      <c r="BI327" s="181">
        <f>IF(N327="nulová",J327,0)</f>
        <v>0</v>
      </c>
      <c r="BJ327" s="18" t="s">
        <v>21</v>
      </c>
      <c r="BK327" s="181">
        <f>ROUND(I327*H327,2)</f>
        <v>0</v>
      </c>
      <c r="BL327" s="18" t="s">
        <v>128</v>
      </c>
      <c r="BM327" s="180" t="s">
        <v>393</v>
      </c>
    </row>
    <row r="328" spans="1:65" s="2" customFormat="1" ht="19.5">
      <c r="A328" s="33"/>
      <c r="B328" s="34"/>
      <c r="C328" s="33"/>
      <c r="D328" s="182" t="s">
        <v>186</v>
      </c>
      <c r="E328" s="33"/>
      <c r="F328" s="183" t="s">
        <v>1413</v>
      </c>
      <c r="G328" s="33"/>
      <c r="H328" s="33"/>
      <c r="I328" s="102"/>
      <c r="J328" s="33"/>
      <c r="K328" s="33"/>
      <c r="L328" s="34"/>
      <c r="M328" s="184"/>
      <c r="N328" s="185"/>
      <c r="O328" s="59"/>
      <c r="P328" s="59"/>
      <c r="Q328" s="59"/>
      <c r="R328" s="59"/>
      <c r="S328" s="59"/>
      <c r="T328" s="60"/>
      <c r="U328" s="33"/>
      <c r="V328" s="33"/>
      <c r="W328" s="33"/>
      <c r="X328" s="33"/>
      <c r="Y328" s="33"/>
      <c r="Z328" s="33"/>
      <c r="AA328" s="33"/>
      <c r="AB328" s="33"/>
      <c r="AC328" s="33"/>
      <c r="AD328" s="33"/>
      <c r="AE328" s="33"/>
      <c r="AT328" s="18" t="s">
        <v>186</v>
      </c>
      <c r="AU328" s="18" t="s">
        <v>21</v>
      </c>
    </row>
    <row r="329" spans="1:65" s="15" customFormat="1" ht="22.5">
      <c r="B329" s="213"/>
      <c r="D329" s="182" t="s">
        <v>187</v>
      </c>
      <c r="E329" s="214" t="s">
        <v>1</v>
      </c>
      <c r="F329" s="215" t="s">
        <v>1320</v>
      </c>
      <c r="H329" s="214" t="s">
        <v>1</v>
      </c>
      <c r="I329" s="216"/>
      <c r="L329" s="213"/>
      <c r="M329" s="217"/>
      <c r="N329" s="218"/>
      <c r="O329" s="218"/>
      <c r="P329" s="218"/>
      <c r="Q329" s="218"/>
      <c r="R329" s="218"/>
      <c r="S329" s="218"/>
      <c r="T329" s="219"/>
      <c r="AT329" s="214" t="s">
        <v>187</v>
      </c>
      <c r="AU329" s="214" t="s">
        <v>21</v>
      </c>
      <c r="AV329" s="15" t="s">
        <v>21</v>
      </c>
      <c r="AW329" s="15" t="s">
        <v>36</v>
      </c>
      <c r="AX329" s="15" t="s">
        <v>80</v>
      </c>
      <c r="AY329" s="214" t="s">
        <v>180</v>
      </c>
    </row>
    <row r="330" spans="1:65" s="13" customFormat="1" ht="11.25">
      <c r="B330" s="186"/>
      <c r="D330" s="182" t="s">
        <v>187</v>
      </c>
      <c r="E330" s="187" t="s">
        <v>1</v>
      </c>
      <c r="F330" s="188" t="s">
        <v>1414</v>
      </c>
      <c r="H330" s="189">
        <v>33</v>
      </c>
      <c r="I330" s="190"/>
      <c r="L330" s="186"/>
      <c r="M330" s="191"/>
      <c r="N330" s="192"/>
      <c r="O330" s="192"/>
      <c r="P330" s="192"/>
      <c r="Q330" s="192"/>
      <c r="R330" s="192"/>
      <c r="S330" s="192"/>
      <c r="T330" s="193"/>
      <c r="AT330" s="187" t="s">
        <v>187</v>
      </c>
      <c r="AU330" s="187" t="s">
        <v>21</v>
      </c>
      <c r="AV330" s="13" t="s">
        <v>91</v>
      </c>
      <c r="AW330" s="13" t="s">
        <v>36</v>
      </c>
      <c r="AX330" s="13" t="s">
        <v>80</v>
      </c>
      <c r="AY330" s="187" t="s">
        <v>180</v>
      </c>
    </row>
    <row r="331" spans="1:65" s="14" customFormat="1" ht="11.25">
      <c r="B331" s="194"/>
      <c r="D331" s="182" t="s">
        <v>187</v>
      </c>
      <c r="E331" s="195" t="s">
        <v>1</v>
      </c>
      <c r="F331" s="196" t="s">
        <v>189</v>
      </c>
      <c r="H331" s="197">
        <v>33</v>
      </c>
      <c r="I331" s="198"/>
      <c r="L331" s="194"/>
      <c r="M331" s="199"/>
      <c r="N331" s="200"/>
      <c r="O331" s="200"/>
      <c r="P331" s="200"/>
      <c r="Q331" s="200"/>
      <c r="R331" s="200"/>
      <c r="S331" s="200"/>
      <c r="T331" s="201"/>
      <c r="AT331" s="195" t="s">
        <v>187</v>
      </c>
      <c r="AU331" s="195" t="s">
        <v>21</v>
      </c>
      <c r="AV331" s="14" t="s">
        <v>128</v>
      </c>
      <c r="AW331" s="14" t="s">
        <v>36</v>
      </c>
      <c r="AX331" s="14" t="s">
        <v>21</v>
      </c>
      <c r="AY331" s="195" t="s">
        <v>180</v>
      </c>
    </row>
    <row r="332" spans="1:65" s="2" customFormat="1" ht="24" customHeight="1">
      <c r="A332" s="33"/>
      <c r="B332" s="167"/>
      <c r="C332" s="168" t="s">
        <v>277</v>
      </c>
      <c r="D332" s="168" t="s">
        <v>182</v>
      </c>
      <c r="E332" s="169" t="s">
        <v>1524</v>
      </c>
      <c r="F332" s="170" t="s">
        <v>1416</v>
      </c>
      <c r="G332" s="171" t="s">
        <v>1243</v>
      </c>
      <c r="H332" s="172">
        <v>7</v>
      </c>
      <c r="I332" s="173"/>
      <c r="J332" s="174">
        <f>ROUND(I332*H332,2)</f>
        <v>0</v>
      </c>
      <c r="K332" s="175"/>
      <c r="L332" s="34"/>
      <c r="M332" s="176" t="s">
        <v>1</v>
      </c>
      <c r="N332" s="177" t="s">
        <v>45</v>
      </c>
      <c r="O332" s="59"/>
      <c r="P332" s="178">
        <f>O332*H332</f>
        <v>0</v>
      </c>
      <c r="Q332" s="178">
        <v>0</v>
      </c>
      <c r="R332" s="178">
        <f>Q332*H332</f>
        <v>0</v>
      </c>
      <c r="S332" s="178">
        <v>0</v>
      </c>
      <c r="T332" s="179">
        <f>S332*H332</f>
        <v>0</v>
      </c>
      <c r="U332" s="33"/>
      <c r="V332" s="33"/>
      <c r="W332" s="33"/>
      <c r="X332" s="33"/>
      <c r="Y332" s="33"/>
      <c r="Z332" s="33"/>
      <c r="AA332" s="33"/>
      <c r="AB332" s="33"/>
      <c r="AC332" s="33"/>
      <c r="AD332" s="33"/>
      <c r="AE332" s="33"/>
      <c r="AR332" s="180" t="s">
        <v>128</v>
      </c>
      <c r="AT332" s="180" t="s">
        <v>182</v>
      </c>
      <c r="AU332" s="180" t="s">
        <v>21</v>
      </c>
      <c r="AY332" s="18" t="s">
        <v>180</v>
      </c>
      <c r="BE332" s="181">
        <f>IF(N332="základní",J332,0)</f>
        <v>0</v>
      </c>
      <c r="BF332" s="181">
        <f>IF(N332="snížená",J332,0)</f>
        <v>0</v>
      </c>
      <c r="BG332" s="181">
        <f>IF(N332="zákl. přenesená",J332,0)</f>
        <v>0</v>
      </c>
      <c r="BH332" s="181">
        <f>IF(N332="sníž. přenesená",J332,0)</f>
        <v>0</v>
      </c>
      <c r="BI332" s="181">
        <f>IF(N332="nulová",J332,0)</f>
        <v>0</v>
      </c>
      <c r="BJ332" s="18" t="s">
        <v>21</v>
      </c>
      <c r="BK332" s="181">
        <f>ROUND(I332*H332,2)</f>
        <v>0</v>
      </c>
      <c r="BL332" s="18" t="s">
        <v>128</v>
      </c>
      <c r="BM332" s="180" t="s">
        <v>397</v>
      </c>
    </row>
    <row r="333" spans="1:65" s="2" customFormat="1" ht="19.5">
      <c r="A333" s="33"/>
      <c r="B333" s="34"/>
      <c r="C333" s="33"/>
      <c r="D333" s="182" t="s">
        <v>186</v>
      </c>
      <c r="E333" s="33"/>
      <c r="F333" s="183" t="s">
        <v>1416</v>
      </c>
      <c r="G333" s="33"/>
      <c r="H333" s="33"/>
      <c r="I333" s="102"/>
      <c r="J333" s="33"/>
      <c r="K333" s="33"/>
      <c r="L333" s="34"/>
      <c r="M333" s="184"/>
      <c r="N333" s="185"/>
      <c r="O333" s="59"/>
      <c r="P333" s="59"/>
      <c r="Q333" s="59"/>
      <c r="R333" s="59"/>
      <c r="S333" s="59"/>
      <c r="T333" s="60"/>
      <c r="U333" s="33"/>
      <c r="V333" s="33"/>
      <c r="W333" s="33"/>
      <c r="X333" s="33"/>
      <c r="Y333" s="33"/>
      <c r="Z333" s="33"/>
      <c r="AA333" s="33"/>
      <c r="AB333" s="33"/>
      <c r="AC333" s="33"/>
      <c r="AD333" s="33"/>
      <c r="AE333" s="33"/>
      <c r="AT333" s="18" t="s">
        <v>186</v>
      </c>
      <c r="AU333" s="18" t="s">
        <v>21</v>
      </c>
    </row>
    <row r="334" spans="1:65" s="15" customFormat="1" ht="11.25">
      <c r="B334" s="213"/>
      <c r="D334" s="182" t="s">
        <v>187</v>
      </c>
      <c r="E334" s="214" t="s">
        <v>1</v>
      </c>
      <c r="F334" s="215" t="s">
        <v>1317</v>
      </c>
      <c r="H334" s="214" t="s">
        <v>1</v>
      </c>
      <c r="I334" s="216"/>
      <c r="L334" s="213"/>
      <c r="M334" s="217"/>
      <c r="N334" s="218"/>
      <c r="O334" s="218"/>
      <c r="P334" s="218"/>
      <c r="Q334" s="218"/>
      <c r="R334" s="218"/>
      <c r="S334" s="218"/>
      <c r="T334" s="219"/>
      <c r="AT334" s="214" t="s">
        <v>187</v>
      </c>
      <c r="AU334" s="214" t="s">
        <v>21</v>
      </c>
      <c r="AV334" s="15" t="s">
        <v>21</v>
      </c>
      <c r="AW334" s="15" t="s">
        <v>36</v>
      </c>
      <c r="AX334" s="15" t="s">
        <v>80</v>
      </c>
      <c r="AY334" s="214" t="s">
        <v>180</v>
      </c>
    </row>
    <row r="335" spans="1:65" s="13" customFormat="1" ht="11.25">
      <c r="B335" s="186"/>
      <c r="D335" s="182" t="s">
        <v>187</v>
      </c>
      <c r="E335" s="187" t="s">
        <v>1</v>
      </c>
      <c r="F335" s="188" t="s">
        <v>1417</v>
      </c>
      <c r="H335" s="189">
        <v>7</v>
      </c>
      <c r="I335" s="190"/>
      <c r="L335" s="186"/>
      <c r="M335" s="191"/>
      <c r="N335" s="192"/>
      <c r="O335" s="192"/>
      <c r="P335" s="192"/>
      <c r="Q335" s="192"/>
      <c r="R335" s="192"/>
      <c r="S335" s="192"/>
      <c r="T335" s="193"/>
      <c r="AT335" s="187" t="s">
        <v>187</v>
      </c>
      <c r="AU335" s="187" t="s">
        <v>21</v>
      </c>
      <c r="AV335" s="13" t="s">
        <v>91</v>
      </c>
      <c r="AW335" s="13" t="s">
        <v>36</v>
      </c>
      <c r="AX335" s="13" t="s">
        <v>80</v>
      </c>
      <c r="AY335" s="187" t="s">
        <v>180</v>
      </c>
    </row>
    <row r="336" spans="1:65" s="14" customFormat="1" ht="11.25">
      <c r="B336" s="194"/>
      <c r="D336" s="182" t="s">
        <v>187</v>
      </c>
      <c r="E336" s="195" t="s">
        <v>1</v>
      </c>
      <c r="F336" s="196" t="s">
        <v>189</v>
      </c>
      <c r="H336" s="197">
        <v>7</v>
      </c>
      <c r="I336" s="198"/>
      <c r="L336" s="194"/>
      <c r="M336" s="199"/>
      <c r="N336" s="200"/>
      <c r="O336" s="200"/>
      <c r="P336" s="200"/>
      <c r="Q336" s="200"/>
      <c r="R336" s="200"/>
      <c r="S336" s="200"/>
      <c r="T336" s="201"/>
      <c r="AT336" s="195" t="s">
        <v>187</v>
      </c>
      <c r="AU336" s="195" t="s">
        <v>21</v>
      </c>
      <c r="AV336" s="14" t="s">
        <v>128</v>
      </c>
      <c r="AW336" s="14" t="s">
        <v>36</v>
      </c>
      <c r="AX336" s="14" t="s">
        <v>21</v>
      </c>
      <c r="AY336" s="195" t="s">
        <v>180</v>
      </c>
    </row>
    <row r="337" spans="1:65" s="12" customFormat="1" ht="25.9" customHeight="1">
      <c r="B337" s="154"/>
      <c r="D337" s="155" t="s">
        <v>79</v>
      </c>
      <c r="E337" s="156" t="s">
        <v>1418</v>
      </c>
      <c r="F337" s="156" t="s">
        <v>1419</v>
      </c>
      <c r="I337" s="157"/>
      <c r="J337" s="158">
        <f>BK337</f>
        <v>0</v>
      </c>
      <c r="L337" s="154"/>
      <c r="M337" s="159"/>
      <c r="N337" s="160"/>
      <c r="O337" s="160"/>
      <c r="P337" s="161">
        <f>SUM(P338:P366)</f>
        <v>0</v>
      </c>
      <c r="Q337" s="160"/>
      <c r="R337" s="161">
        <f>SUM(R338:R366)</f>
        <v>0</v>
      </c>
      <c r="S337" s="160"/>
      <c r="T337" s="162">
        <f>SUM(T338:T366)</f>
        <v>0</v>
      </c>
      <c r="AR337" s="155" t="s">
        <v>21</v>
      </c>
      <c r="AT337" s="163" t="s">
        <v>79</v>
      </c>
      <c r="AU337" s="163" t="s">
        <v>80</v>
      </c>
      <c r="AY337" s="155" t="s">
        <v>180</v>
      </c>
      <c r="BK337" s="164">
        <f>SUM(BK338:BK366)</f>
        <v>0</v>
      </c>
    </row>
    <row r="338" spans="1:65" s="2" customFormat="1" ht="24" customHeight="1">
      <c r="A338" s="33"/>
      <c r="B338" s="167"/>
      <c r="C338" s="168" t="s">
        <v>390</v>
      </c>
      <c r="D338" s="168" t="s">
        <v>182</v>
      </c>
      <c r="E338" s="169" t="s">
        <v>1525</v>
      </c>
      <c r="F338" s="170" t="s">
        <v>1421</v>
      </c>
      <c r="G338" s="171" t="s">
        <v>213</v>
      </c>
      <c r="H338" s="172">
        <v>18</v>
      </c>
      <c r="I338" s="173"/>
      <c r="J338" s="174">
        <f>ROUND(I338*H338,2)</f>
        <v>0</v>
      </c>
      <c r="K338" s="175"/>
      <c r="L338" s="34"/>
      <c r="M338" s="176" t="s">
        <v>1</v>
      </c>
      <c r="N338" s="177" t="s">
        <v>45</v>
      </c>
      <c r="O338" s="59"/>
      <c r="P338" s="178">
        <f>O338*H338</f>
        <v>0</v>
      </c>
      <c r="Q338" s="178">
        <v>0</v>
      </c>
      <c r="R338" s="178">
        <f>Q338*H338</f>
        <v>0</v>
      </c>
      <c r="S338" s="178">
        <v>0</v>
      </c>
      <c r="T338" s="179">
        <f>S338*H338</f>
        <v>0</v>
      </c>
      <c r="U338" s="33"/>
      <c r="V338" s="33"/>
      <c r="W338" s="33"/>
      <c r="X338" s="33"/>
      <c r="Y338" s="33"/>
      <c r="Z338" s="33"/>
      <c r="AA338" s="33"/>
      <c r="AB338" s="33"/>
      <c r="AC338" s="33"/>
      <c r="AD338" s="33"/>
      <c r="AE338" s="33"/>
      <c r="AR338" s="180" t="s">
        <v>128</v>
      </c>
      <c r="AT338" s="180" t="s">
        <v>182</v>
      </c>
      <c r="AU338" s="180" t="s">
        <v>21</v>
      </c>
      <c r="AY338" s="18" t="s">
        <v>180</v>
      </c>
      <c r="BE338" s="181">
        <f>IF(N338="základní",J338,0)</f>
        <v>0</v>
      </c>
      <c r="BF338" s="181">
        <f>IF(N338="snížená",J338,0)</f>
        <v>0</v>
      </c>
      <c r="BG338" s="181">
        <f>IF(N338="zákl. přenesená",J338,0)</f>
        <v>0</v>
      </c>
      <c r="BH338" s="181">
        <f>IF(N338="sníž. přenesená",J338,0)</f>
        <v>0</v>
      </c>
      <c r="BI338" s="181">
        <f>IF(N338="nulová",J338,0)</f>
        <v>0</v>
      </c>
      <c r="BJ338" s="18" t="s">
        <v>21</v>
      </c>
      <c r="BK338" s="181">
        <f>ROUND(I338*H338,2)</f>
        <v>0</v>
      </c>
      <c r="BL338" s="18" t="s">
        <v>128</v>
      </c>
      <c r="BM338" s="180" t="s">
        <v>27</v>
      </c>
    </row>
    <row r="339" spans="1:65" s="2" customFormat="1" ht="19.5">
      <c r="A339" s="33"/>
      <c r="B339" s="34"/>
      <c r="C339" s="33"/>
      <c r="D339" s="182" t="s">
        <v>186</v>
      </c>
      <c r="E339" s="33"/>
      <c r="F339" s="183" t="s">
        <v>1421</v>
      </c>
      <c r="G339" s="33"/>
      <c r="H339" s="33"/>
      <c r="I339" s="102"/>
      <c r="J339" s="33"/>
      <c r="K339" s="33"/>
      <c r="L339" s="34"/>
      <c r="M339" s="184"/>
      <c r="N339" s="185"/>
      <c r="O339" s="59"/>
      <c r="P339" s="59"/>
      <c r="Q339" s="59"/>
      <c r="R339" s="59"/>
      <c r="S339" s="59"/>
      <c r="T339" s="60"/>
      <c r="U339" s="33"/>
      <c r="V339" s="33"/>
      <c r="W339" s="33"/>
      <c r="X339" s="33"/>
      <c r="Y339" s="33"/>
      <c r="Z339" s="33"/>
      <c r="AA339" s="33"/>
      <c r="AB339" s="33"/>
      <c r="AC339" s="33"/>
      <c r="AD339" s="33"/>
      <c r="AE339" s="33"/>
      <c r="AT339" s="18" t="s">
        <v>186</v>
      </c>
      <c r="AU339" s="18" t="s">
        <v>21</v>
      </c>
    </row>
    <row r="340" spans="1:65" s="15" customFormat="1" ht="11.25">
      <c r="B340" s="213"/>
      <c r="D340" s="182" t="s">
        <v>187</v>
      </c>
      <c r="E340" s="214" t="s">
        <v>1</v>
      </c>
      <c r="F340" s="215" t="s">
        <v>1395</v>
      </c>
      <c r="H340" s="214" t="s">
        <v>1</v>
      </c>
      <c r="I340" s="216"/>
      <c r="L340" s="213"/>
      <c r="M340" s="217"/>
      <c r="N340" s="218"/>
      <c r="O340" s="218"/>
      <c r="P340" s="218"/>
      <c r="Q340" s="218"/>
      <c r="R340" s="218"/>
      <c r="S340" s="218"/>
      <c r="T340" s="219"/>
      <c r="AT340" s="214" t="s">
        <v>187</v>
      </c>
      <c r="AU340" s="214" t="s">
        <v>21</v>
      </c>
      <c r="AV340" s="15" t="s">
        <v>21</v>
      </c>
      <c r="AW340" s="15" t="s">
        <v>36</v>
      </c>
      <c r="AX340" s="15" t="s">
        <v>80</v>
      </c>
      <c r="AY340" s="214" t="s">
        <v>180</v>
      </c>
    </row>
    <row r="341" spans="1:65" s="13" customFormat="1" ht="11.25">
      <c r="B341" s="186"/>
      <c r="D341" s="182" t="s">
        <v>187</v>
      </c>
      <c r="E341" s="187" t="s">
        <v>1</v>
      </c>
      <c r="F341" s="188" t="s">
        <v>226</v>
      </c>
      <c r="H341" s="189">
        <v>18</v>
      </c>
      <c r="I341" s="190"/>
      <c r="L341" s="186"/>
      <c r="M341" s="191"/>
      <c r="N341" s="192"/>
      <c r="O341" s="192"/>
      <c r="P341" s="192"/>
      <c r="Q341" s="192"/>
      <c r="R341" s="192"/>
      <c r="S341" s="192"/>
      <c r="T341" s="193"/>
      <c r="AT341" s="187" t="s">
        <v>187</v>
      </c>
      <c r="AU341" s="187" t="s">
        <v>21</v>
      </c>
      <c r="AV341" s="13" t="s">
        <v>91</v>
      </c>
      <c r="AW341" s="13" t="s">
        <v>36</v>
      </c>
      <c r="AX341" s="13" t="s">
        <v>80</v>
      </c>
      <c r="AY341" s="187" t="s">
        <v>180</v>
      </c>
    </row>
    <row r="342" spans="1:65" s="14" customFormat="1" ht="11.25">
      <c r="B342" s="194"/>
      <c r="D342" s="182" t="s">
        <v>187</v>
      </c>
      <c r="E342" s="195" t="s">
        <v>1</v>
      </c>
      <c r="F342" s="196" t="s">
        <v>189</v>
      </c>
      <c r="H342" s="197">
        <v>18</v>
      </c>
      <c r="I342" s="198"/>
      <c r="L342" s="194"/>
      <c r="M342" s="199"/>
      <c r="N342" s="200"/>
      <c r="O342" s="200"/>
      <c r="P342" s="200"/>
      <c r="Q342" s="200"/>
      <c r="R342" s="200"/>
      <c r="S342" s="200"/>
      <c r="T342" s="201"/>
      <c r="AT342" s="195" t="s">
        <v>187</v>
      </c>
      <c r="AU342" s="195" t="s">
        <v>21</v>
      </c>
      <c r="AV342" s="14" t="s">
        <v>128</v>
      </c>
      <c r="AW342" s="14" t="s">
        <v>36</v>
      </c>
      <c r="AX342" s="14" t="s">
        <v>21</v>
      </c>
      <c r="AY342" s="195" t="s">
        <v>180</v>
      </c>
    </row>
    <row r="343" spans="1:65" s="2" customFormat="1" ht="24" customHeight="1">
      <c r="A343" s="33"/>
      <c r="B343" s="167"/>
      <c r="C343" s="168" t="s">
        <v>281</v>
      </c>
      <c r="D343" s="168" t="s">
        <v>182</v>
      </c>
      <c r="E343" s="169" t="s">
        <v>1526</v>
      </c>
      <c r="F343" s="170" t="s">
        <v>1423</v>
      </c>
      <c r="G343" s="171" t="s">
        <v>213</v>
      </c>
      <c r="H343" s="172">
        <v>23</v>
      </c>
      <c r="I343" s="173"/>
      <c r="J343" s="174">
        <f>ROUND(I343*H343,2)</f>
        <v>0</v>
      </c>
      <c r="K343" s="175"/>
      <c r="L343" s="34"/>
      <c r="M343" s="176" t="s">
        <v>1</v>
      </c>
      <c r="N343" s="177" t="s">
        <v>45</v>
      </c>
      <c r="O343" s="59"/>
      <c r="P343" s="178">
        <f>O343*H343</f>
        <v>0</v>
      </c>
      <c r="Q343" s="178">
        <v>0</v>
      </c>
      <c r="R343" s="178">
        <f>Q343*H343</f>
        <v>0</v>
      </c>
      <c r="S343" s="178">
        <v>0</v>
      </c>
      <c r="T343" s="179">
        <f>S343*H343</f>
        <v>0</v>
      </c>
      <c r="U343" s="33"/>
      <c r="V343" s="33"/>
      <c r="W343" s="33"/>
      <c r="X343" s="33"/>
      <c r="Y343" s="33"/>
      <c r="Z343" s="33"/>
      <c r="AA343" s="33"/>
      <c r="AB343" s="33"/>
      <c r="AC343" s="33"/>
      <c r="AD343" s="33"/>
      <c r="AE343" s="33"/>
      <c r="AR343" s="180" t="s">
        <v>128</v>
      </c>
      <c r="AT343" s="180" t="s">
        <v>182</v>
      </c>
      <c r="AU343" s="180" t="s">
        <v>21</v>
      </c>
      <c r="AY343" s="18" t="s">
        <v>180</v>
      </c>
      <c r="BE343" s="181">
        <f>IF(N343="základní",J343,0)</f>
        <v>0</v>
      </c>
      <c r="BF343" s="181">
        <f>IF(N343="snížená",J343,0)</f>
        <v>0</v>
      </c>
      <c r="BG343" s="181">
        <f>IF(N343="zákl. přenesená",J343,0)</f>
        <v>0</v>
      </c>
      <c r="BH343" s="181">
        <f>IF(N343="sníž. přenesená",J343,0)</f>
        <v>0</v>
      </c>
      <c r="BI343" s="181">
        <f>IF(N343="nulová",J343,0)</f>
        <v>0</v>
      </c>
      <c r="BJ343" s="18" t="s">
        <v>21</v>
      </c>
      <c r="BK343" s="181">
        <f>ROUND(I343*H343,2)</f>
        <v>0</v>
      </c>
      <c r="BL343" s="18" t="s">
        <v>128</v>
      </c>
      <c r="BM343" s="180" t="s">
        <v>416</v>
      </c>
    </row>
    <row r="344" spans="1:65" s="2" customFormat="1" ht="19.5">
      <c r="A344" s="33"/>
      <c r="B344" s="34"/>
      <c r="C344" s="33"/>
      <c r="D344" s="182" t="s">
        <v>186</v>
      </c>
      <c r="E344" s="33"/>
      <c r="F344" s="183" t="s">
        <v>1423</v>
      </c>
      <c r="G344" s="33"/>
      <c r="H344" s="33"/>
      <c r="I344" s="102"/>
      <c r="J344" s="33"/>
      <c r="K344" s="33"/>
      <c r="L344" s="34"/>
      <c r="M344" s="184"/>
      <c r="N344" s="185"/>
      <c r="O344" s="59"/>
      <c r="P344" s="59"/>
      <c r="Q344" s="59"/>
      <c r="R344" s="59"/>
      <c r="S344" s="59"/>
      <c r="T344" s="60"/>
      <c r="U344" s="33"/>
      <c r="V344" s="33"/>
      <c r="W344" s="33"/>
      <c r="X344" s="33"/>
      <c r="Y344" s="33"/>
      <c r="Z344" s="33"/>
      <c r="AA344" s="33"/>
      <c r="AB344" s="33"/>
      <c r="AC344" s="33"/>
      <c r="AD344" s="33"/>
      <c r="AE344" s="33"/>
      <c r="AT344" s="18" t="s">
        <v>186</v>
      </c>
      <c r="AU344" s="18" t="s">
        <v>21</v>
      </c>
    </row>
    <row r="345" spans="1:65" s="2" customFormat="1" ht="36" customHeight="1">
      <c r="A345" s="33"/>
      <c r="B345" s="167"/>
      <c r="C345" s="168" t="s">
        <v>399</v>
      </c>
      <c r="D345" s="168" t="s">
        <v>182</v>
      </c>
      <c r="E345" s="169" t="s">
        <v>1527</v>
      </c>
      <c r="F345" s="170" t="s">
        <v>1425</v>
      </c>
      <c r="G345" s="171" t="s">
        <v>213</v>
      </c>
      <c r="H345" s="172">
        <v>134</v>
      </c>
      <c r="I345" s="173"/>
      <c r="J345" s="174">
        <f>ROUND(I345*H345,2)</f>
        <v>0</v>
      </c>
      <c r="K345" s="175"/>
      <c r="L345" s="34"/>
      <c r="M345" s="176" t="s">
        <v>1</v>
      </c>
      <c r="N345" s="177" t="s">
        <v>45</v>
      </c>
      <c r="O345" s="59"/>
      <c r="P345" s="178">
        <f>O345*H345</f>
        <v>0</v>
      </c>
      <c r="Q345" s="178">
        <v>0</v>
      </c>
      <c r="R345" s="178">
        <f>Q345*H345</f>
        <v>0</v>
      </c>
      <c r="S345" s="178">
        <v>0</v>
      </c>
      <c r="T345" s="179">
        <f>S345*H345</f>
        <v>0</v>
      </c>
      <c r="U345" s="33"/>
      <c r="V345" s="33"/>
      <c r="W345" s="33"/>
      <c r="X345" s="33"/>
      <c r="Y345" s="33"/>
      <c r="Z345" s="33"/>
      <c r="AA345" s="33"/>
      <c r="AB345" s="33"/>
      <c r="AC345" s="33"/>
      <c r="AD345" s="33"/>
      <c r="AE345" s="33"/>
      <c r="AR345" s="180" t="s">
        <v>128</v>
      </c>
      <c r="AT345" s="180" t="s">
        <v>182</v>
      </c>
      <c r="AU345" s="180" t="s">
        <v>21</v>
      </c>
      <c r="AY345" s="18" t="s">
        <v>180</v>
      </c>
      <c r="BE345" s="181">
        <f>IF(N345="základní",J345,0)</f>
        <v>0</v>
      </c>
      <c r="BF345" s="181">
        <f>IF(N345="snížená",J345,0)</f>
        <v>0</v>
      </c>
      <c r="BG345" s="181">
        <f>IF(N345="zákl. přenesená",J345,0)</f>
        <v>0</v>
      </c>
      <c r="BH345" s="181">
        <f>IF(N345="sníž. přenesená",J345,0)</f>
        <v>0</v>
      </c>
      <c r="BI345" s="181">
        <f>IF(N345="nulová",J345,0)</f>
        <v>0</v>
      </c>
      <c r="BJ345" s="18" t="s">
        <v>21</v>
      </c>
      <c r="BK345" s="181">
        <f>ROUND(I345*H345,2)</f>
        <v>0</v>
      </c>
      <c r="BL345" s="18" t="s">
        <v>128</v>
      </c>
      <c r="BM345" s="180" t="s">
        <v>422</v>
      </c>
    </row>
    <row r="346" spans="1:65" s="2" customFormat="1" ht="19.5">
      <c r="A346" s="33"/>
      <c r="B346" s="34"/>
      <c r="C346" s="33"/>
      <c r="D346" s="182" t="s">
        <v>186</v>
      </c>
      <c r="E346" s="33"/>
      <c r="F346" s="183" t="s">
        <v>1425</v>
      </c>
      <c r="G346" s="33"/>
      <c r="H346" s="33"/>
      <c r="I346" s="102"/>
      <c r="J346" s="33"/>
      <c r="K346" s="33"/>
      <c r="L346" s="34"/>
      <c r="M346" s="184"/>
      <c r="N346" s="185"/>
      <c r="O346" s="59"/>
      <c r="P346" s="59"/>
      <c r="Q346" s="59"/>
      <c r="R346" s="59"/>
      <c r="S346" s="59"/>
      <c r="T346" s="60"/>
      <c r="U346" s="33"/>
      <c r="V346" s="33"/>
      <c r="W346" s="33"/>
      <c r="X346" s="33"/>
      <c r="Y346" s="33"/>
      <c r="Z346" s="33"/>
      <c r="AA346" s="33"/>
      <c r="AB346" s="33"/>
      <c r="AC346" s="33"/>
      <c r="AD346" s="33"/>
      <c r="AE346" s="33"/>
      <c r="AT346" s="18" t="s">
        <v>186</v>
      </c>
      <c r="AU346" s="18" t="s">
        <v>21</v>
      </c>
    </row>
    <row r="347" spans="1:65" s="15" customFormat="1" ht="11.25">
      <c r="B347" s="213"/>
      <c r="D347" s="182" t="s">
        <v>187</v>
      </c>
      <c r="E347" s="214" t="s">
        <v>1</v>
      </c>
      <c r="F347" s="215" t="s">
        <v>1317</v>
      </c>
      <c r="H347" s="214" t="s">
        <v>1</v>
      </c>
      <c r="I347" s="216"/>
      <c r="L347" s="213"/>
      <c r="M347" s="217"/>
      <c r="N347" s="218"/>
      <c r="O347" s="218"/>
      <c r="P347" s="218"/>
      <c r="Q347" s="218"/>
      <c r="R347" s="218"/>
      <c r="S347" s="218"/>
      <c r="T347" s="219"/>
      <c r="AT347" s="214" t="s">
        <v>187</v>
      </c>
      <c r="AU347" s="214" t="s">
        <v>21</v>
      </c>
      <c r="AV347" s="15" t="s">
        <v>21</v>
      </c>
      <c r="AW347" s="15" t="s">
        <v>36</v>
      </c>
      <c r="AX347" s="15" t="s">
        <v>80</v>
      </c>
      <c r="AY347" s="214" t="s">
        <v>180</v>
      </c>
    </row>
    <row r="348" spans="1:65" s="13" customFormat="1" ht="11.25">
      <c r="B348" s="186"/>
      <c r="D348" s="182" t="s">
        <v>187</v>
      </c>
      <c r="E348" s="187" t="s">
        <v>1</v>
      </c>
      <c r="F348" s="188" t="s">
        <v>1426</v>
      </c>
      <c r="H348" s="189">
        <v>134</v>
      </c>
      <c r="I348" s="190"/>
      <c r="L348" s="186"/>
      <c r="M348" s="191"/>
      <c r="N348" s="192"/>
      <c r="O348" s="192"/>
      <c r="P348" s="192"/>
      <c r="Q348" s="192"/>
      <c r="R348" s="192"/>
      <c r="S348" s="192"/>
      <c r="T348" s="193"/>
      <c r="AT348" s="187" t="s">
        <v>187</v>
      </c>
      <c r="AU348" s="187" t="s">
        <v>21</v>
      </c>
      <c r="AV348" s="13" t="s">
        <v>91</v>
      </c>
      <c r="AW348" s="13" t="s">
        <v>36</v>
      </c>
      <c r="AX348" s="13" t="s">
        <v>80</v>
      </c>
      <c r="AY348" s="187" t="s">
        <v>180</v>
      </c>
    </row>
    <row r="349" spans="1:65" s="14" customFormat="1" ht="11.25">
      <c r="B349" s="194"/>
      <c r="D349" s="182" t="s">
        <v>187</v>
      </c>
      <c r="E349" s="195" t="s">
        <v>1</v>
      </c>
      <c r="F349" s="196" t="s">
        <v>189</v>
      </c>
      <c r="H349" s="197">
        <v>134</v>
      </c>
      <c r="I349" s="198"/>
      <c r="L349" s="194"/>
      <c r="M349" s="199"/>
      <c r="N349" s="200"/>
      <c r="O349" s="200"/>
      <c r="P349" s="200"/>
      <c r="Q349" s="200"/>
      <c r="R349" s="200"/>
      <c r="S349" s="200"/>
      <c r="T349" s="201"/>
      <c r="AT349" s="195" t="s">
        <v>187</v>
      </c>
      <c r="AU349" s="195" t="s">
        <v>21</v>
      </c>
      <c r="AV349" s="14" t="s">
        <v>128</v>
      </c>
      <c r="AW349" s="14" t="s">
        <v>36</v>
      </c>
      <c r="AX349" s="14" t="s">
        <v>21</v>
      </c>
      <c r="AY349" s="195" t="s">
        <v>180</v>
      </c>
    </row>
    <row r="350" spans="1:65" s="2" customFormat="1" ht="24" customHeight="1">
      <c r="A350" s="33"/>
      <c r="B350" s="167"/>
      <c r="C350" s="168" t="s">
        <v>285</v>
      </c>
      <c r="D350" s="168" t="s">
        <v>182</v>
      </c>
      <c r="E350" s="169" t="s">
        <v>1528</v>
      </c>
      <c r="F350" s="170" t="s">
        <v>1428</v>
      </c>
      <c r="G350" s="171" t="s">
        <v>213</v>
      </c>
      <c r="H350" s="172">
        <v>4</v>
      </c>
      <c r="I350" s="173"/>
      <c r="J350" s="174">
        <f>ROUND(I350*H350,2)</f>
        <v>0</v>
      </c>
      <c r="K350" s="175"/>
      <c r="L350" s="34"/>
      <c r="M350" s="176" t="s">
        <v>1</v>
      </c>
      <c r="N350" s="177" t="s">
        <v>45</v>
      </c>
      <c r="O350" s="59"/>
      <c r="P350" s="178">
        <f>O350*H350</f>
        <v>0</v>
      </c>
      <c r="Q350" s="178">
        <v>0</v>
      </c>
      <c r="R350" s="178">
        <f>Q350*H350</f>
        <v>0</v>
      </c>
      <c r="S350" s="178">
        <v>0</v>
      </c>
      <c r="T350" s="179">
        <f>S350*H350</f>
        <v>0</v>
      </c>
      <c r="U350" s="33"/>
      <c r="V350" s="33"/>
      <c r="W350" s="33"/>
      <c r="X350" s="33"/>
      <c r="Y350" s="33"/>
      <c r="Z350" s="33"/>
      <c r="AA350" s="33"/>
      <c r="AB350" s="33"/>
      <c r="AC350" s="33"/>
      <c r="AD350" s="33"/>
      <c r="AE350" s="33"/>
      <c r="AR350" s="180" t="s">
        <v>128</v>
      </c>
      <c r="AT350" s="180" t="s">
        <v>182</v>
      </c>
      <c r="AU350" s="180" t="s">
        <v>21</v>
      </c>
      <c r="AY350" s="18" t="s">
        <v>180</v>
      </c>
      <c r="BE350" s="181">
        <f>IF(N350="základní",J350,0)</f>
        <v>0</v>
      </c>
      <c r="BF350" s="181">
        <f>IF(N350="snížená",J350,0)</f>
        <v>0</v>
      </c>
      <c r="BG350" s="181">
        <f>IF(N350="zákl. přenesená",J350,0)</f>
        <v>0</v>
      </c>
      <c r="BH350" s="181">
        <f>IF(N350="sníž. přenesená",J350,0)</f>
        <v>0</v>
      </c>
      <c r="BI350" s="181">
        <f>IF(N350="nulová",J350,0)</f>
        <v>0</v>
      </c>
      <c r="BJ350" s="18" t="s">
        <v>21</v>
      </c>
      <c r="BK350" s="181">
        <f>ROUND(I350*H350,2)</f>
        <v>0</v>
      </c>
      <c r="BL350" s="18" t="s">
        <v>128</v>
      </c>
      <c r="BM350" s="180" t="s">
        <v>425</v>
      </c>
    </row>
    <row r="351" spans="1:65" s="2" customFormat="1" ht="19.5">
      <c r="A351" s="33"/>
      <c r="B351" s="34"/>
      <c r="C351" s="33"/>
      <c r="D351" s="182" t="s">
        <v>186</v>
      </c>
      <c r="E351" s="33"/>
      <c r="F351" s="183" t="s">
        <v>1428</v>
      </c>
      <c r="G351" s="33"/>
      <c r="H351" s="33"/>
      <c r="I351" s="102"/>
      <c r="J351" s="33"/>
      <c r="K351" s="33"/>
      <c r="L351" s="34"/>
      <c r="M351" s="184"/>
      <c r="N351" s="185"/>
      <c r="O351" s="59"/>
      <c r="P351" s="59"/>
      <c r="Q351" s="59"/>
      <c r="R351" s="59"/>
      <c r="S351" s="59"/>
      <c r="T351" s="60"/>
      <c r="U351" s="33"/>
      <c r="V351" s="33"/>
      <c r="W351" s="33"/>
      <c r="X351" s="33"/>
      <c r="Y351" s="33"/>
      <c r="Z351" s="33"/>
      <c r="AA351" s="33"/>
      <c r="AB351" s="33"/>
      <c r="AC351" s="33"/>
      <c r="AD351" s="33"/>
      <c r="AE351" s="33"/>
      <c r="AT351" s="18" t="s">
        <v>186</v>
      </c>
      <c r="AU351" s="18" t="s">
        <v>21</v>
      </c>
    </row>
    <row r="352" spans="1:65" s="2" customFormat="1" ht="24" customHeight="1">
      <c r="A352" s="33"/>
      <c r="B352" s="167"/>
      <c r="C352" s="168" t="s">
        <v>409</v>
      </c>
      <c r="D352" s="168" t="s">
        <v>182</v>
      </c>
      <c r="E352" s="169" t="s">
        <v>1529</v>
      </c>
      <c r="F352" s="170" t="s">
        <v>1430</v>
      </c>
      <c r="G352" s="171" t="s">
        <v>213</v>
      </c>
      <c r="H352" s="172">
        <v>20</v>
      </c>
      <c r="I352" s="173"/>
      <c r="J352" s="174">
        <f>ROUND(I352*H352,2)</f>
        <v>0</v>
      </c>
      <c r="K352" s="175"/>
      <c r="L352" s="34"/>
      <c r="M352" s="176" t="s">
        <v>1</v>
      </c>
      <c r="N352" s="177" t="s">
        <v>45</v>
      </c>
      <c r="O352" s="59"/>
      <c r="P352" s="178">
        <f>O352*H352</f>
        <v>0</v>
      </c>
      <c r="Q352" s="178">
        <v>0</v>
      </c>
      <c r="R352" s="178">
        <f>Q352*H352</f>
        <v>0</v>
      </c>
      <c r="S352" s="178">
        <v>0</v>
      </c>
      <c r="T352" s="179">
        <f>S352*H352</f>
        <v>0</v>
      </c>
      <c r="U352" s="33"/>
      <c r="V352" s="33"/>
      <c r="W352" s="33"/>
      <c r="X352" s="33"/>
      <c r="Y352" s="33"/>
      <c r="Z352" s="33"/>
      <c r="AA352" s="33"/>
      <c r="AB352" s="33"/>
      <c r="AC352" s="33"/>
      <c r="AD352" s="33"/>
      <c r="AE352" s="33"/>
      <c r="AR352" s="180" t="s">
        <v>128</v>
      </c>
      <c r="AT352" s="180" t="s">
        <v>182</v>
      </c>
      <c r="AU352" s="180" t="s">
        <v>21</v>
      </c>
      <c r="AY352" s="18" t="s">
        <v>180</v>
      </c>
      <c r="BE352" s="181">
        <f>IF(N352="základní",J352,0)</f>
        <v>0</v>
      </c>
      <c r="BF352" s="181">
        <f>IF(N352="snížená",J352,0)</f>
        <v>0</v>
      </c>
      <c r="BG352" s="181">
        <f>IF(N352="zákl. přenesená",J352,0)</f>
        <v>0</v>
      </c>
      <c r="BH352" s="181">
        <f>IF(N352="sníž. přenesená",J352,0)</f>
        <v>0</v>
      </c>
      <c r="BI352" s="181">
        <f>IF(N352="nulová",J352,0)</f>
        <v>0</v>
      </c>
      <c r="BJ352" s="18" t="s">
        <v>21</v>
      </c>
      <c r="BK352" s="181">
        <f>ROUND(I352*H352,2)</f>
        <v>0</v>
      </c>
      <c r="BL352" s="18" t="s">
        <v>128</v>
      </c>
      <c r="BM352" s="180" t="s">
        <v>429</v>
      </c>
    </row>
    <row r="353" spans="1:65" s="2" customFormat="1" ht="19.5">
      <c r="A353" s="33"/>
      <c r="B353" s="34"/>
      <c r="C353" s="33"/>
      <c r="D353" s="182" t="s">
        <v>186</v>
      </c>
      <c r="E353" s="33"/>
      <c r="F353" s="183" t="s">
        <v>1430</v>
      </c>
      <c r="G353" s="33"/>
      <c r="H353" s="33"/>
      <c r="I353" s="102"/>
      <c r="J353" s="33"/>
      <c r="K353" s="33"/>
      <c r="L353" s="34"/>
      <c r="M353" s="184"/>
      <c r="N353" s="185"/>
      <c r="O353" s="59"/>
      <c r="P353" s="59"/>
      <c r="Q353" s="59"/>
      <c r="R353" s="59"/>
      <c r="S353" s="59"/>
      <c r="T353" s="60"/>
      <c r="U353" s="33"/>
      <c r="V353" s="33"/>
      <c r="W353" s="33"/>
      <c r="X353" s="33"/>
      <c r="Y353" s="33"/>
      <c r="Z353" s="33"/>
      <c r="AA353" s="33"/>
      <c r="AB353" s="33"/>
      <c r="AC353" s="33"/>
      <c r="AD353" s="33"/>
      <c r="AE353" s="33"/>
      <c r="AT353" s="18" t="s">
        <v>186</v>
      </c>
      <c r="AU353" s="18" t="s">
        <v>21</v>
      </c>
    </row>
    <row r="354" spans="1:65" s="15" customFormat="1" ht="33.75">
      <c r="B354" s="213"/>
      <c r="D354" s="182" t="s">
        <v>187</v>
      </c>
      <c r="E354" s="214" t="s">
        <v>1</v>
      </c>
      <c r="F354" s="215" t="s">
        <v>1431</v>
      </c>
      <c r="H354" s="214" t="s">
        <v>1</v>
      </c>
      <c r="I354" s="216"/>
      <c r="L354" s="213"/>
      <c r="M354" s="217"/>
      <c r="N354" s="218"/>
      <c r="O354" s="218"/>
      <c r="P354" s="218"/>
      <c r="Q354" s="218"/>
      <c r="R354" s="218"/>
      <c r="S354" s="218"/>
      <c r="T354" s="219"/>
      <c r="AT354" s="214" t="s">
        <v>187</v>
      </c>
      <c r="AU354" s="214" t="s">
        <v>21</v>
      </c>
      <c r="AV354" s="15" t="s">
        <v>21</v>
      </c>
      <c r="AW354" s="15" t="s">
        <v>36</v>
      </c>
      <c r="AX354" s="15" t="s">
        <v>80</v>
      </c>
      <c r="AY354" s="214" t="s">
        <v>180</v>
      </c>
    </row>
    <row r="355" spans="1:65" s="13" customFormat="1" ht="11.25">
      <c r="B355" s="186"/>
      <c r="D355" s="182" t="s">
        <v>187</v>
      </c>
      <c r="E355" s="187" t="s">
        <v>1</v>
      </c>
      <c r="F355" s="188" t="s">
        <v>231</v>
      </c>
      <c r="H355" s="189">
        <v>20</v>
      </c>
      <c r="I355" s="190"/>
      <c r="L355" s="186"/>
      <c r="M355" s="191"/>
      <c r="N355" s="192"/>
      <c r="O355" s="192"/>
      <c r="P355" s="192"/>
      <c r="Q355" s="192"/>
      <c r="R355" s="192"/>
      <c r="S355" s="192"/>
      <c r="T355" s="193"/>
      <c r="AT355" s="187" t="s">
        <v>187</v>
      </c>
      <c r="AU355" s="187" t="s">
        <v>21</v>
      </c>
      <c r="AV355" s="13" t="s">
        <v>91</v>
      </c>
      <c r="AW355" s="13" t="s">
        <v>36</v>
      </c>
      <c r="AX355" s="13" t="s">
        <v>80</v>
      </c>
      <c r="AY355" s="187" t="s">
        <v>180</v>
      </c>
    </row>
    <row r="356" spans="1:65" s="14" customFormat="1" ht="11.25">
      <c r="B356" s="194"/>
      <c r="D356" s="182" t="s">
        <v>187</v>
      </c>
      <c r="E356" s="195" t="s">
        <v>1</v>
      </c>
      <c r="F356" s="196" t="s">
        <v>189</v>
      </c>
      <c r="H356" s="197">
        <v>20</v>
      </c>
      <c r="I356" s="198"/>
      <c r="L356" s="194"/>
      <c r="M356" s="199"/>
      <c r="N356" s="200"/>
      <c r="O356" s="200"/>
      <c r="P356" s="200"/>
      <c r="Q356" s="200"/>
      <c r="R356" s="200"/>
      <c r="S356" s="200"/>
      <c r="T356" s="201"/>
      <c r="AT356" s="195" t="s">
        <v>187</v>
      </c>
      <c r="AU356" s="195" t="s">
        <v>21</v>
      </c>
      <c r="AV356" s="14" t="s">
        <v>128</v>
      </c>
      <c r="AW356" s="14" t="s">
        <v>36</v>
      </c>
      <c r="AX356" s="14" t="s">
        <v>21</v>
      </c>
      <c r="AY356" s="195" t="s">
        <v>180</v>
      </c>
    </row>
    <row r="357" spans="1:65" s="2" customFormat="1" ht="24" customHeight="1">
      <c r="A357" s="33"/>
      <c r="B357" s="167"/>
      <c r="C357" s="168" t="s">
        <v>290</v>
      </c>
      <c r="D357" s="168" t="s">
        <v>182</v>
      </c>
      <c r="E357" s="169" t="s">
        <v>1530</v>
      </c>
      <c r="F357" s="170" t="s">
        <v>1433</v>
      </c>
      <c r="G357" s="171" t="s">
        <v>213</v>
      </c>
      <c r="H357" s="172">
        <v>650</v>
      </c>
      <c r="I357" s="173"/>
      <c r="J357" s="174">
        <f>ROUND(I357*H357,2)</f>
        <v>0</v>
      </c>
      <c r="K357" s="175"/>
      <c r="L357" s="34"/>
      <c r="M357" s="176" t="s">
        <v>1</v>
      </c>
      <c r="N357" s="177" t="s">
        <v>45</v>
      </c>
      <c r="O357" s="59"/>
      <c r="P357" s="178">
        <f>O357*H357</f>
        <v>0</v>
      </c>
      <c r="Q357" s="178">
        <v>0</v>
      </c>
      <c r="R357" s="178">
        <f>Q357*H357</f>
        <v>0</v>
      </c>
      <c r="S357" s="178">
        <v>0</v>
      </c>
      <c r="T357" s="179">
        <f>S357*H357</f>
        <v>0</v>
      </c>
      <c r="U357" s="33"/>
      <c r="V357" s="33"/>
      <c r="W357" s="33"/>
      <c r="X357" s="33"/>
      <c r="Y357" s="33"/>
      <c r="Z357" s="33"/>
      <c r="AA357" s="33"/>
      <c r="AB357" s="33"/>
      <c r="AC357" s="33"/>
      <c r="AD357" s="33"/>
      <c r="AE357" s="33"/>
      <c r="AR357" s="180" t="s">
        <v>128</v>
      </c>
      <c r="AT357" s="180" t="s">
        <v>182</v>
      </c>
      <c r="AU357" s="180" t="s">
        <v>21</v>
      </c>
      <c r="AY357" s="18" t="s">
        <v>180</v>
      </c>
      <c r="BE357" s="181">
        <f>IF(N357="základní",J357,0)</f>
        <v>0</v>
      </c>
      <c r="BF357" s="181">
        <f>IF(N357="snížená",J357,0)</f>
        <v>0</v>
      </c>
      <c r="BG357" s="181">
        <f>IF(N357="zákl. přenesená",J357,0)</f>
        <v>0</v>
      </c>
      <c r="BH357" s="181">
        <f>IF(N357="sníž. přenesená",J357,0)</f>
        <v>0</v>
      </c>
      <c r="BI357" s="181">
        <f>IF(N357="nulová",J357,0)</f>
        <v>0</v>
      </c>
      <c r="BJ357" s="18" t="s">
        <v>21</v>
      </c>
      <c r="BK357" s="181">
        <f>ROUND(I357*H357,2)</f>
        <v>0</v>
      </c>
      <c r="BL357" s="18" t="s">
        <v>128</v>
      </c>
      <c r="BM357" s="180" t="s">
        <v>432</v>
      </c>
    </row>
    <row r="358" spans="1:65" s="2" customFormat="1" ht="19.5">
      <c r="A358" s="33"/>
      <c r="B358" s="34"/>
      <c r="C358" s="33"/>
      <c r="D358" s="182" t="s">
        <v>186</v>
      </c>
      <c r="E358" s="33"/>
      <c r="F358" s="183" t="s">
        <v>1433</v>
      </c>
      <c r="G358" s="33"/>
      <c r="H358" s="33"/>
      <c r="I358" s="102"/>
      <c r="J358" s="33"/>
      <c r="K358" s="33"/>
      <c r="L358" s="34"/>
      <c r="M358" s="184"/>
      <c r="N358" s="185"/>
      <c r="O358" s="59"/>
      <c r="P358" s="59"/>
      <c r="Q358" s="59"/>
      <c r="R358" s="59"/>
      <c r="S358" s="59"/>
      <c r="T358" s="60"/>
      <c r="U358" s="33"/>
      <c r="V358" s="33"/>
      <c r="W358" s="33"/>
      <c r="X358" s="33"/>
      <c r="Y358" s="33"/>
      <c r="Z358" s="33"/>
      <c r="AA358" s="33"/>
      <c r="AB358" s="33"/>
      <c r="AC358" s="33"/>
      <c r="AD358" s="33"/>
      <c r="AE358" s="33"/>
      <c r="AT358" s="18" t="s">
        <v>186</v>
      </c>
      <c r="AU358" s="18" t="s">
        <v>21</v>
      </c>
    </row>
    <row r="359" spans="1:65" s="15" customFormat="1" ht="33.75">
      <c r="B359" s="213"/>
      <c r="D359" s="182" t="s">
        <v>187</v>
      </c>
      <c r="E359" s="214" t="s">
        <v>1</v>
      </c>
      <c r="F359" s="215" t="s">
        <v>1434</v>
      </c>
      <c r="H359" s="214" t="s">
        <v>1</v>
      </c>
      <c r="I359" s="216"/>
      <c r="L359" s="213"/>
      <c r="M359" s="217"/>
      <c r="N359" s="218"/>
      <c r="O359" s="218"/>
      <c r="P359" s="218"/>
      <c r="Q359" s="218"/>
      <c r="R359" s="218"/>
      <c r="S359" s="218"/>
      <c r="T359" s="219"/>
      <c r="AT359" s="214" t="s">
        <v>187</v>
      </c>
      <c r="AU359" s="214" t="s">
        <v>21</v>
      </c>
      <c r="AV359" s="15" t="s">
        <v>21</v>
      </c>
      <c r="AW359" s="15" t="s">
        <v>36</v>
      </c>
      <c r="AX359" s="15" t="s">
        <v>80</v>
      </c>
      <c r="AY359" s="214" t="s">
        <v>180</v>
      </c>
    </row>
    <row r="360" spans="1:65" s="13" customFormat="1" ht="11.25">
      <c r="B360" s="186"/>
      <c r="D360" s="182" t="s">
        <v>187</v>
      </c>
      <c r="E360" s="187" t="s">
        <v>1</v>
      </c>
      <c r="F360" s="188" t="s">
        <v>1435</v>
      </c>
      <c r="H360" s="189">
        <v>650</v>
      </c>
      <c r="I360" s="190"/>
      <c r="L360" s="186"/>
      <c r="M360" s="191"/>
      <c r="N360" s="192"/>
      <c r="O360" s="192"/>
      <c r="P360" s="192"/>
      <c r="Q360" s="192"/>
      <c r="R360" s="192"/>
      <c r="S360" s="192"/>
      <c r="T360" s="193"/>
      <c r="AT360" s="187" t="s">
        <v>187</v>
      </c>
      <c r="AU360" s="187" t="s">
        <v>21</v>
      </c>
      <c r="AV360" s="13" t="s">
        <v>91</v>
      </c>
      <c r="AW360" s="13" t="s">
        <v>36</v>
      </c>
      <c r="AX360" s="13" t="s">
        <v>80</v>
      </c>
      <c r="AY360" s="187" t="s">
        <v>180</v>
      </c>
    </row>
    <row r="361" spans="1:65" s="14" customFormat="1" ht="11.25">
      <c r="B361" s="194"/>
      <c r="D361" s="182" t="s">
        <v>187</v>
      </c>
      <c r="E361" s="195" t="s">
        <v>1</v>
      </c>
      <c r="F361" s="196" t="s">
        <v>189</v>
      </c>
      <c r="H361" s="197">
        <v>650</v>
      </c>
      <c r="I361" s="198"/>
      <c r="L361" s="194"/>
      <c r="M361" s="199"/>
      <c r="N361" s="200"/>
      <c r="O361" s="200"/>
      <c r="P361" s="200"/>
      <c r="Q361" s="200"/>
      <c r="R361" s="200"/>
      <c r="S361" s="200"/>
      <c r="T361" s="201"/>
      <c r="AT361" s="195" t="s">
        <v>187</v>
      </c>
      <c r="AU361" s="195" t="s">
        <v>21</v>
      </c>
      <c r="AV361" s="14" t="s">
        <v>128</v>
      </c>
      <c r="AW361" s="14" t="s">
        <v>36</v>
      </c>
      <c r="AX361" s="14" t="s">
        <v>21</v>
      </c>
      <c r="AY361" s="195" t="s">
        <v>180</v>
      </c>
    </row>
    <row r="362" spans="1:65" s="2" customFormat="1" ht="24" customHeight="1">
      <c r="A362" s="33"/>
      <c r="B362" s="167"/>
      <c r="C362" s="168" t="s">
        <v>419</v>
      </c>
      <c r="D362" s="168" t="s">
        <v>182</v>
      </c>
      <c r="E362" s="169" t="s">
        <v>1531</v>
      </c>
      <c r="F362" s="170" t="s">
        <v>1532</v>
      </c>
      <c r="G362" s="171" t="s">
        <v>1243</v>
      </c>
      <c r="H362" s="172">
        <v>1</v>
      </c>
      <c r="I362" s="173"/>
      <c r="J362" s="174">
        <f>ROUND(I362*H362,2)</f>
        <v>0</v>
      </c>
      <c r="K362" s="175"/>
      <c r="L362" s="34"/>
      <c r="M362" s="176" t="s">
        <v>1</v>
      </c>
      <c r="N362" s="177" t="s">
        <v>45</v>
      </c>
      <c r="O362" s="59"/>
      <c r="P362" s="178">
        <f>O362*H362</f>
        <v>0</v>
      </c>
      <c r="Q362" s="178">
        <v>0</v>
      </c>
      <c r="R362" s="178">
        <f>Q362*H362</f>
        <v>0</v>
      </c>
      <c r="S362" s="178">
        <v>0</v>
      </c>
      <c r="T362" s="179">
        <f>S362*H362</f>
        <v>0</v>
      </c>
      <c r="U362" s="33"/>
      <c r="V362" s="33"/>
      <c r="W362" s="33"/>
      <c r="X362" s="33"/>
      <c r="Y362" s="33"/>
      <c r="Z362" s="33"/>
      <c r="AA362" s="33"/>
      <c r="AB362" s="33"/>
      <c r="AC362" s="33"/>
      <c r="AD362" s="33"/>
      <c r="AE362" s="33"/>
      <c r="AR362" s="180" t="s">
        <v>128</v>
      </c>
      <c r="AT362" s="180" t="s">
        <v>182</v>
      </c>
      <c r="AU362" s="180" t="s">
        <v>21</v>
      </c>
      <c r="AY362" s="18" t="s">
        <v>180</v>
      </c>
      <c r="BE362" s="181">
        <f>IF(N362="základní",J362,0)</f>
        <v>0</v>
      </c>
      <c r="BF362" s="181">
        <f>IF(N362="snížená",J362,0)</f>
        <v>0</v>
      </c>
      <c r="BG362" s="181">
        <f>IF(N362="zákl. přenesená",J362,0)</f>
        <v>0</v>
      </c>
      <c r="BH362" s="181">
        <f>IF(N362="sníž. přenesená",J362,0)</f>
        <v>0</v>
      </c>
      <c r="BI362" s="181">
        <f>IF(N362="nulová",J362,0)</f>
        <v>0</v>
      </c>
      <c r="BJ362" s="18" t="s">
        <v>21</v>
      </c>
      <c r="BK362" s="181">
        <f>ROUND(I362*H362,2)</f>
        <v>0</v>
      </c>
      <c r="BL362" s="18" t="s">
        <v>128</v>
      </c>
      <c r="BM362" s="180" t="s">
        <v>436</v>
      </c>
    </row>
    <row r="363" spans="1:65" s="2" customFormat="1" ht="11.25">
      <c r="A363" s="33"/>
      <c r="B363" s="34"/>
      <c r="C363" s="33"/>
      <c r="D363" s="182" t="s">
        <v>186</v>
      </c>
      <c r="E363" s="33"/>
      <c r="F363" s="183" t="s">
        <v>1532</v>
      </c>
      <c r="G363" s="33"/>
      <c r="H363" s="33"/>
      <c r="I363" s="102"/>
      <c r="J363" s="33"/>
      <c r="K363" s="33"/>
      <c r="L363" s="34"/>
      <c r="M363" s="184"/>
      <c r="N363" s="185"/>
      <c r="O363" s="59"/>
      <c r="P363" s="59"/>
      <c r="Q363" s="59"/>
      <c r="R363" s="59"/>
      <c r="S363" s="59"/>
      <c r="T363" s="60"/>
      <c r="U363" s="33"/>
      <c r="V363" s="33"/>
      <c r="W363" s="33"/>
      <c r="X363" s="33"/>
      <c r="Y363" s="33"/>
      <c r="Z363" s="33"/>
      <c r="AA363" s="33"/>
      <c r="AB363" s="33"/>
      <c r="AC363" s="33"/>
      <c r="AD363" s="33"/>
      <c r="AE363" s="33"/>
      <c r="AT363" s="18" t="s">
        <v>186</v>
      </c>
      <c r="AU363" s="18" t="s">
        <v>21</v>
      </c>
    </row>
    <row r="364" spans="1:65" s="15" customFormat="1" ht="11.25">
      <c r="B364" s="213"/>
      <c r="D364" s="182" t="s">
        <v>187</v>
      </c>
      <c r="E364" s="214" t="s">
        <v>1</v>
      </c>
      <c r="F364" s="215" t="s">
        <v>1533</v>
      </c>
      <c r="H364" s="214" t="s">
        <v>1</v>
      </c>
      <c r="I364" s="216"/>
      <c r="L364" s="213"/>
      <c r="M364" s="217"/>
      <c r="N364" s="218"/>
      <c r="O364" s="218"/>
      <c r="P364" s="218"/>
      <c r="Q364" s="218"/>
      <c r="R364" s="218"/>
      <c r="S364" s="218"/>
      <c r="T364" s="219"/>
      <c r="AT364" s="214" t="s">
        <v>187</v>
      </c>
      <c r="AU364" s="214" t="s">
        <v>21</v>
      </c>
      <c r="AV364" s="15" t="s">
        <v>21</v>
      </c>
      <c r="AW364" s="15" t="s">
        <v>36</v>
      </c>
      <c r="AX364" s="15" t="s">
        <v>80</v>
      </c>
      <c r="AY364" s="214" t="s">
        <v>180</v>
      </c>
    </row>
    <row r="365" spans="1:65" s="13" customFormat="1" ht="11.25">
      <c r="B365" s="186"/>
      <c r="D365" s="182" t="s">
        <v>187</v>
      </c>
      <c r="E365" s="187" t="s">
        <v>1</v>
      </c>
      <c r="F365" s="188" t="s">
        <v>21</v>
      </c>
      <c r="H365" s="189">
        <v>1</v>
      </c>
      <c r="I365" s="190"/>
      <c r="L365" s="186"/>
      <c r="M365" s="191"/>
      <c r="N365" s="192"/>
      <c r="O365" s="192"/>
      <c r="P365" s="192"/>
      <c r="Q365" s="192"/>
      <c r="R365" s="192"/>
      <c r="S365" s="192"/>
      <c r="T365" s="193"/>
      <c r="AT365" s="187" t="s">
        <v>187</v>
      </c>
      <c r="AU365" s="187" t="s">
        <v>21</v>
      </c>
      <c r="AV365" s="13" t="s">
        <v>91</v>
      </c>
      <c r="AW365" s="13" t="s">
        <v>36</v>
      </c>
      <c r="AX365" s="13" t="s">
        <v>80</v>
      </c>
      <c r="AY365" s="187" t="s">
        <v>180</v>
      </c>
    </row>
    <row r="366" spans="1:65" s="14" customFormat="1" ht="11.25">
      <c r="B366" s="194"/>
      <c r="D366" s="182" t="s">
        <v>187</v>
      </c>
      <c r="E366" s="195" t="s">
        <v>1</v>
      </c>
      <c r="F366" s="196" t="s">
        <v>189</v>
      </c>
      <c r="H366" s="197">
        <v>1</v>
      </c>
      <c r="I366" s="198"/>
      <c r="L366" s="194"/>
      <c r="M366" s="199"/>
      <c r="N366" s="200"/>
      <c r="O366" s="200"/>
      <c r="P366" s="200"/>
      <c r="Q366" s="200"/>
      <c r="R366" s="200"/>
      <c r="S366" s="200"/>
      <c r="T366" s="201"/>
      <c r="AT366" s="195" t="s">
        <v>187</v>
      </c>
      <c r="AU366" s="195" t="s">
        <v>21</v>
      </c>
      <c r="AV366" s="14" t="s">
        <v>128</v>
      </c>
      <c r="AW366" s="14" t="s">
        <v>36</v>
      </c>
      <c r="AX366" s="14" t="s">
        <v>21</v>
      </c>
      <c r="AY366" s="195" t="s">
        <v>180</v>
      </c>
    </row>
    <row r="367" spans="1:65" s="12" customFormat="1" ht="25.9" customHeight="1">
      <c r="B367" s="154"/>
      <c r="D367" s="155" t="s">
        <v>79</v>
      </c>
      <c r="E367" s="156" t="s">
        <v>1266</v>
      </c>
      <c r="F367" s="156" t="s">
        <v>1439</v>
      </c>
      <c r="I367" s="157"/>
      <c r="J367" s="158">
        <f>BK367</f>
        <v>0</v>
      </c>
      <c r="L367" s="154"/>
      <c r="M367" s="159"/>
      <c r="N367" s="160"/>
      <c r="O367" s="160"/>
      <c r="P367" s="161">
        <f>SUM(P368:P397)</f>
        <v>0</v>
      </c>
      <c r="Q367" s="160"/>
      <c r="R367" s="161">
        <f>SUM(R368:R397)</f>
        <v>0</v>
      </c>
      <c r="S367" s="160"/>
      <c r="T367" s="162">
        <f>SUM(T368:T397)</f>
        <v>0</v>
      </c>
      <c r="AR367" s="155" t="s">
        <v>21</v>
      </c>
      <c r="AT367" s="163" t="s">
        <v>79</v>
      </c>
      <c r="AU367" s="163" t="s">
        <v>80</v>
      </c>
      <c r="AY367" s="155" t="s">
        <v>180</v>
      </c>
      <c r="BK367" s="164">
        <f>SUM(BK368:BK397)</f>
        <v>0</v>
      </c>
    </row>
    <row r="368" spans="1:65" s="2" customFormat="1" ht="16.5" customHeight="1">
      <c r="A368" s="33"/>
      <c r="B368" s="167"/>
      <c r="C368" s="168" t="s">
        <v>294</v>
      </c>
      <c r="D368" s="168" t="s">
        <v>182</v>
      </c>
      <c r="E368" s="169" t="s">
        <v>1534</v>
      </c>
      <c r="F368" s="170" t="s">
        <v>1441</v>
      </c>
      <c r="G368" s="171" t="s">
        <v>213</v>
      </c>
      <c r="H368" s="172">
        <v>185</v>
      </c>
      <c r="I368" s="173"/>
      <c r="J368" s="174">
        <f>ROUND(I368*H368,2)</f>
        <v>0</v>
      </c>
      <c r="K368" s="175"/>
      <c r="L368" s="34"/>
      <c r="M368" s="176" t="s">
        <v>1</v>
      </c>
      <c r="N368" s="177" t="s">
        <v>45</v>
      </c>
      <c r="O368" s="59"/>
      <c r="P368" s="178">
        <f>O368*H368</f>
        <v>0</v>
      </c>
      <c r="Q368" s="178">
        <v>0</v>
      </c>
      <c r="R368" s="178">
        <f>Q368*H368</f>
        <v>0</v>
      </c>
      <c r="S368" s="178">
        <v>0</v>
      </c>
      <c r="T368" s="179">
        <f>S368*H368</f>
        <v>0</v>
      </c>
      <c r="U368" s="33"/>
      <c r="V368" s="33"/>
      <c r="W368" s="33"/>
      <c r="X368" s="33"/>
      <c r="Y368" s="33"/>
      <c r="Z368" s="33"/>
      <c r="AA368" s="33"/>
      <c r="AB368" s="33"/>
      <c r="AC368" s="33"/>
      <c r="AD368" s="33"/>
      <c r="AE368" s="33"/>
      <c r="AR368" s="180" t="s">
        <v>128</v>
      </c>
      <c r="AT368" s="180" t="s">
        <v>182</v>
      </c>
      <c r="AU368" s="180" t="s">
        <v>21</v>
      </c>
      <c r="AY368" s="18" t="s">
        <v>180</v>
      </c>
      <c r="BE368" s="181">
        <f>IF(N368="základní",J368,0)</f>
        <v>0</v>
      </c>
      <c r="BF368" s="181">
        <f>IF(N368="snížená",J368,0)</f>
        <v>0</v>
      </c>
      <c r="BG368" s="181">
        <f>IF(N368="zákl. přenesená",J368,0)</f>
        <v>0</v>
      </c>
      <c r="BH368" s="181">
        <f>IF(N368="sníž. přenesená",J368,0)</f>
        <v>0</v>
      </c>
      <c r="BI368" s="181">
        <f>IF(N368="nulová",J368,0)</f>
        <v>0</v>
      </c>
      <c r="BJ368" s="18" t="s">
        <v>21</v>
      </c>
      <c r="BK368" s="181">
        <f>ROUND(I368*H368,2)</f>
        <v>0</v>
      </c>
      <c r="BL368" s="18" t="s">
        <v>128</v>
      </c>
      <c r="BM368" s="180" t="s">
        <v>462</v>
      </c>
    </row>
    <row r="369" spans="1:65" s="2" customFormat="1" ht="11.25">
      <c r="A369" s="33"/>
      <c r="B369" s="34"/>
      <c r="C369" s="33"/>
      <c r="D369" s="182" t="s">
        <v>186</v>
      </c>
      <c r="E369" s="33"/>
      <c r="F369" s="183" t="s">
        <v>1441</v>
      </c>
      <c r="G369" s="33"/>
      <c r="H369" s="33"/>
      <c r="I369" s="102"/>
      <c r="J369" s="33"/>
      <c r="K369" s="33"/>
      <c r="L369" s="34"/>
      <c r="M369" s="184"/>
      <c r="N369" s="185"/>
      <c r="O369" s="59"/>
      <c r="P369" s="59"/>
      <c r="Q369" s="59"/>
      <c r="R369" s="59"/>
      <c r="S369" s="59"/>
      <c r="T369" s="60"/>
      <c r="U369" s="33"/>
      <c r="V369" s="33"/>
      <c r="W369" s="33"/>
      <c r="X369" s="33"/>
      <c r="Y369" s="33"/>
      <c r="Z369" s="33"/>
      <c r="AA369" s="33"/>
      <c r="AB369" s="33"/>
      <c r="AC369" s="33"/>
      <c r="AD369" s="33"/>
      <c r="AE369" s="33"/>
      <c r="AT369" s="18" t="s">
        <v>186</v>
      </c>
      <c r="AU369" s="18" t="s">
        <v>21</v>
      </c>
    </row>
    <row r="370" spans="1:65" s="15" customFormat="1" ht="11.25">
      <c r="B370" s="213"/>
      <c r="D370" s="182" t="s">
        <v>187</v>
      </c>
      <c r="E370" s="214" t="s">
        <v>1</v>
      </c>
      <c r="F370" s="215" t="s">
        <v>1317</v>
      </c>
      <c r="H370" s="214" t="s">
        <v>1</v>
      </c>
      <c r="I370" s="216"/>
      <c r="L370" s="213"/>
      <c r="M370" s="217"/>
      <c r="N370" s="218"/>
      <c r="O370" s="218"/>
      <c r="P370" s="218"/>
      <c r="Q370" s="218"/>
      <c r="R370" s="218"/>
      <c r="S370" s="218"/>
      <c r="T370" s="219"/>
      <c r="AT370" s="214" t="s">
        <v>187</v>
      </c>
      <c r="AU370" s="214" t="s">
        <v>21</v>
      </c>
      <c r="AV370" s="15" t="s">
        <v>21</v>
      </c>
      <c r="AW370" s="15" t="s">
        <v>36</v>
      </c>
      <c r="AX370" s="15" t="s">
        <v>80</v>
      </c>
      <c r="AY370" s="214" t="s">
        <v>180</v>
      </c>
    </row>
    <row r="371" spans="1:65" s="13" customFormat="1" ht="11.25">
      <c r="B371" s="186"/>
      <c r="D371" s="182" t="s">
        <v>187</v>
      </c>
      <c r="E371" s="187" t="s">
        <v>1</v>
      </c>
      <c r="F371" s="188" t="s">
        <v>1443</v>
      </c>
      <c r="H371" s="189">
        <v>185</v>
      </c>
      <c r="I371" s="190"/>
      <c r="L371" s="186"/>
      <c r="M371" s="191"/>
      <c r="N371" s="192"/>
      <c r="O371" s="192"/>
      <c r="P371" s="192"/>
      <c r="Q371" s="192"/>
      <c r="R371" s="192"/>
      <c r="S371" s="192"/>
      <c r="T371" s="193"/>
      <c r="AT371" s="187" t="s">
        <v>187</v>
      </c>
      <c r="AU371" s="187" t="s">
        <v>21</v>
      </c>
      <c r="AV371" s="13" t="s">
        <v>91</v>
      </c>
      <c r="AW371" s="13" t="s">
        <v>36</v>
      </c>
      <c r="AX371" s="13" t="s">
        <v>80</v>
      </c>
      <c r="AY371" s="187" t="s">
        <v>180</v>
      </c>
    </row>
    <row r="372" spans="1:65" s="14" customFormat="1" ht="11.25">
      <c r="B372" s="194"/>
      <c r="D372" s="182" t="s">
        <v>187</v>
      </c>
      <c r="E372" s="195" t="s">
        <v>1</v>
      </c>
      <c r="F372" s="196" t="s">
        <v>189</v>
      </c>
      <c r="H372" s="197">
        <v>185</v>
      </c>
      <c r="I372" s="198"/>
      <c r="L372" s="194"/>
      <c r="M372" s="199"/>
      <c r="N372" s="200"/>
      <c r="O372" s="200"/>
      <c r="P372" s="200"/>
      <c r="Q372" s="200"/>
      <c r="R372" s="200"/>
      <c r="S372" s="200"/>
      <c r="T372" s="201"/>
      <c r="AT372" s="195" t="s">
        <v>187</v>
      </c>
      <c r="AU372" s="195" t="s">
        <v>21</v>
      </c>
      <c r="AV372" s="14" t="s">
        <v>128</v>
      </c>
      <c r="AW372" s="14" t="s">
        <v>36</v>
      </c>
      <c r="AX372" s="14" t="s">
        <v>21</v>
      </c>
      <c r="AY372" s="195" t="s">
        <v>180</v>
      </c>
    </row>
    <row r="373" spans="1:65" s="2" customFormat="1" ht="16.5" customHeight="1">
      <c r="A373" s="33"/>
      <c r="B373" s="167"/>
      <c r="C373" s="168" t="s">
        <v>426</v>
      </c>
      <c r="D373" s="168" t="s">
        <v>182</v>
      </c>
      <c r="E373" s="169" t="s">
        <v>1535</v>
      </c>
      <c r="F373" s="170" t="s">
        <v>1445</v>
      </c>
      <c r="G373" s="171" t="s">
        <v>213</v>
      </c>
      <c r="H373" s="172">
        <v>144</v>
      </c>
      <c r="I373" s="173"/>
      <c r="J373" s="174">
        <f>ROUND(I373*H373,2)</f>
        <v>0</v>
      </c>
      <c r="K373" s="175"/>
      <c r="L373" s="34"/>
      <c r="M373" s="176" t="s">
        <v>1</v>
      </c>
      <c r="N373" s="177" t="s">
        <v>45</v>
      </c>
      <c r="O373" s="59"/>
      <c r="P373" s="178">
        <f>O373*H373</f>
        <v>0</v>
      </c>
      <c r="Q373" s="178">
        <v>0</v>
      </c>
      <c r="R373" s="178">
        <f>Q373*H373</f>
        <v>0</v>
      </c>
      <c r="S373" s="178">
        <v>0</v>
      </c>
      <c r="T373" s="179">
        <f>S373*H373</f>
        <v>0</v>
      </c>
      <c r="U373" s="33"/>
      <c r="V373" s="33"/>
      <c r="W373" s="33"/>
      <c r="X373" s="33"/>
      <c r="Y373" s="33"/>
      <c r="Z373" s="33"/>
      <c r="AA373" s="33"/>
      <c r="AB373" s="33"/>
      <c r="AC373" s="33"/>
      <c r="AD373" s="33"/>
      <c r="AE373" s="33"/>
      <c r="AR373" s="180" t="s">
        <v>128</v>
      </c>
      <c r="AT373" s="180" t="s">
        <v>182</v>
      </c>
      <c r="AU373" s="180" t="s">
        <v>21</v>
      </c>
      <c r="AY373" s="18" t="s">
        <v>180</v>
      </c>
      <c r="BE373" s="181">
        <f>IF(N373="základní",J373,0)</f>
        <v>0</v>
      </c>
      <c r="BF373" s="181">
        <f>IF(N373="snížená",J373,0)</f>
        <v>0</v>
      </c>
      <c r="BG373" s="181">
        <f>IF(N373="zákl. přenesená",J373,0)</f>
        <v>0</v>
      </c>
      <c r="BH373" s="181">
        <f>IF(N373="sníž. přenesená",J373,0)</f>
        <v>0</v>
      </c>
      <c r="BI373" s="181">
        <f>IF(N373="nulová",J373,0)</f>
        <v>0</v>
      </c>
      <c r="BJ373" s="18" t="s">
        <v>21</v>
      </c>
      <c r="BK373" s="181">
        <f>ROUND(I373*H373,2)</f>
        <v>0</v>
      </c>
      <c r="BL373" s="18" t="s">
        <v>128</v>
      </c>
      <c r="BM373" s="180" t="s">
        <v>466</v>
      </c>
    </row>
    <row r="374" spans="1:65" s="2" customFormat="1" ht="11.25">
      <c r="A374" s="33"/>
      <c r="B374" s="34"/>
      <c r="C374" s="33"/>
      <c r="D374" s="182" t="s">
        <v>186</v>
      </c>
      <c r="E374" s="33"/>
      <c r="F374" s="183" t="s">
        <v>1445</v>
      </c>
      <c r="G374" s="33"/>
      <c r="H374" s="33"/>
      <c r="I374" s="102"/>
      <c r="J374" s="33"/>
      <c r="K374" s="33"/>
      <c r="L374" s="34"/>
      <c r="M374" s="184"/>
      <c r="N374" s="185"/>
      <c r="O374" s="59"/>
      <c r="P374" s="59"/>
      <c r="Q374" s="59"/>
      <c r="R374" s="59"/>
      <c r="S374" s="59"/>
      <c r="T374" s="60"/>
      <c r="U374" s="33"/>
      <c r="V374" s="33"/>
      <c r="W374" s="33"/>
      <c r="X374" s="33"/>
      <c r="Y374" s="33"/>
      <c r="Z374" s="33"/>
      <c r="AA374" s="33"/>
      <c r="AB374" s="33"/>
      <c r="AC374" s="33"/>
      <c r="AD374" s="33"/>
      <c r="AE374" s="33"/>
      <c r="AT374" s="18" t="s">
        <v>186</v>
      </c>
      <c r="AU374" s="18" t="s">
        <v>21</v>
      </c>
    </row>
    <row r="375" spans="1:65" s="15" customFormat="1" ht="11.25">
      <c r="B375" s="213"/>
      <c r="D375" s="182" t="s">
        <v>187</v>
      </c>
      <c r="E375" s="214" t="s">
        <v>1</v>
      </c>
      <c r="F375" s="215" t="s">
        <v>1317</v>
      </c>
      <c r="H375" s="214" t="s">
        <v>1</v>
      </c>
      <c r="I375" s="216"/>
      <c r="L375" s="213"/>
      <c r="M375" s="217"/>
      <c r="N375" s="218"/>
      <c r="O375" s="218"/>
      <c r="P375" s="218"/>
      <c r="Q375" s="218"/>
      <c r="R375" s="218"/>
      <c r="S375" s="218"/>
      <c r="T375" s="219"/>
      <c r="AT375" s="214" t="s">
        <v>187</v>
      </c>
      <c r="AU375" s="214" t="s">
        <v>21</v>
      </c>
      <c r="AV375" s="15" t="s">
        <v>21</v>
      </c>
      <c r="AW375" s="15" t="s">
        <v>36</v>
      </c>
      <c r="AX375" s="15" t="s">
        <v>80</v>
      </c>
      <c r="AY375" s="214" t="s">
        <v>180</v>
      </c>
    </row>
    <row r="376" spans="1:65" s="13" customFormat="1" ht="11.25">
      <c r="B376" s="186"/>
      <c r="D376" s="182" t="s">
        <v>187</v>
      </c>
      <c r="E376" s="187" t="s">
        <v>1</v>
      </c>
      <c r="F376" s="188" t="s">
        <v>1447</v>
      </c>
      <c r="H376" s="189">
        <v>144</v>
      </c>
      <c r="I376" s="190"/>
      <c r="L376" s="186"/>
      <c r="M376" s="191"/>
      <c r="N376" s="192"/>
      <c r="O376" s="192"/>
      <c r="P376" s="192"/>
      <c r="Q376" s="192"/>
      <c r="R376" s="192"/>
      <c r="S376" s="192"/>
      <c r="T376" s="193"/>
      <c r="AT376" s="187" t="s">
        <v>187</v>
      </c>
      <c r="AU376" s="187" t="s">
        <v>21</v>
      </c>
      <c r="AV376" s="13" t="s">
        <v>91</v>
      </c>
      <c r="AW376" s="13" t="s">
        <v>36</v>
      </c>
      <c r="AX376" s="13" t="s">
        <v>80</v>
      </c>
      <c r="AY376" s="187" t="s">
        <v>180</v>
      </c>
    </row>
    <row r="377" spans="1:65" s="14" customFormat="1" ht="11.25">
      <c r="B377" s="194"/>
      <c r="D377" s="182" t="s">
        <v>187</v>
      </c>
      <c r="E377" s="195" t="s">
        <v>1</v>
      </c>
      <c r="F377" s="196" t="s">
        <v>189</v>
      </c>
      <c r="H377" s="197">
        <v>144</v>
      </c>
      <c r="I377" s="198"/>
      <c r="L377" s="194"/>
      <c r="M377" s="199"/>
      <c r="N377" s="200"/>
      <c r="O377" s="200"/>
      <c r="P377" s="200"/>
      <c r="Q377" s="200"/>
      <c r="R377" s="200"/>
      <c r="S377" s="200"/>
      <c r="T377" s="201"/>
      <c r="AT377" s="195" t="s">
        <v>187</v>
      </c>
      <c r="AU377" s="195" t="s">
        <v>21</v>
      </c>
      <c r="AV377" s="14" t="s">
        <v>128</v>
      </c>
      <c r="AW377" s="14" t="s">
        <v>36</v>
      </c>
      <c r="AX377" s="14" t="s">
        <v>21</v>
      </c>
      <c r="AY377" s="195" t="s">
        <v>180</v>
      </c>
    </row>
    <row r="378" spans="1:65" s="2" customFormat="1" ht="16.5" customHeight="1">
      <c r="A378" s="33"/>
      <c r="B378" s="167"/>
      <c r="C378" s="168" t="s">
        <v>299</v>
      </c>
      <c r="D378" s="168" t="s">
        <v>182</v>
      </c>
      <c r="E378" s="169" t="s">
        <v>1536</v>
      </c>
      <c r="F378" s="170" t="s">
        <v>1449</v>
      </c>
      <c r="G378" s="171" t="s">
        <v>213</v>
      </c>
      <c r="H378" s="172">
        <v>72</v>
      </c>
      <c r="I378" s="173"/>
      <c r="J378" s="174">
        <f>ROUND(I378*H378,2)</f>
        <v>0</v>
      </c>
      <c r="K378" s="175"/>
      <c r="L378" s="34"/>
      <c r="M378" s="176" t="s">
        <v>1</v>
      </c>
      <c r="N378" s="177" t="s">
        <v>45</v>
      </c>
      <c r="O378" s="59"/>
      <c r="P378" s="178">
        <f>O378*H378</f>
        <v>0</v>
      </c>
      <c r="Q378" s="178">
        <v>0</v>
      </c>
      <c r="R378" s="178">
        <f>Q378*H378</f>
        <v>0</v>
      </c>
      <c r="S378" s="178">
        <v>0</v>
      </c>
      <c r="T378" s="179">
        <f>S378*H378</f>
        <v>0</v>
      </c>
      <c r="U378" s="33"/>
      <c r="V378" s="33"/>
      <c r="W378" s="33"/>
      <c r="X378" s="33"/>
      <c r="Y378" s="33"/>
      <c r="Z378" s="33"/>
      <c r="AA378" s="33"/>
      <c r="AB378" s="33"/>
      <c r="AC378" s="33"/>
      <c r="AD378" s="33"/>
      <c r="AE378" s="33"/>
      <c r="AR378" s="180" t="s">
        <v>128</v>
      </c>
      <c r="AT378" s="180" t="s">
        <v>182</v>
      </c>
      <c r="AU378" s="180" t="s">
        <v>21</v>
      </c>
      <c r="AY378" s="18" t="s">
        <v>180</v>
      </c>
      <c r="BE378" s="181">
        <f>IF(N378="základní",J378,0)</f>
        <v>0</v>
      </c>
      <c r="BF378" s="181">
        <f>IF(N378="snížená",J378,0)</f>
        <v>0</v>
      </c>
      <c r="BG378" s="181">
        <f>IF(N378="zákl. přenesená",J378,0)</f>
        <v>0</v>
      </c>
      <c r="BH378" s="181">
        <f>IF(N378="sníž. přenesená",J378,0)</f>
        <v>0</v>
      </c>
      <c r="BI378" s="181">
        <f>IF(N378="nulová",J378,0)</f>
        <v>0</v>
      </c>
      <c r="BJ378" s="18" t="s">
        <v>21</v>
      </c>
      <c r="BK378" s="181">
        <f>ROUND(I378*H378,2)</f>
        <v>0</v>
      </c>
      <c r="BL378" s="18" t="s">
        <v>128</v>
      </c>
      <c r="BM378" s="180" t="s">
        <v>471</v>
      </c>
    </row>
    <row r="379" spans="1:65" s="2" customFormat="1" ht="11.25">
      <c r="A379" s="33"/>
      <c r="B379" s="34"/>
      <c r="C379" s="33"/>
      <c r="D379" s="182" t="s">
        <v>186</v>
      </c>
      <c r="E379" s="33"/>
      <c r="F379" s="183" t="s">
        <v>1449</v>
      </c>
      <c r="G379" s="33"/>
      <c r="H379" s="33"/>
      <c r="I379" s="102"/>
      <c r="J379" s="33"/>
      <c r="K379" s="33"/>
      <c r="L379" s="34"/>
      <c r="M379" s="184"/>
      <c r="N379" s="185"/>
      <c r="O379" s="59"/>
      <c r="P379" s="59"/>
      <c r="Q379" s="59"/>
      <c r="R379" s="59"/>
      <c r="S379" s="59"/>
      <c r="T379" s="60"/>
      <c r="U379" s="33"/>
      <c r="V379" s="33"/>
      <c r="W379" s="33"/>
      <c r="X379" s="33"/>
      <c r="Y379" s="33"/>
      <c r="Z379" s="33"/>
      <c r="AA379" s="33"/>
      <c r="AB379" s="33"/>
      <c r="AC379" s="33"/>
      <c r="AD379" s="33"/>
      <c r="AE379" s="33"/>
      <c r="AT379" s="18" t="s">
        <v>186</v>
      </c>
      <c r="AU379" s="18" t="s">
        <v>21</v>
      </c>
    </row>
    <row r="380" spans="1:65" s="15" customFormat="1" ht="11.25">
      <c r="B380" s="213"/>
      <c r="D380" s="182" t="s">
        <v>187</v>
      </c>
      <c r="E380" s="214" t="s">
        <v>1</v>
      </c>
      <c r="F380" s="215" t="s">
        <v>1317</v>
      </c>
      <c r="H380" s="214" t="s">
        <v>1</v>
      </c>
      <c r="I380" s="216"/>
      <c r="L380" s="213"/>
      <c r="M380" s="217"/>
      <c r="N380" s="218"/>
      <c r="O380" s="218"/>
      <c r="P380" s="218"/>
      <c r="Q380" s="218"/>
      <c r="R380" s="218"/>
      <c r="S380" s="218"/>
      <c r="T380" s="219"/>
      <c r="AT380" s="214" t="s">
        <v>187</v>
      </c>
      <c r="AU380" s="214" t="s">
        <v>21</v>
      </c>
      <c r="AV380" s="15" t="s">
        <v>21</v>
      </c>
      <c r="AW380" s="15" t="s">
        <v>36</v>
      </c>
      <c r="AX380" s="15" t="s">
        <v>80</v>
      </c>
      <c r="AY380" s="214" t="s">
        <v>180</v>
      </c>
    </row>
    <row r="381" spans="1:65" s="13" customFormat="1" ht="11.25">
      <c r="B381" s="186"/>
      <c r="D381" s="182" t="s">
        <v>187</v>
      </c>
      <c r="E381" s="187" t="s">
        <v>1</v>
      </c>
      <c r="F381" s="188" t="s">
        <v>1450</v>
      </c>
      <c r="H381" s="189">
        <v>72</v>
      </c>
      <c r="I381" s="190"/>
      <c r="L381" s="186"/>
      <c r="M381" s="191"/>
      <c r="N381" s="192"/>
      <c r="O381" s="192"/>
      <c r="P381" s="192"/>
      <c r="Q381" s="192"/>
      <c r="R381" s="192"/>
      <c r="S381" s="192"/>
      <c r="T381" s="193"/>
      <c r="AT381" s="187" t="s">
        <v>187</v>
      </c>
      <c r="AU381" s="187" t="s">
        <v>21</v>
      </c>
      <c r="AV381" s="13" t="s">
        <v>91</v>
      </c>
      <c r="AW381" s="13" t="s">
        <v>36</v>
      </c>
      <c r="AX381" s="13" t="s">
        <v>80</v>
      </c>
      <c r="AY381" s="187" t="s">
        <v>180</v>
      </c>
    </row>
    <row r="382" spans="1:65" s="14" customFormat="1" ht="11.25">
      <c r="B382" s="194"/>
      <c r="D382" s="182" t="s">
        <v>187</v>
      </c>
      <c r="E382" s="195" t="s">
        <v>1</v>
      </c>
      <c r="F382" s="196" t="s">
        <v>189</v>
      </c>
      <c r="H382" s="197">
        <v>72</v>
      </c>
      <c r="I382" s="198"/>
      <c r="L382" s="194"/>
      <c r="M382" s="199"/>
      <c r="N382" s="200"/>
      <c r="O382" s="200"/>
      <c r="P382" s="200"/>
      <c r="Q382" s="200"/>
      <c r="R382" s="200"/>
      <c r="S382" s="200"/>
      <c r="T382" s="201"/>
      <c r="AT382" s="195" t="s">
        <v>187</v>
      </c>
      <c r="AU382" s="195" t="s">
        <v>21</v>
      </c>
      <c r="AV382" s="14" t="s">
        <v>128</v>
      </c>
      <c r="AW382" s="14" t="s">
        <v>36</v>
      </c>
      <c r="AX382" s="14" t="s">
        <v>21</v>
      </c>
      <c r="AY382" s="195" t="s">
        <v>180</v>
      </c>
    </row>
    <row r="383" spans="1:65" s="2" customFormat="1" ht="16.5" customHeight="1">
      <c r="A383" s="33"/>
      <c r="B383" s="167"/>
      <c r="C383" s="168" t="s">
        <v>433</v>
      </c>
      <c r="D383" s="168" t="s">
        <v>182</v>
      </c>
      <c r="E383" s="169" t="s">
        <v>1537</v>
      </c>
      <c r="F383" s="170" t="s">
        <v>1452</v>
      </c>
      <c r="G383" s="171" t="s">
        <v>213</v>
      </c>
      <c r="H383" s="172">
        <v>25</v>
      </c>
      <c r="I383" s="173"/>
      <c r="J383" s="174">
        <f>ROUND(I383*H383,2)</f>
        <v>0</v>
      </c>
      <c r="K383" s="175"/>
      <c r="L383" s="34"/>
      <c r="M383" s="176" t="s">
        <v>1</v>
      </c>
      <c r="N383" s="177" t="s">
        <v>45</v>
      </c>
      <c r="O383" s="59"/>
      <c r="P383" s="178">
        <f>O383*H383</f>
        <v>0</v>
      </c>
      <c r="Q383" s="178">
        <v>0</v>
      </c>
      <c r="R383" s="178">
        <f>Q383*H383</f>
        <v>0</v>
      </c>
      <c r="S383" s="178">
        <v>0</v>
      </c>
      <c r="T383" s="179">
        <f>S383*H383</f>
        <v>0</v>
      </c>
      <c r="U383" s="33"/>
      <c r="V383" s="33"/>
      <c r="W383" s="33"/>
      <c r="X383" s="33"/>
      <c r="Y383" s="33"/>
      <c r="Z383" s="33"/>
      <c r="AA383" s="33"/>
      <c r="AB383" s="33"/>
      <c r="AC383" s="33"/>
      <c r="AD383" s="33"/>
      <c r="AE383" s="33"/>
      <c r="AR383" s="180" t="s">
        <v>128</v>
      </c>
      <c r="AT383" s="180" t="s">
        <v>182</v>
      </c>
      <c r="AU383" s="180" t="s">
        <v>21</v>
      </c>
      <c r="AY383" s="18" t="s">
        <v>180</v>
      </c>
      <c r="BE383" s="181">
        <f>IF(N383="základní",J383,0)</f>
        <v>0</v>
      </c>
      <c r="BF383" s="181">
        <f>IF(N383="snížená",J383,0)</f>
        <v>0</v>
      </c>
      <c r="BG383" s="181">
        <f>IF(N383="zákl. přenesená",J383,0)</f>
        <v>0</v>
      </c>
      <c r="BH383" s="181">
        <f>IF(N383="sníž. přenesená",J383,0)</f>
        <v>0</v>
      </c>
      <c r="BI383" s="181">
        <f>IF(N383="nulová",J383,0)</f>
        <v>0</v>
      </c>
      <c r="BJ383" s="18" t="s">
        <v>21</v>
      </c>
      <c r="BK383" s="181">
        <f>ROUND(I383*H383,2)</f>
        <v>0</v>
      </c>
      <c r="BL383" s="18" t="s">
        <v>128</v>
      </c>
      <c r="BM383" s="180" t="s">
        <v>480</v>
      </c>
    </row>
    <row r="384" spans="1:65" s="2" customFormat="1" ht="11.25">
      <c r="A384" s="33"/>
      <c r="B384" s="34"/>
      <c r="C384" s="33"/>
      <c r="D384" s="182" t="s">
        <v>186</v>
      </c>
      <c r="E384" s="33"/>
      <c r="F384" s="183" t="s">
        <v>1452</v>
      </c>
      <c r="G384" s="33"/>
      <c r="H384" s="33"/>
      <c r="I384" s="102"/>
      <c r="J384" s="33"/>
      <c r="K384" s="33"/>
      <c r="L384" s="34"/>
      <c r="M384" s="184"/>
      <c r="N384" s="185"/>
      <c r="O384" s="59"/>
      <c r="P384" s="59"/>
      <c r="Q384" s="59"/>
      <c r="R384" s="59"/>
      <c r="S384" s="59"/>
      <c r="T384" s="60"/>
      <c r="U384" s="33"/>
      <c r="V384" s="33"/>
      <c r="W384" s="33"/>
      <c r="X384" s="33"/>
      <c r="Y384" s="33"/>
      <c r="Z384" s="33"/>
      <c r="AA384" s="33"/>
      <c r="AB384" s="33"/>
      <c r="AC384" s="33"/>
      <c r="AD384" s="33"/>
      <c r="AE384" s="33"/>
      <c r="AT384" s="18" t="s">
        <v>186</v>
      </c>
      <c r="AU384" s="18" t="s">
        <v>21</v>
      </c>
    </row>
    <row r="385" spans="1:65" s="15" customFormat="1" ht="22.5">
      <c r="B385" s="213"/>
      <c r="D385" s="182" t="s">
        <v>187</v>
      </c>
      <c r="E385" s="214" t="s">
        <v>1</v>
      </c>
      <c r="F385" s="215" t="s">
        <v>1453</v>
      </c>
      <c r="H385" s="214" t="s">
        <v>1</v>
      </c>
      <c r="I385" s="216"/>
      <c r="L385" s="213"/>
      <c r="M385" s="217"/>
      <c r="N385" s="218"/>
      <c r="O385" s="218"/>
      <c r="P385" s="218"/>
      <c r="Q385" s="218"/>
      <c r="R385" s="218"/>
      <c r="S385" s="218"/>
      <c r="T385" s="219"/>
      <c r="AT385" s="214" t="s">
        <v>187</v>
      </c>
      <c r="AU385" s="214" t="s">
        <v>21</v>
      </c>
      <c r="AV385" s="15" t="s">
        <v>21</v>
      </c>
      <c r="AW385" s="15" t="s">
        <v>36</v>
      </c>
      <c r="AX385" s="15" t="s">
        <v>80</v>
      </c>
      <c r="AY385" s="214" t="s">
        <v>180</v>
      </c>
    </row>
    <row r="386" spans="1:65" s="13" customFormat="1" ht="11.25">
      <c r="B386" s="186"/>
      <c r="D386" s="182" t="s">
        <v>187</v>
      </c>
      <c r="E386" s="187" t="s">
        <v>1</v>
      </c>
      <c r="F386" s="188" t="s">
        <v>1454</v>
      </c>
      <c r="H386" s="189">
        <v>25</v>
      </c>
      <c r="I386" s="190"/>
      <c r="L386" s="186"/>
      <c r="M386" s="191"/>
      <c r="N386" s="192"/>
      <c r="O386" s="192"/>
      <c r="P386" s="192"/>
      <c r="Q386" s="192"/>
      <c r="R386" s="192"/>
      <c r="S386" s="192"/>
      <c r="T386" s="193"/>
      <c r="AT386" s="187" t="s">
        <v>187</v>
      </c>
      <c r="AU386" s="187" t="s">
        <v>21</v>
      </c>
      <c r="AV386" s="13" t="s">
        <v>91</v>
      </c>
      <c r="AW386" s="13" t="s">
        <v>36</v>
      </c>
      <c r="AX386" s="13" t="s">
        <v>80</v>
      </c>
      <c r="AY386" s="187" t="s">
        <v>180</v>
      </c>
    </row>
    <row r="387" spans="1:65" s="14" customFormat="1" ht="11.25">
      <c r="B387" s="194"/>
      <c r="D387" s="182" t="s">
        <v>187</v>
      </c>
      <c r="E387" s="195" t="s">
        <v>1</v>
      </c>
      <c r="F387" s="196" t="s">
        <v>189</v>
      </c>
      <c r="H387" s="197">
        <v>25</v>
      </c>
      <c r="I387" s="198"/>
      <c r="L387" s="194"/>
      <c r="M387" s="199"/>
      <c r="N387" s="200"/>
      <c r="O387" s="200"/>
      <c r="P387" s="200"/>
      <c r="Q387" s="200"/>
      <c r="R387" s="200"/>
      <c r="S387" s="200"/>
      <c r="T387" s="201"/>
      <c r="AT387" s="195" t="s">
        <v>187</v>
      </c>
      <c r="AU387" s="195" t="s">
        <v>21</v>
      </c>
      <c r="AV387" s="14" t="s">
        <v>128</v>
      </c>
      <c r="AW387" s="14" t="s">
        <v>36</v>
      </c>
      <c r="AX387" s="14" t="s">
        <v>21</v>
      </c>
      <c r="AY387" s="195" t="s">
        <v>180</v>
      </c>
    </row>
    <row r="388" spans="1:65" s="2" customFormat="1" ht="16.5" customHeight="1">
      <c r="A388" s="33"/>
      <c r="B388" s="167"/>
      <c r="C388" s="168" t="s">
        <v>303</v>
      </c>
      <c r="D388" s="168" t="s">
        <v>182</v>
      </c>
      <c r="E388" s="169" t="s">
        <v>1538</v>
      </c>
      <c r="F388" s="170" t="s">
        <v>1456</v>
      </c>
      <c r="G388" s="171" t="s">
        <v>213</v>
      </c>
      <c r="H388" s="172">
        <v>30</v>
      </c>
      <c r="I388" s="173"/>
      <c r="J388" s="174">
        <f>ROUND(I388*H388,2)</f>
        <v>0</v>
      </c>
      <c r="K388" s="175"/>
      <c r="L388" s="34"/>
      <c r="M388" s="176" t="s">
        <v>1</v>
      </c>
      <c r="N388" s="177" t="s">
        <v>45</v>
      </c>
      <c r="O388" s="59"/>
      <c r="P388" s="178">
        <f>O388*H388</f>
        <v>0</v>
      </c>
      <c r="Q388" s="178">
        <v>0</v>
      </c>
      <c r="R388" s="178">
        <f>Q388*H388</f>
        <v>0</v>
      </c>
      <c r="S388" s="178">
        <v>0</v>
      </c>
      <c r="T388" s="179">
        <f>S388*H388</f>
        <v>0</v>
      </c>
      <c r="U388" s="33"/>
      <c r="V388" s="33"/>
      <c r="W388" s="33"/>
      <c r="X388" s="33"/>
      <c r="Y388" s="33"/>
      <c r="Z388" s="33"/>
      <c r="AA388" s="33"/>
      <c r="AB388" s="33"/>
      <c r="AC388" s="33"/>
      <c r="AD388" s="33"/>
      <c r="AE388" s="33"/>
      <c r="AR388" s="180" t="s">
        <v>128</v>
      </c>
      <c r="AT388" s="180" t="s">
        <v>182</v>
      </c>
      <c r="AU388" s="180" t="s">
        <v>21</v>
      </c>
      <c r="AY388" s="18" t="s">
        <v>180</v>
      </c>
      <c r="BE388" s="181">
        <f>IF(N388="základní",J388,0)</f>
        <v>0</v>
      </c>
      <c r="BF388" s="181">
        <f>IF(N388="snížená",J388,0)</f>
        <v>0</v>
      </c>
      <c r="BG388" s="181">
        <f>IF(N388="zákl. přenesená",J388,0)</f>
        <v>0</v>
      </c>
      <c r="BH388" s="181">
        <f>IF(N388="sníž. přenesená",J388,0)</f>
        <v>0</v>
      </c>
      <c r="BI388" s="181">
        <f>IF(N388="nulová",J388,0)</f>
        <v>0</v>
      </c>
      <c r="BJ388" s="18" t="s">
        <v>21</v>
      </c>
      <c r="BK388" s="181">
        <f>ROUND(I388*H388,2)</f>
        <v>0</v>
      </c>
      <c r="BL388" s="18" t="s">
        <v>128</v>
      </c>
      <c r="BM388" s="180" t="s">
        <v>484</v>
      </c>
    </row>
    <row r="389" spans="1:65" s="2" customFormat="1" ht="11.25">
      <c r="A389" s="33"/>
      <c r="B389" s="34"/>
      <c r="C389" s="33"/>
      <c r="D389" s="182" t="s">
        <v>186</v>
      </c>
      <c r="E389" s="33"/>
      <c r="F389" s="183" t="s">
        <v>1456</v>
      </c>
      <c r="G389" s="33"/>
      <c r="H389" s="33"/>
      <c r="I389" s="102"/>
      <c r="J389" s="33"/>
      <c r="K389" s="33"/>
      <c r="L389" s="34"/>
      <c r="M389" s="184"/>
      <c r="N389" s="185"/>
      <c r="O389" s="59"/>
      <c r="P389" s="59"/>
      <c r="Q389" s="59"/>
      <c r="R389" s="59"/>
      <c r="S389" s="59"/>
      <c r="T389" s="60"/>
      <c r="U389" s="33"/>
      <c r="V389" s="33"/>
      <c r="W389" s="33"/>
      <c r="X389" s="33"/>
      <c r="Y389" s="33"/>
      <c r="Z389" s="33"/>
      <c r="AA389" s="33"/>
      <c r="AB389" s="33"/>
      <c r="AC389" s="33"/>
      <c r="AD389" s="33"/>
      <c r="AE389" s="33"/>
      <c r="AT389" s="18" t="s">
        <v>186</v>
      </c>
      <c r="AU389" s="18" t="s">
        <v>21</v>
      </c>
    </row>
    <row r="390" spans="1:65" s="15" customFormat="1" ht="22.5">
      <c r="B390" s="213"/>
      <c r="D390" s="182" t="s">
        <v>187</v>
      </c>
      <c r="E390" s="214" t="s">
        <v>1</v>
      </c>
      <c r="F390" s="215" t="s">
        <v>1453</v>
      </c>
      <c r="H390" s="214" t="s">
        <v>1</v>
      </c>
      <c r="I390" s="216"/>
      <c r="L390" s="213"/>
      <c r="M390" s="217"/>
      <c r="N390" s="218"/>
      <c r="O390" s="218"/>
      <c r="P390" s="218"/>
      <c r="Q390" s="218"/>
      <c r="R390" s="218"/>
      <c r="S390" s="218"/>
      <c r="T390" s="219"/>
      <c r="AT390" s="214" t="s">
        <v>187</v>
      </c>
      <c r="AU390" s="214" t="s">
        <v>21</v>
      </c>
      <c r="AV390" s="15" t="s">
        <v>21</v>
      </c>
      <c r="AW390" s="15" t="s">
        <v>36</v>
      </c>
      <c r="AX390" s="15" t="s">
        <v>80</v>
      </c>
      <c r="AY390" s="214" t="s">
        <v>180</v>
      </c>
    </row>
    <row r="391" spans="1:65" s="13" customFormat="1" ht="11.25">
      <c r="B391" s="186"/>
      <c r="D391" s="182" t="s">
        <v>187</v>
      </c>
      <c r="E391" s="187" t="s">
        <v>1</v>
      </c>
      <c r="F391" s="188" t="s">
        <v>1457</v>
      </c>
      <c r="H391" s="189">
        <v>30</v>
      </c>
      <c r="I391" s="190"/>
      <c r="L391" s="186"/>
      <c r="M391" s="191"/>
      <c r="N391" s="192"/>
      <c r="O391" s="192"/>
      <c r="P391" s="192"/>
      <c r="Q391" s="192"/>
      <c r="R391" s="192"/>
      <c r="S391" s="192"/>
      <c r="T391" s="193"/>
      <c r="AT391" s="187" t="s">
        <v>187</v>
      </c>
      <c r="AU391" s="187" t="s">
        <v>21</v>
      </c>
      <c r="AV391" s="13" t="s">
        <v>91</v>
      </c>
      <c r="AW391" s="13" t="s">
        <v>36</v>
      </c>
      <c r="AX391" s="13" t="s">
        <v>80</v>
      </c>
      <c r="AY391" s="187" t="s">
        <v>180</v>
      </c>
    </row>
    <row r="392" spans="1:65" s="14" customFormat="1" ht="11.25">
      <c r="B392" s="194"/>
      <c r="D392" s="182" t="s">
        <v>187</v>
      </c>
      <c r="E392" s="195" t="s">
        <v>1</v>
      </c>
      <c r="F392" s="196" t="s">
        <v>189</v>
      </c>
      <c r="H392" s="197">
        <v>30</v>
      </c>
      <c r="I392" s="198"/>
      <c r="L392" s="194"/>
      <c r="M392" s="199"/>
      <c r="N392" s="200"/>
      <c r="O392" s="200"/>
      <c r="P392" s="200"/>
      <c r="Q392" s="200"/>
      <c r="R392" s="200"/>
      <c r="S392" s="200"/>
      <c r="T392" s="201"/>
      <c r="AT392" s="195" t="s">
        <v>187</v>
      </c>
      <c r="AU392" s="195" t="s">
        <v>21</v>
      </c>
      <c r="AV392" s="14" t="s">
        <v>128</v>
      </c>
      <c r="AW392" s="14" t="s">
        <v>36</v>
      </c>
      <c r="AX392" s="14" t="s">
        <v>21</v>
      </c>
      <c r="AY392" s="195" t="s">
        <v>180</v>
      </c>
    </row>
    <row r="393" spans="1:65" s="2" customFormat="1" ht="16.5" customHeight="1">
      <c r="A393" s="33"/>
      <c r="B393" s="167"/>
      <c r="C393" s="168" t="s">
        <v>441</v>
      </c>
      <c r="D393" s="168" t="s">
        <v>182</v>
      </c>
      <c r="E393" s="169" t="s">
        <v>1539</v>
      </c>
      <c r="F393" s="170" t="s">
        <v>1459</v>
      </c>
      <c r="G393" s="171" t="s">
        <v>213</v>
      </c>
      <c r="H393" s="172">
        <v>110</v>
      </c>
      <c r="I393" s="173"/>
      <c r="J393" s="174">
        <f>ROUND(I393*H393,2)</f>
        <v>0</v>
      </c>
      <c r="K393" s="175"/>
      <c r="L393" s="34"/>
      <c r="M393" s="176" t="s">
        <v>1</v>
      </c>
      <c r="N393" s="177" t="s">
        <v>45</v>
      </c>
      <c r="O393" s="59"/>
      <c r="P393" s="178">
        <f>O393*H393</f>
        <v>0</v>
      </c>
      <c r="Q393" s="178">
        <v>0</v>
      </c>
      <c r="R393" s="178">
        <f>Q393*H393</f>
        <v>0</v>
      </c>
      <c r="S393" s="178">
        <v>0</v>
      </c>
      <c r="T393" s="179">
        <f>S393*H393</f>
        <v>0</v>
      </c>
      <c r="U393" s="33"/>
      <c r="V393" s="33"/>
      <c r="W393" s="33"/>
      <c r="X393" s="33"/>
      <c r="Y393" s="33"/>
      <c r="Z393" s="33"/>
      <c r="AA393" s="33"/>
      <c r="AB393" s="33"/>
      <c r="AC393" s="33"/>
      <c r="AD393" s="33"/>
      <c r="AE393" s="33"/>
      <c r="AR393" s="180" t="s">
        <v>128</v>
      </c>
      <c r="AT393" s="180" t="s">
        <v>182</v>
      </c>
      <c r="AU393" s="180" t="s">
        <v>21</v>
      </c>
      <c r="AY393" s="18" t="s">
        <v>180</v>
      </c>
      <c r="BE393" s="181">
        <f>IF(N393="základní",J393,0)</f>
        <v>0</v>
      </c>
      <c r="BF393" s="181">
        <f>IF(N393="snížená",J393,0)</f>
        <v>0</v>
      </c>
      <c r="BG393" s="181">
        <f>IF(N393="zákl. přenesená",J393,0)</f>
        <v>0</v>
      </c>
      <c r="BH393" s="181">
        <f>IF(N393="sníž. přenesená",J393,0)</f>
        <v>0</v>
      </c>
      <c r="BI393" s="181">
        <f>IF(N393="nulová",J393,0)</f>
        <v>0</v>
      </c>
      <c r="BJ393" s="18" t="s">
        <v>21</v>
      </c>
      <c r="BK393" s="181">
        <f>ROUND(I393*H393,2)</f>
        <v>0</v>
      </c>
      <c r="BL393" s="18" t="s">
        <v>128</v>
      </c>
      <c r="BM393" s="180" t="s">
        <v>487</v>
      </c>
    </row>
    <row r="394" spans="1:65" s="2" customFormat="1" ht="11.25">
      <c r="A394" s="33"/>
      <c r="B394" s="34"/>
      <c r="C394" s="33"/>
      <c r="D394" s="182" t="s">
        <v>186</v>
      </c>
      <c r="E394" s="33"/>
      <c r="F394" s="183" t="s">
        <v>1459</v>
      </c>
      <c r="G394" s="33"/>
      <c r="H394" s="33"/>
      <c r="I394" s="102"/>
      <c r="J394" s="33"/>
      <c r="K394" s="33"/>
      <c r="L394" s="34"/>
      <c r="M394" s="184"/>
      <c r="N394" s="185"/>
      <c r="O394" s="59"/>
      <c r="P394" s="59"/>
      <c r="Q394" s="59"/>
      <c r="R394" s="59"/>
      <c r="S394" s="59"/>
      <c r="T394" s="60"/>
      <c r="U394" s="33"/>
      <c r="V394" s="33"/>
      <c r="W394" s="33"/>
      <c r="X394" s="33"/>
      <c r="Y394" s="33"/>
      <c r="Z394" s="33"/>
      <c r="AA394" s="33"/>
      <c r="AB394" s="33"/>
      <c r="AC394" s="33"/>
      <c r="AD394" s="33"/>
      <c r="AE394" s="33"/>
      <c r="AT394" s="18" t="s">
        <v>186</v>
      </c>
      <c r="AU394" s="18" t="s">
        <v>21</v>
      </c>
    </row>
    <row r="395" spans="1:65" s="15" customFormat="1" ht="33.75">
      <c r="B395" s="213"/>
      <c r="D395" s="182" t="s">
        <v>187</v>
      </c>
      <c r="E395" s="214" t="s">
        <v>1</v>
      </c>
      <c r="F395" s="215" t="s">
        <v>1460</v>
      </c>
      <c r="H395" s="214" t="s">
        <v>1</v>
      </c>
      <c r="I395" s="216"/>
      <c r="L395" s="213"/>
      <c r="M395" s="217"/>
      <c r="N395" s="218"/>
      <c r="O395" s="218"/>
      <c r="P395" s="218"/>
      <c r="Q395" s="218"/>
      <c r="R395" s="218"/>
      <c r="S395" s="218"/>
      <c r="T395" s="219"/>
      <c r="AT395" s="214" t="s">
        <v>187</v>
      </c>
      <c r="AU395" s="214" t="s">
        <v>21</v>
      </c>
      <c r="AV395" s="15" t="s">
        <v>21</v>
      </c>
      <c r="AW395" s="15" t="s">
        <v>36</v>
      </c>
      <c r="AX395" s="15" t="s">
        <v>80</v>
      </c>
      <c r="AY395" s="214" t="s">
        <v>180</v>
      </c>
    </row>
    <row r="396" spans="1:65" s="13" customFormat="1" ht="11.25">
      <c r="B396" s="186"/>
      <c r="D396" s="182" t="s">
        <v>187</v>
      </c>
      <c r="E396" s="187" t="s">
        <v>1</v>
      </c>
      <c r="F396" s="188" t="s">
        <v>432</v>
      </c>
      <c r="H396" s="189">
        <v>110</v>
      </c>
      <c r="I396" s="190"/>
      <c r="L396" s="186"/>
      <c r="M396" s="191"/>
      <c r="N396" s="192"/>
      <c r="O396" s="192"/>
      <c r="P396" s="192"/>
      <c r="Q396" s="192"/>
      <c r="R396" s="192"/>
      <c r="S396" s="192"/>
      <c r="T396" s="193"/>
      <c r="AT396" s="187" t="s">
        <v>187</v>
      </c>
      <c r="AU396" s="187" t="s">
        <v>21</v>
      </c>
      <c r="AV396" s="13" t="s">
        <v>91</v>
      </c>
      <c r="AW396" s="13" t="s">
        <v>36</v>
      </c>
      <c r="AX396" s="13" t="s">
        <v>80</v>
      </c>
      <c r="AY396" s="187" t="s">
        <v>180</v>
      </c>
    </row>
    <row r="397" spans="1:65" s="14" customFormat="1" ht="11.25">
      <c r="B397" s="194"/>
      <c r="D397" s="182" t="s">
        <v>187</v>
      </c>
      <c r="E397" s="195" t="s">
        <v>1</v>
      </c>
      <c r="F397" s="196" t="s">
        <v>189</v>
      </c>
      <c r="H397" s="197">
        <v>110</v>
      </c>
      <c r="I397" s="198"/>
      <c r="L397" s="194"/>
      <c r="M397" s="199"/>
      <c r="N397" s="200"/>
      <c r="O397" s="200"/>
      <c r="P397" s="200"/>
      <c r="Q397" s="200"/>
      <c r="R397" s="200"/>
      <c r="S397" s="200"/>
      <c r="T397" s="201"/>
      <c r="AT397" s="195" t="s">
        <v>187</v>
      </c>
      <c r="AU397" s="195" t="s">
        <v>21</v>
      </c>
      <c r="AV397" s="14" t="s">
        <v>128</v>
      </c>
      <c r="AW397" s="14" t="s">
        <v>36</v>
      </c>
      <c r="AX397" s="14" t="s">
        <v>21</v>
      </c>
      <c r="AY397" s="195" t="s">
        <v>180</v>
      </c>
    </row>
    <row r="398" spans="1:65" s="12" customFormat="1" ht="25.9" customHeight="1">
      <c r="B398" s="154"/>
      <c r="D398" s="155" t="s">
        <v>79</v>
      </c>
      <c r="E398" s="156" t="s">
        <v>1304</v>
      </c>
      <c r="F398" s="156" t="s">
        <v>1216</v>
      </c>
      <c r="I398" s="157"/>
      <c r="J398" s="158">
        <f>BK398</f>
        <v>0</v>
      </c>
      <c r="L398" s="154"/>
      <c r="M398" s="159"/>
      <c r="N398" s="160"/>
      <c r="O398" s="160"/>
      <c r="P398" s="161">
        <f>SUM(P399:P439)</f>
        <v>0</v>
      </c>
      <c r="Q398" s="160"/>
      <c r="R398" s="161">
        <f>SUM(R399:R439)</f>
        <v>0</v>
      </c>
      <c r="S398" s="160"/>
      <c r="T398" s="162">
        <f>SUM(T399:T439)</f>
        <v>0</v>
      </c>
      <c r="AR398" s="155" t="s">
        <v>21</v>
      </c>
      <c r="AT398" s="163" t="s">
        <v>79</v>
      </c>
      <c r="AU398" s="163" t="s">
        <v>80</v>
      </c>
      <c r="AY398" s="155" t="s">
        <v>180</v>
      </c>
      <c r="BK398" s="164">
        <f>SUM(BK399:BK439)</f>
        <v>0</v>
      </c>
    </row>
    <row r="399" spans="1:65" s="2" customFormat="1" ht="36" customHeight="1">
      <c r="A399" s="33"/>
      <c r="B399" s="167"/>
      <c r="C399" s="168" t="s">
        <v>309</v>
      </c>
      <c r="D399" s="168" t="s">
        <v>182</v>
      </c>
      <c r="E399" s="169" t="s">
        <v>1540</v>
      </c>
      <c r="F399" s="170" t="s">
        <v>1541</v>
      </c>
      <c r="G399" s="171" t="s">
        <v>1243</v>
      </c>
      <c r="H399" s="172">
        <v>1</v>
      </c>
      <c r="I399" s="173"/>
      <c r="J399" s="174">
        <f>ROUND(I399*H399,2)</f>
        <v>0</v>
      </c>
      <c r="K399" s="175"/>
      <c r="L399" s="34"/>
      <c r="M399" s="176" t="s">
        <v>1</v>
      </c>
      <c r="N399" s="177" t="s">
        <v>45</v>
      </c>
      <c r="O399" s="59"/>
      <c r="P399" s="178">
        <f>O399*H399</f>
        <v>0</v>
      </c>
      <c r="Q399" s="178">
        <v>0</v>
      </c>
      <c r="R399" s="178">
        <f>Q399*H399</f>
        <v>0</v>
      </c>
      <c r="S399" s="178">
        <v>0</v>
      </c>
      <c r="T399" s="179">
        <f>S399*H399</f>
        <v>0</v>
      </c>
      <c r="U399" s="33"/>
      <c r="V399" s="33"/>
      <c r="W399" s="33"/>
      <c r="X399" s="33"/>
      <c r="Y399" s="33"/>
      <c r="Z399" s="33"/>
      <c r="AA399" s="33"/>
      <c r="AB399" s="33"/>
      <c r="AC399" s="33"/>
      <c r="AD399" s="33"/>
      <c r="AE399" s="33"/>
      <c r="AR399" s="180" t="s">
        <v>128</v>
      </c>
      <c r="AT399" s="180" t="s">
        <v>182</v>
      </c>
      <c r="AU399" s="180" t="s">
        <v>21</v>
      </c>
      <c r="AY399" s="18" t="s">
        <v>180</v>
      </c>
      <c r="BE399" s="181">
        <f>IF(N399="základní",J399,0)</f>
        <v>0</v>
      </c>
      <c r="BF399" s="181">
        <f>IF(N399="snížená",J399,0)</f>
        <v>0</v>
      </c>
      <c r="BG399" s="181">
        <f>IF(N399="zákl. přenesená",J399,0)</f>
        <v>0</v>
      </c>
      <c r="BH399" s="181">
        <f>IF(N399="sníž. přenesená",J399,0)</f>
        <v>0</v>
      </c>
      <c r="BI399" s="181">
        <f>IF(N399="nulová",J399,0)</f>
        <v>0</v>
      </c>
      <c r="BJ399" s="18" t="s">
        <v>21</v>
      </c>
      <c r="BK399" s="181">
        <f>ROUND(I399*H399,2)</f>
        <v>0</v>
      </c>
      <c r="BL399" s="18" t="s">
        <v>128</v>
      </c>
      <c r="BM399" s="180" t="s">
        <v>657</v>
      </c>
    </row>
    <row r="400" spans="1:65" s="2" customFormat="1" ht="29.25">
      <c r="A400" s="33"/>
      <c r="B400" s="34"/>
      <c r="C400" s="33"/>
      <c r="D400" s="182" t="s">
        <v>186</v>
      </c>
      <c r="E400" s="33"/>
      <c r="F400" s="183" t="s">
        <v>1541</v>
      </c>
      <c r="G400" s="33"/>
      <c r="H400" s="33"/>
      <c r="I400" s="102"/>
      <c r="J400" s="33"/>
      <c r="K400" s="33"/>
      <c r="L400" s="34"/>
      <c r="M400" s="184"/>
      <c r="N400" s="185"/>
      <c r="O400" s="59"/>
      <c r="P400" s="59"/>
      <c r="Q400" s="59"/>
      <c r="R400" s="59"/>
      <c r="S400" s="59"/>
      <c r="T400" s="60"/>
      <c r="U400" s="33"/>
      <c r="V400" s="33"/>
      <c r="W400" s="33"/>
      <c r="X400" s="33"/>
      <c r="Y400" s="33"/>
      <c r="Z400" s="33"/>
      <c r="AA400" s="33"/>
      <c r="AB400" s="33"/>
      <c r="AC400" s="33"/>
      <c r="AD400" s="33"/>
      <c r="AE400" s="33"/>
      <c r="AT400" s="18" t="s">
        <v>186</v>
      </c>
      <c r="AU400" s="18" t="s">
        <v>21</v>
      </c>
    </row>
    <row r="401" spans="1:65" s="15" customFormat="1" ht="11.25">
      <c r="B401" s="213"/>
      <c r="D401" s="182" t="s">
        <v>187</v>
      </c>
      <c r="E401" s="214" t="s">
        <v>1</v>
      </c>
      <c r="F401" s="215" t="s">
        <v>1282</v>
      </c>
      <c r="H401" s="214" t="s">
        <v>1</v>
      </c>
      <c r="I401" s="216"/>
      <c r="L401" s="213"/>
      <c r="M401" s="217"/>
      <c r="N401" s="218"/>
      <c r="O401" s="218"/>
      <c r="P401" s="218"/>
      <c r="Q401" s="218"/>
      <c r="R401" s="218"/>
      <c r="S401" s="218"/>
      <c r="T401" s="219"/>
      <c r="AT401" s="214" t="s">
        <v>187</v>
      </c>
      <c r="AU401" s="214" t="s">
        <v>21</v>
      </c>
      <c r="AV401" s="15" t="s">
        <v>21</v>
      </c>
      <c r="AW401" s="15" t="s">
        <v>36</v>
      </c>
      <c r="AX401" s="15" t="s">
        <v>80</v>
      </c>
      <c r="AY401" s="214" t="s">
        <v>180</v>
      </c>
    </row>
    <row r="402" spans="1:65" s="13" customFormat="1" ht="11.25">
      <c r="B402" s="186"/>
      <c r="D402" s="182" t="s">
        <v>187</v>
      </c>
      <c r="E402" s="187" t="s">
        <v>1</v>
      </c>
      <c r="F402" s="188" t="s">
        <v>21</v>
      </c>
      <c r="H402" s="189">
        <v>1</v>
      </c>
      <c r="I402" s="190"/>
      <c r="L402" s="186"/>
      <c r="M402" s="191"/>
      <c r="N402" s="192"/>
      <c r="O402" s="192"/>
      <c r="P402" s="192"/>
      <c r="Q402" s="192"/>
      <c r="R402" s="192"/>
      <c r="S402" s="192"/>
      <c r="T402" s="193"/>
      <c r="AT402" s="187" t="s">
        <v>187</v>
      </c>
      <c r="AU402" s="187" t="s">
        <v>21</v>
      </c>
      <c r="AV402" s="13" t="s">
        <v>91</v>
      </c>
      <c r="AW402" s="13" t="s">
        <v>36</v>
      </c>
      <c r="AX402" s="13" t="s">
        <v>80</v>
      </c>
      <c r="AY402" s="187" t="s">
        <v>180</v>
      </c>
    </row>
    <row r="403" spans="1:65" s="14" customFormat="1" ht="11.25">
      <c r="B403" s="194"/>
      <c r="D403" s="182" t="s">
        <v>187</v>
      </c>
      <c r="E403" s="195" t="s">
        <v>1</v>
      </c>
      <c r="F403" s="196" t="s">
        <v>189</v>
      </c>
      <c r="H403" s="197">
        <v>1</v>
      </c>
      <c r="I403" s="198"/>
      <c r="L403" s="194"/>
      <c r="M403" s="199"/>
      <c r="N403" s="200"/>
      <c r="O403" s="200"/>
      <c r="P403" s="200"/>
      <c r="Q403" s="200"/>
      <c r="R403" s="200"/>
      <c r="S403" s="200"/>
      <c r="T403" s="201"/>
      <c r="AT403" s="195" t="s">
        <v>187</v>
      </c>
      <c r="AU403" s="195" t="s">
        <v>21</v>
      </c>
      <c r="AV403" s="14" t="s">
        <v>128</v>
      </c>
      <c r="AW403" s="14" t="s">
        <v>36</v>
      </c>
      <c r="AX403" s="14" t="s">
        <v>21</v>
      </c>
      <c r="AY403" s="195" t="s">
        <v>180</v>
      </c>
    </row>
    <row r="404" spans="1:65" s="2" customFormat="1" ht="16.5" customHeight="1">
      <c r="A404" s="33"/>
      <c r="B404" s="167"/>
      <c r="C404" s="168" t="s">
        <v>448</v>
      </c>
      <c r="D404" s="168" t="s">
        <v>182</v>
      </c>
      <c r="E404" s="169" t="s">
        <v>1542</v>
      </c>
      <c r="F404" s="170" t="s">
        <v>1543</v>
      </c>
      <c r="G404" s="171" t="s">
        <v>1243</v>
      </c>
      <c r="H404" s="172">
        <v>1</v>
      </c>
      <c r="I404" s="173"/>
      <c r="J404" s="174">
        <f>ROUND(I404*H404,2)</f>
        <v>0</v>
      </c>
      <c r="K404" s="175"/>
      <c r="L404" s="34"/>
      <c r="M404" s="176" t="s">
        <v>1</v>
      </c>
      <c r="N404" s="177" t="s">
        <v>45</v>
      </c>
      <c r="O404" s="59"/>
      <c r="P404" s="178">
        <f>O404*H404</f>
        <v>0</v>
      </c>
      <c r="Q404" s="178">
        <v>0</v>
      </c>
      <c r="R404" s="178">
        <f>Q404*H404</f>
        <v>0</v>
      </c>
      <c r="S404" s="178">
        <v>0</v>
      </c>
      <c r="T404" s="179">
        <f>S404*H404</f>
        <v>0</v>
      </c>
      <c r="U404" s="33"/>
      <c r="V404" s="33"/>
      <c r="W404" s="33"/>
      <c r="X404" s="33"/>
      <c r="Y404" s="33"/>
      <c r="Z404" s="33"/>
      <c r="AA404" s="33"/>
      <c r="AB404" s="33"/>
      <c r="AC404" s="33"/>
      <c r="AD404" s="33"/>
      <c r="AE404" s="33"/>
      <c r="AR404" s="180" t="s">
        <v>128</v>
      </c>
      <c r="AT404" s="180" t="s">
        <v>182</v>
      </c>
      <c r="AU404" s="180" t="s">
        <v>21</v>
      </c>
      <c r="AY404" s="18" t="s">
        <v>180</v>
      </c>
      <c r="BE404" s="181">
        <f>IF(N404="základní",J404,0)</f>
        <v>0</v>
      </c>
      <c r="BF404" s="181">
        <f>IF(N404="snížená",J404,0)</f>
        <v>0</v>
      </c>
      <c r="BG404" s="181">
        <f>IF(N404="zákl. přenesená",J404,0)</f>
        <v>0</v>
      </c>
      <c r="BH404" s="181">
        <f>IF(N404="sníž. přenesená",J404,0)</f>
        <v>0</v>
      </c>
      <c r="BI404" s="181">
        <f>IF(N404="nulová",J404,0)</f>
        <v>0</v>
      </c>
      <c r="BJ404" s="18" t="s">
        <v>21</v>
      </c>
      <c r="BK404" s="181">
        <f>ROUND(I404*H404,2)</f>
        <v>0</v>
      </c>
      <c r="BL404" s="18" t="s">
        <v>128</v>
      </c>
      <c r="BM404" s="180" t="s">
        <v>660</v>
      </c>
    </row>
    <row r="405" spans="1:65" s="2" customFormat="1" ht="11.25">
      <c r="A405" s="33"/>
      <c r="B405" s="34"/>
      <c r="C405" s="33"/>
      <c r="D405" s="182" t="s">
        <v>186</v>
      </c>
      <c r="E405" s="33"/>
      <c r="F405" s="183" t="s">
        <v>1543</v>
      </c>
      <c r="G405" s="33"/>
      <c r="H405" s="33"/>
      <c r="I405" s="102"/>
      <c r="J405" s="33"/>
      <c r="K405" s="33"/>
      <c r="L405" s="34"/>
      <c r="M405" s="184"/>
      <c r="N405" s="185"/>
      <c r="O405" s="59"/>
      <c r="P405" s="59"/>
      <c r="Q405" s="59"/>
      <c r="R405" s="59"/>
      <c r="S405" s="59"/>
      <c r="T405" s="60"/>
      <c r="U405" s="33"/>
      <c r="V405" s="33"/>
      <c r="W405" s="33"/>
      <c r="X405" s="33"/>
      <c r="Y405" s="33"/>
      <c r="Z405" s="33"/>
      <c r="AA405" s="33"/>
      <c r="AB405" s="33"/>
      <c r="AC405" s="33"/>
      <c r="AD405" s="33"/>
      <c r="AE405" s="33"/>
      <c r="AT405" s="18" t="s">
        <v>186</v>
      </c>
      <c r="AU405" s="18" t="s">
        <v>21</v>
      </c>
    </row>
    <row r="406" spans="1:65" s="15" customFormat="1" ht="11.25">
      <c r="B406" s="213"/>
      <c r="D406" s="182" t="s">
        <v>187</v>
      </c>
      <c r="E406" s="214" t="s">
        <v>1</v>
      </c>
      <c r="F406" s="215" t="s">
        <v>1282</v>
      </c>
      <c r="H406" s="214" t="s">
        <v>1</v>
      </c>
      <c r="I406" s="216"/>
      <c r="L406" s="213"/>
      <c r="M406" s="217"/>
      <c r="N406" s="218"/>
      <c r="O406" s="218"/>
      <c r="P406" s="218"/>
      <c r="Q406" s="218"/>
      <c r="R406" s="218"/>
      <c r="S406" s="218"/>
      <c r="T406" s="219"/>
      <c r="AT406" s="214" t="s">
        <v>187</v>
      </c>
      <c r="AU406" s="214" t="s">
        <v>21</v>
      </c>
      <c r="AV406" s="15" t="s">
        <v>21</v>
      </c>
      <c r="AW406" s="15" t="s">
        <v>36</v>
      </c>
      <c r="AX406" s="15" t="s">
        <v>80</v>
      </c>
      <c r="AY406" s="214" t="s">
        <v>180</v>
      </c>
    </row>
    <row r="407" spans="1:65" s="13" customFormat="1" ht="11.25">
      <c r="B407" s="186"/>
      <c r="D407" s="182" t="s">
        <v>187</v>
      </c>
      <c r="E407" s="187" t="s">
        <v>1</v>
      </c>
      <c r="F407" s="188" t="s">
        <v>21</v>
      </c>
      <c r="H407" s="189">
        <v>1</v>
      </c>
      <c r="I407" s="190"/>
      <c r="L407" s="186"/>
      <c r="M407" s="191"/>
      <c r="N407" s="192"/>
      <c r="O407" s="192"/>
      <c r="P407" s="192"/>
      <c r="Q407" s="192"/>
      <c r="R407" s="192"/>
      <c r="S407" s="192"/>
      <c r="T407" s="193"/>
      <c r="AT407" s="187" t="s">
        <v>187</v>
      </c>
      <c r="AU407" s="187" t="s">
        <v>21</v>
      </c>
      <c r="AV407" s="13" t="s">
        <v>91</v>
      </c>
      <c r="AW407" s="13" t="s">
        <v>36</v>
      </c>
      <c r="AX407" s="13" t="s">
        <v>80</v>
      </c>
      <c r="AY407" s="187" t="s">
        <v>180</v>
      </c>
    </row>
    <row r="408" spans="1:65" s="14" customFormat="1" ht="11.25">
      <c r="B408" s="194"/>
      <c r="D408" s="182" t="s">
        <v>187</v>
      </c>
      <c r="E408" s="195" t="s">
        <v>1</v>
      </c>
      <c r="F408" s="196" t="s">
        <v>189</v>
      </c>
      <c r="H408" s="197">
        <v>1</v>
      </c>
      <c r="I408" s="198"/>
      <c r="L408" s="194"/>
      <c r="M408" s="199"/>
      <c r="N408" s="200"/>
      <c r="O408" s="200"/>
      <c r="P408" s="200"/>
      <c r="Q408" s="200"/>
      <c r="R408" s="200"/>
      <c r="S408" s="200"/>
      <c r="T408" s="201"/>
      <c r="AT408" s="195" t="s">
        <v>187</v>
      </c>
      <c r="AU408" s="195" t="s">
        <v>21</v>
      </c>
      <c r="AV408" s="14" t="s">
        <v>128</v>
      </c>
      <c r="AW408" s="14" t="s">
        <v>36</v>
      </c>
      <c r="AX408" s="14" t="s">
        <v>21</v>
      </c>
      <c r="AY408" s="195" t="s">
        <v>180</v>
      </c>
    </row>
    <row r="409" spans="1:65" s="2" customFormat="1" ht="36" customHeight="1">
      <c r="A409" s="33"/>
      <c r="B409" s="167"/>
      <c r="C409" s="168" t="s">
        <v>314</v>
      </c>
      <c r="D409" s="168" t="s">
        <v>182</v>
      </c>
      <c r="E409" s="169" t="s">
        <v>1544</v>
      </c>
      <c r="F409" s="170" t="s">
        <v>1462</v>
      </c>
      <c r="G409" s="171" t="s">
        <v>1243</v>
      </c>
      <c r="H409" s="172">
        <v>1</v>
      </c>
      <c r="I409" s="173"/>
      <c r="J409" s="174">
        <f>ROUND(I409*H409,2)</f>
        <v>0</v>
      </c>
      <c r="K409" s="175"/>
      <c r="L409" s="34"/>
      <c r="M409" s="176" t="s">
        <v>1</v>
      </c>
      <c r="N409" s="177" t="s">
        <v>45</v>
      </c>
      <c r="O409" s="59"/>
      <c r="P409" s="178">
        <f>O409*H409</f>
        <v>0</v>
      </c>
      <c r="Q409" s="178">
        <v>0</v>
      </c>
      <c r="R409" s="178">
        <f>Q409*H409</f>
        <v>0</v>
      </c>
      <c r="S409" s="178">
        <v>0</v>
      </c>
      <c r="T409" s="179">
        <f>S409*H409</f>
        <v>0</v>
      </c>
      <c r="U409" s="33"/>
      <c r="V409" s="33"/>
      <c r="W409" s="33"/>
      <c r="X409" s="33"/>
      <c r="Y409" s="33"/>
      <c r="Z409" s="33"/>
      <c r="AA409" s="33"/>
      <c r="AB409" s="33"/>
      <c r="AC409" s="33"/>
      <c r="AD409" s="33"/>
      <c r="AE409" s="33"/>
      <c r="AR409" s="180" t="s">
        <v>128</v>
      </c>
      <c r="AT409" s="180" t="s">
        <v>182</v>
      </c>
      <c r="AU409" s="180" t="s">
        <v>21</v>
      </c>
      <c r="AY409" s="18" t="s">
        <v>180</v>
      </c>
      <c r="BE409" s="181">
        <f>IF(N409="základní",J409,0)</f>
        <v>0</v>
      </c>
      <c r="BF409" s="181">
        <f>IF(N409="snížená",J409,0)</f>
        <v>0</v>
      </c>
      <c r="BG409" s="181">
        <f>IF(N409="zákl. přenesená",J409,0)</f>
        <v>0</v>
      </c>
      <c r="BH409" s="181">
        <f>IF(N409="sníž. přenesená",J409,0)</f>
        <v>0</v>
      </c>
      <c r="BI409" s="181">
        <f>IF(N409="nulová",J409,0)</f>
        <v>0</v>
      </c>
      <c r="BJ409" s="18" t="s">
        <v>21</v>
      </c>
      <c r="BK409" s="181">
        <f>ROUND(I409*H409,2)</f>
        <v>0</v>
      </c>
      <c r="BL409" s="18" t="s">
        <v>128</v>
      </c>
      <c r="BM409" s="180" t="s">
        <v>664</v>
      </c>
    </row>
    <row r="410" spans="1:65" s="2" customFormat="1" ht="19.5">
      <c r="A410" s="33"/>
      <c r="B410" s="34"/>
      <c r="C410" s="33"/>
      <c r="D410" s="182" t="s">
        <v>186</v>
      </c>
      <c r="E410" s="33"/>
      <c r="F410" s="183" t="s">
        <v>1462</v>
      </c>
      <c r="G410" s="33"/>
      <c r="H410" s="33"/>
      <c r="I410" s="102"/>
      <c r="J410" s="33"/>
      <c r="K410" s="33"/>
      <c r="L410" s="34"/>
      <c r="M410" s="184"/>
      <c r="N410" s="185"/>
      <c r="O410" s="59"/>
      <c r="P410" s="59"/>
      <c r="Q410" s="59"/>
      <c r="R410" s="59"/>
      <c r="S410" s="59"/>
      <c r="T410" s="60"/>
      <c r="U410" s="33"/>
      <c r="V410" s="33"/>
      <c r="W410" s="33"/>
      <c r="X410" s="33"/>
      <c r="Y410" s="33"/>
      <c r="Z410" s="33"/>
      <c r="AA410" s="33"/>
      <c r="AB410" s="33"/>
      <c r="AC410" s="33"/>
      <c r="AD410" s="33"/>
      <c r="AE410" s="33"/>
      <c r="AT410" s="18" t="s">
        <v>186</v>
      </c>
      <c r="AU410" s="18" t="s">
        <v>21</v>
      </c>
    </row>
    <row r="411" spans="1:65" s="15" customFormat="1" ht="11.25">
      <c r="B411" s="213"/>
      <c r="D411" s="182" t="s">
        <v>187</v>
      </c>
      <c r="E411" s="214" t="s">
        <v>1</v>
      </c>
      <c r="F411" s="215" t="s">
        <v>1463</v>
      </c>
      <c r="H411" s="214" t="s">
        <v>1</v>
      </c>
      <c r="I411" s="216"/>
      <c r="L411" s="213"/>
      <c r="M411" s="217"/>
      <c r="N411" s="218"/>
      <c r="O411" s="218"/>
      <c r="P411" s="218"/>
      <c r="Q411" s="218"/>
      <c r="R411" s="218"/>
      <c r="S411" s="218"/>
      <c r="T411" s="219"/>
      <c r="AT411" s="214" t="s">
        <v>187</v>
      </c>
      <c r="AU411" s="214" t="s">
        <v>21</v>
      </c>
      <c r="AV411" s="15" t="s">
        <v>21</v>
      </c>
      <c r="AW411" s="15" t="s">
        <v>36</v>
      </c>
      <c r="AX411" s="15" t="s">
        <v>80</v>
      </c>
      <c r="AY411" s="214" t="s">
        <v>180</v>
      </c>
    </row>
    <row r="412" spans="1:65" s="13" customFormat="1" ht="11.25">
      <c r="B412" s="186"/>
      <c r="D412" s="182" t="s">
        <v>187</v>
      </c>
      <c r="E412" s="187" t="s">
        <v>1</v>
      </c>
      <c r="F412" s="188" t="s">
        <v>21</v>
      </c>
      <c r="H412" s="189">
        <v>1</v>
      </c>
      <c r="I412" s="190"/>
      <c r="L412" s="186"/>
      <c r="M412" s="191"/>
      <c r="N412" s="192"/>
      <c r="O412" s="192"/>
      <c r="P412" s="192"/>
      <c r="Q412" s="192"/>
      <c r="R412" s="192"/>
      <c r="S412" s="192"/>
      <c r="T412" s="193"/>
      <c r="AT412" s="187" t="s">
        <v>187</v>
      </c>
      <c r="AU412" s="187" t="s">
        <v>21</v>
      </c>
      <c r="AV412" s="13" t="s">
        <v>91</v>
      </c>
      <c r="AW412" s="13" t="s">
        <v>36</v>
      </c>
      <c r="AX412" s="13" t="s">
        <v>80</v>
      </c>
      <c r="AY412" s="187" t="s">
        <v>180</v>
      </c>
    </row>
    <row r="413" spans="1:65" s="14" customFormat="1" ht="11.25">
      <c r="B413" s="194"/>
      <c r="D413" s="182" t="s">
        <v>187</v>
      </c>
      <c r="E413" s="195" t="s">
        <v>1</v>
      </c>
      <c r="F413" s="196" t="s">
        <v>189</v>
      </c>
      <c r="H413" s="197">
        <v>1</v>
      </c>
      <c r="I413" s="198"/>
      <c r="L413" s="194"/>
      <c r="M413" s="199"/>
      <c r="N413" s="200"/>
      <c r="O413" s="200"/>
      <c r="P413" s="200"/>
      <c r="Q413" s="200"/>
      <c r="R413" s="200"/>
      <c r="S413" s="200"/>
      <c r="T413" s="201"/>
      <c r="AT413" s="195" t="s">
        <v>187</v>
      </c>
      <c r="AU413" s="195" t="s">
        <v>21</v>
      </c>
      <c r="AV413" s="14" t="s">
        <v>128</v>
      </c>
      <c r="AW413" s="14" t="s">
        <v>36</v>
      </c>
      <c r="AX413" s="14" t="s">
        <v>21</v>
      </c>
      <c r="AY413" s="195" t="s">
        <v>180</v>
      </c>
    </row>
    <row r="414" spans="1:65" s="2" customFormat="1" ht="24" customHeight="1">
      <c r="A414" s="33"/>
      <c r="B414" s="167"/>
      <c r="C414" s="168" t="s">
        <v>455</v>
      </c>
      <c r="D414" s="168" t="s">
        <v>182</v>
      </c>
      <c r="E414" s="169" t="s">
        <v>1545</v>
      </c>
      <c r="F414" s="170" t="s">
        <v>1546</v>
      </c>
      <c r="G414" s="171" t="s">
        <v>1243</v>
      </c>
      <c r="H414" s="172">
        <v>1</v>
      </c>
      <c r="I414" s="173"/>
      <c r="J414" s="174">
        <f>ROUND(I414*H414,2)</f>
        <v>0</v>
      </c>
      <c r="K414" s="175"/>
      <c r="L414" s="34"/>
      <c r="M414" s="176" t="s">
        <v>1</v>
      </c>
      <c r="N414" s="177" t="s">
        <v>45</v>
      </c>
      <c r="O414" s="59"/>
      <c r="P414" s="178">
        <f>O414*H414</f>
        <v>0</v>
      </c>
      <c r="Q414" s="178">
        <v>0</v>
      </c>
      <c r="R414" s="178">
        <f>Q414*H414</f>
        <v>0</v>
      </c>
      <c r="S414" s="178">
        <v>0</v>
      </c>
      <c r="T414" s="179">
        <f>S414*H414</f>
        <v>0</v>
      </c>
      <c r="U414" s="33"/>
      <c r="V414" s="33"/>
      <c r="W414" s="33"/>
      <c r="X414" s="33"/>
      <c r="Y414" s="33"/>
      <c r="Z414" s="33"/>
      <c r="AA414" s="33"/>
      <c r="AB414" s="33"/>
      <c r="AC414" s="33"/>
      <c r="AD414" s="33"/>
      <c r="AE414" s="33"/>
      <c r="AR414" s="180" t="s">
        <v>128</v>
      </c>
      <c r="AT414" s="180" t="s">
        <v>182</v>
      </c>
      <c r="AU414" s="180" t="s">
        <v>21</v>
      </c>
      <c r="AY414" s="18" t="s">
        <v>180</v>
      </c>
      <c r="BE414" s="181">
        <f>IF(N414="základní",J414,0)</f>
        <v>0</v>
      </c>
      <c r="BF414" s="181">
        <f>IF(N414="snížená",J414,0)</f>
        <v>0</v>
      </c>
      <c r="BG414" s="181">
        <f>IF(N414="zákl. přenesená",J414,0)</f>
        <v>0</v>
      </c>
      <c r="BH414" s="181">
        <f>IF(N414="sníž. přenesená",J414,0)</f>
        <v>0</v>
      </c>
      <c r="BI414" s="181">
        <f>IF(N414="nulová",J414,0)</f>
        <v>0</v>
      </c>
      <c r="BJ414" s="18" t="s">
        <v>21</v>
      </c>
      <c r="BK414" s="181">
        <f>ROUND(I414*H414,2)</f>
        <v>0</v>
      </c>
      <c r="BL414" s="18" t="s">
        <v>128</v>
      </c>
      <c r="BM414" s="180" t="s">
        <v>667</v>
      </c>
    </row>
    <row r="415" spans="1:65" s="2" customFormat="1" ht="19.5">
      <c r="A415" s="33"/>
      <c r="B415" s="34"/>
      <c r="C415" s="33"/>
      <c r="D415" s="182" t="s">
        <v>186</v>
      </c>
      <c r="E415" s="33"/>
      <c r="F415" s="183" t="s">
        <v>1546</v>
      </c>
      <c r="G415" s="33"/>
      <c r="H415" s="33"/>
      <c r="I415" s="102"/>
      <c r="J415" s="33"/>
      <c r="K415" s="33"/>
      <c r="L415" s="34"/>
      <c r="M415" s="184"/>
      <c r="N415" s="185"/>
      <c r="O415" s="59"/>
      <c r="P415" s="59"/>
      <c r="Q415" s="59"/>
      <c r="R415" s="59"/>
      <c r="S415" s="59"/>
      <c r="T415" s="60"/>
      <c r="U415" s="33"/>
      <c r="V415" s="33"/>
      <c r="W415" s="33"/>
      <c r="X415" s="33"/>
      <c r="Y415" s="33"/>
      <c r="Z415" s="33"/>
      <c r="AA415" s="33"/>
      <c r="AB415" s="33"/>
      <c r="AC415" s="33"/>
      <c r="AD415" s="33"/>
      <c r="AE415" s="33"/>
      <c r="AT415" s="18" t="s">
        <v>186</v>
      </c>
      <c r="AU415" s="18" t="s">
        <v>21</v>
      </c>
    </row>
    <row r="416" spans="1:65" s="15" customFormat="1" ht="11.25">
      <c r="B416" s="213"/>
      <c r="D416" s="182" t="s">
        <v>187</v>
      </c>
      <c r="E416" s="214" t="s">
        <v>1</v>
      </c>
      <c r="F416" s="215" t="s">
        <v>1547</v>
      </c>
      <c r="H416" s="214" t="s">
        <v>1</v>
      </c>
      <c r="I416" s="216"/>
      <c r="L416" s="213"/>
      <c r="M416" s="217"/>
      <c r="N416" s="218"/>
      <c r="O416" s="218"/>
      <c r="P416" s="218"/>
      <c r="Q416" s="218"/>
      <c r="R416" s="218"/>
      <c r="S416" s="218"/>
      <c r="T416" s="219"/>
      <c r="AT416" s="214" t="s">
        <v>187</v>
      </c>
      <c r="AU416" s="214" t="s">
        <v>21</v>
      </c>
      <c r="AV416" s="15" t="s">
        <v>21</v>
      </c>
      <c r="AW416" s="15" t="s">
        <v>36</v>
      </c>
      <c r="AX416" s="15" t="s">
        <v>80</v>
      </c>
      <c r="AY416" s="214" t="s">
        <v>180</v>
      </c>
    </row>
    <row r="417" spans="1:65" s="13" customFormat="1" ht="11.25">
      <c r="B417" s="186"/>
      <c r="D417" s="182" t="s">
        <v>187</v>
      </c>
      <c r="E417" s="187" t="s">
        <v>1</v>
      </c>
      <c r="F417" s="188" t="s">
        <v>21</v>
      </c>
      <c r="H417" s="189">
        <v>1</v>
      </c>
      <c r="I417" s="190"/>
      <c r="L417" s="186"/>
      <c r="M417" s="191"/>
      <c r="N417" s="192"/>
      <c r="O417" s="192"/>
      <c r="P417" s="192"/>
      <c r="Q417" s="192"/>
      <c r="R417" s="192"/>
      <c r="S417" s="192"/>
      <c r="T417" s="193"/>
      <c r="AT417" s="187" t="s">
        <v>187</v>
      </c>
      <c r="AU417" s="187" t="s">
        <v>21</v>
      </c>
      <c r="AV417" s="13" t="s">
        <v>91</v>
      </c>
      <c r="AW417" s="13" t="s">
        <v>36</v>
      </c>
      <c r="AX417" s="13" t="s">
        <v>80</v>
      </c>
      <c r="AY417" s="187" t="s">
        <v>180</v>
      </c>
    </row>
    <row r="418" spans="1:65" s="14" customFormat="1" ht="11.25">
      <c r="B418" s="194"/>
      <c r="D418" s="182" t="s">
        <v>187</v>
      </c>
      <c r="E418" s="195" t="s">
        <v>1</v>
      </c>
      <c r="F418" s="196" t="s">
        <v>189</v>
      </c>
      <c r="H418" s="197">
        <v>1</v>
      </c>
      <c r="I418" s="198"/>
      <c r="L418" s="194"/>
      <c r="M418" s="199"/>
      <c r="N418" s="200"/>
      <c r="O418" s="200"/>
      <c r="P418" s="200"/>
      <c r="Q418" s="200"/>
      <c r="R418" s="200"/>
      <c r="S418" s="200"/>
      <c r="T418" s="201"/>
      <c r="AT418" s="195" t="s">
        <v>187</v>
      </c>
      <c r="AU418" s="195" t="s">
        <v>21</v>
      </c>
      <c r="AV418" s="14" t="s">
        <v>128</v>
      </c>
      <c r="AW418" s="14" t="s">
        <v>36</v>
      </c>
      <c r="AX418" s="14" t="s">
        <v>21</v>
      </c>
      <c r="AY418" s="195" t="s">
        <v>180</v>
      </c>
    </row>
    <row r="419" spans="1:65" s="2" customFormat="1" ht="48" customHeight="1">
      <c r="A419" s="33"/>
      <c r="B419" s="167"/>
      <c r="C419" s="168" t="s">
        <v>319</v>
      </c>
      <c r="D419" s="168" t="s">
        <v>182</v>
      </c>
      <c r="E419" s="169" t="s">
        <v>1548</v>
      </c>
      <c r="F419" s="170" t="s">
        <v>1549</v>
      </c>
      <c r="G419" s="171" t="s">
        <v>1243</v>
      </c>
      <c r="H419" s="172">
        <v>1</v>
      </c>
      <c r="I419" s="173"/>
      <c r="J419" s="174">
        <f>ROUND(I419*H419,2)</f>
        <v>0</v>
      </c>
      <c r="K419" s="175"/>
      <c r="L419" s="34"/>
      <c r="M419" s="176" t="s">
        <v>1</v>
      </c>
      <c r="N419" s="177" t="s">
        <v>45</v>
      </c>
      <c r="O419" s="59"/>
      <c r="P419" s="178">
        <f>O419*H419</f>
        <v>0</v>
      </c>
      <c r="Q419" s="178">
        <v>0</v>
      </c>
      <c r="R419" s="178">
        <f>Q419*H419</f>
        <v>0</v>
      </c>
      <c r="S419" s="178">
        <v>0</v>
      </c>
      <c r="T419" s="179">
        <f>S419*H419</f>
        <v>0</v>
      </c>
      <c r="U419" s="33"/>
      <c r="V419" s="33"/>
      <c r="W419" s="33"/>
      <c r="X419" s="33"/>
      <c r="Y419" s="33"/>
      <c r="Z419" s="33"/>
      <c r="AA419" s="33"/>
      <c r="AB419" s="33"/>
      <c r="AC419" s="33"/>
      <c r="AD419" s="33"/>
      <c r="AE419" s="33"/>
      <c r="AR419" s="180" t="s">
        <v>128</v>
      </c>
      <c r="AT419" s="180" t="s">
        <v>182</v>
      </c>
      <c r="AU419" s="180" t="s">
        <v>21</v>
      </c>
      <c r="AY419" s="18" t="s">
        <v>180</v>
      </c>
      <c r="BE419" s="181">
        <f>IF(N419="základní",J419,0)</f>
        <v>0</v>
      </c>
      <c r="BF419" s="181">
        <f>IF(N419="snížená",J419,0)</f>
        <v>0</v>
      </c>
      <c r="BG419" s="181">
        <f>IF(N419="zákl. přenesená",J419,0)</f>
        <v>0</v>
      </c>
      <c r="BH419" s="181">
        <f>IF(N419="sníž. přenesená",J419,0)</f>
        <v>0</v>
      </c>
      <c r="BI419" s="181">
        <f>IF(N419="nulová",J419,0)</f>
        <v>0</v>
      </c>
      <c r="BJ419" s="18" t="s">
        <v>21</v>
      </c>
      <c r="BK419" s="181">
        <f>ROUND(I419*H419,2)</f>
        <v>0</v>
      </c>
      <c r="BL419" s="18" t="s">
        <v>128</v>
      </c>
      <c r="BM419" s="180" t="s">
        <v>671</v>
      </c>
    </row>
    <row r="420" spans="1:65" s="2" customFormat="1" ht="29.25">
      <c r="A420" s="33"/>
      <c r="B420" s="34"/>
      <c r="C420" s="33"/>
      <c r="D420" s="182" t="s">
        <v>186</v>
      </c>
      <c r="E420" s="33"/>
      <c r="F420" s="183" t="s">
        <v>1549</v>
      </c>
      <c r="G420" s="33"/>
      <c r="H420" s="33"/>
      <c r="I420" s="102"/>
      <c r="J420" s="33"/>
      <c r="K420" s="33"/>
      <c r="L420" s="34"/>
      <c r="M420" s="184"/>
      <c r="N420" s="185"/>
      <c r="O420" s="59"/>
      <c r="P420" s="59"/>
      <c r="Q420" s="59"/>
      <c r="R420" s="59"/>
      <c r="S420" s="59"/>
      <c r="T420" s="60"/>
      <c r="U420" s="33"/>
      <c r="V420" s="33"/>
      <c r="W420" s="33"/>
      <c r="X420" s="33"/>
      <c r="Y420" s="33"/>
      <c r="Z420" s="33"/>
      <c r="AA420" s="33"/>
      <c r="AB420" s="33"/>
      <c r="AC420" s="33"/>
      <c r="AD420" s="33"/>
      <c r="AE420" s="33"/>
      <c r="AT420" s="18" t="s">
        <v>186</v>
      </c>
      <c r="AU420" s="18" t="s">
        <v>21</v>
      </c>
    </row>
    <row r="421" spans="1:65" s="15" customFormat="1" ht="11.25">
      <c r="B421" s="213"/>
      <c r="D421" s="182" t="s">
        <v>187</v>
      </c>
      <c r="E421" s="214" t="s">
        <v>1</v>
      </c>
      <c r="F421" s="215" t="s">
        <v>1550</v>
      </c>
      <c r="H421" s="214" t="s">
        <v>1</v>
      </c>
      <c r="I421" s="216"/>
      <c r="L421" s="213"/>
      <c r="M421" s="217"/>
      <c r="N421" s="218"/>
      <c r="O421" s="218"/>
      <c r="P421" s="218"/>
      <c r="Q421" s="218"/>
      <c r="R421" s="218"/>
      <c r="S421" s="218"/>
      <c r="T421" s="219"/>
      <c r="AT421" s="214" t="s">
        <v>187</v>
      </c>
      <c r="AU421" s="214" t="s">
        <v>21</v>
      </c>
      <c r="AV421" s="15" t="s">
        <v>21</v>
      </c>
      <c r="AW421" s="15" t="s">
        <v>36</v>
      </c>
      <c r="AX421" s="15" t="s">
        <v>80</v>
      </c>
      <c r="AY421" s="214" t="s">
        <v>180</v>
      </c>
    </row>
    <row r="422" spans="1:65" s="13" customFormat="1" ht="11.25">
      <c r="B422" s="186"/>
      <c r="D422" s="182" t="s">
        <v>187</v>
      </c>
      <c r="E422" s="187" t="s">
        <v>1</v>
      </c>
      <c r="F422" s="188" t="s">
        <v>21</v>
      </c>
      <c r="H422" s="189">
        <v>1</v>
      </c>
      <c r="I422" s="190"/>
      <c r="L422" s="186"/>
      <c r="M422" s="191"/>
      <c r="N422" s="192"/>
      <c r="O422" s="192"/>
      <c r="P422" s="192"/>
      <c r="Q422" s="192"/>
      <c r="R422" s="192"/>
      <c r="S422" s="192"/>
      <c r="T422" s="193"/>
      <c r="AT422" s="187" t="s">
        <v>187</v>
      </c>
      <c r="AU422" s="187" t="s">
        <v>21</v>
      </c>
      <c r="AV422" s="13" t="s">
        <v>91</v>
      </c>
      <c r="AW422" s="13" t="s">
        <v>36</v>
      </c>
      <c r="AX422" s="13" t="s">
        <v>80</v>
      </c>
      <c r="AY422" s="187" t="s">
        <v>180</v>
      </c>
    </row>
    <row r="423" spans="1:65" s="14" customFormat="1" ht="11.25">
      <c r="B423" s="194"/>
      <c r="D423" s="182" t="s">
        <v>187</v>
      </c>
      <c r="E423" s="195" t="s">
        <v>1</v>
      </c>
      <c r="F423" s="196" t="s">
        <v>189</v>
      </c>
      <c r="H423" s="197">
        <v>1</v>
      </c>
      <c r="I423" s="198"/>
      <c r="L423" s="194"/>
      <c r="M423" s="199"/>
      <c r="N423" s="200"/>
      <c r="O423" s="200"/>
      <c r="P423" s="200"/>
      <c r="Q423" s="200"/>
      <c r="R423" s="200"/>
      <c r="S423" s="200"/>
      <c r="T423" s="201"/>
      <c r="AT423" s="195" t="s">
        <v>187</v>
      </c>
      <c r="AU423" s="195" t="s">
        <v>21</v>
      </c>
      <c r="AV423" s="14" t="s">
        <v>128</v>
      </c>
      <c r="AW423" s="14" t="s">
        <v>36</v>
      </c>
      <c r="AX423" s="14" t="s">
        <v>21</v>
      </c>
      <c r="AY423" s="195" t="s">
        <v>180</v>
      </c>
    </row>
    <row r="424" spans="1:65" s="2" customFormat="1" ht="24" customHeight="1">
      <c r="A424" s="33"/>
      <c r="B424" s="167"/>
      <c r="C424" s="168" t="s">
        <v>463</v>
      </c>
      <c r="D424" s="168" t="s">
        <v>182</v>
      </c>
      <c r="E424" s="169" t="s">
        <v>1551</v>
      </c>
      <c r="F424" s="170" t="s">
        <v>1552</v>
      </c>
      <c r="G424" s="171" t="s">
        <v>1243</v>
      </c>
      <c r="H424" s="172">
        <v>4</v>
      </c>
      <c r="I424" s="173"/>
      <c r="J424" s="174">
        <f>ROUND(I424*H424,2)</f>
        <v>0</v>
      </c>
      <c r="K424" s="175"/>
      <c r="L424" s="34"/>
      <c r="M424" s="176" t="s">
        <v>1</v>
      </c>
      <c r="N424" s="177" t="s">
        <v>45</v>
      </c>
      <c r="O424" s="59"/>
      <c r="P424" s="178">
        <f>O424*H424</f>
        <v>0</v>
      </c>
      <c r="Q424" s="178">
        <v>0</v>
      </c>
      <c r="R424" s="178">
        <f>Q424*H424</f>
        <v>0</v>
      </c>
      <c r="S424" s="178">
        <v>0</v>
      </c>
      <c r="T424" s="179">
        <f>S424*H424</f>
        <v>0</v>
      </c>
      <c r="U424" s="33"/>
      <c r="V424" s="33"/>
      <c r="W424" s="33"/>
      <c r="X424" s="33"/>
      <c r="Y424" s="33"/>
      <c r="Z424" s="33"/>
      <c r="AA424" s="33"/>
      <c r="AB424" s="33"/>
      <c r="AC424" s="33"/>
      <c r="AD424" s="33"/>
      <c r="AE424" s="33"/>
      <c r="AR424" s="180" t="s">
        <v>128</v>
      </c>
      <c r="AT424" s="180" t="s">
        <v>182</v>
      </c>
      <c r="AU424" s="180" t="s">
        <v>21</v>
      </c>
      <c r="AY424" s="18" t="s">
        <v>180</v>
      </c>
      <c r="BE424" s="181">
        <f>IF(N424="základní",J424,0)</f>
        <v>0</v>
      </c>
      <c r="BF424" s="181">
        <f>IF(N424="snížená",J424,0)</f>
        <v>0</v>
      </c>
      <c r="BG424" s="181">
        <f>IF(N424="zákl. přenesená",J424,0)</f>
        <v>0</v>
      </c>
      <c r="BH424" s="181">
        <f>IF(N424="sníž. přenesená",J424,0)</f>
        <v>0</v>
      </c>
      <c r="BI424" s="181">
        <f>IF(N424="nulová",J424,0)</f>
        <v>0</v>
      </c>
      <c r="BJ424" s="18" t="s">
        <v>21</v>
      </c>
      <c r="BK424" s="181">
        <f>ROUND(I424*H424,2)</f>
        <v>0</v>
      </c>
      <c r="BL424" s="18" t="s">
        <v>128</v>
      </c>
      <c r="BM424" s="180" t="s">
        <v>674</v>
      </c>
    </row>
    <row r="425" spans="1:65" s="2" customFormat="1" ht="19.5">
      <c r="A425" s="33"/>
      <c r="B425" s="34"/>
      <c r="C425" s="33"/>
      <c r="D425" s="182" t="s">
        <v>186</v>
      </c>
      <c r="E425" s="33"/>
      <c r="F425" s="183" t="s">
        <v>1552</v>
      </c>
      <c r="G425" s="33"/>
      <c r="H425" s="33"/>
      <c r="I425" s="102"/>
      <c r="J425" s="33"/>
      <c r="K425" s="33"/>
      <c r="L425" s="34"/>
      <c r="M425" s="184"/>
      <c r="N425" s="185"/>
      <c r="O425" s="59"/>
      <c r="P425" s="59"/>
      <c r="Q425" s="59"/>
      <c r="R425" s="59"/>
      <c r="S425" s="59"/>
      <c r="T425" s="60"/>
      <c r="U425" s="33"/>
      <c r="V425" s="33"/>
      <c r="W425" s="33"/>
      <c r="X425" s="33"/>
      <c r="Y425" s="33"/>
      <c r="Z425" s="33"/>
      <c r="AA425" s="33"/>
      <c r="AB425" s="33"/>
      <c r="AC425" s="33"/>
      <c r="AD425" s="33"/>
      <c r="AE425" s="33"/>
      <c r="AT425" s="18" t="s">
        <v>186</v>
      </c>
      <c r="AU425" s="18" t="s">
        <v>21</v>
      </c>
    </row>
    <row r="426" spans="1:65" s="15" customFormat="1" ht="11.25">
      <c r="B426" s="213"/>
      <c r="D426" s="182" t="s">
        <v>187</v>
      </c>
      <c r="E426" s="214" t="s">
        <v>1</v>
      </c>
      <c r="F426" s="215" t="s">
        <v>1553</v>
      </c>
      <c r="H426" s="214" t="s">
        <v>1</v>
      </c>
      <c r="I426" s="216"/>
      <c r="L426" s="213"/>
      <c r="M426" s="217"/>
      <c r="N426" s="218"/>
      <c r="O426" s="218"/>
      <c r="P426" s="218"/>
      <c r="Q426" s="218"/>
      <c r="R426" s="218"/>
      <c r="S426" s="218"/>
      <c r="T426" s="219"/>
      <c r="AT426" s="214" t="s">
        <v>187</v>
      </c>
      <c r="AU426" s="214" t="s">
        <v>21</v>
      </c>
      <c r="AV426" s="15" t="s">
        <v>21</v>
      </c>
      <c r="AW426" s="15" t="s">
        <v>36</v>
      </c>
      <c r="AX426" s="15" t="s">
        <v>80</v>
      </c>
      <c r="AY426" s="214" t="s">
        <v>180</v>
      </c>
    </row>
    <row r="427" spans="1:65" s="13" customFormat="1" ht="11.25">
      <c r="B427" s="186"/>
      <c r="D427" s="182" t="s">
        <v>187</v>
      </c>
      <c r="E427" s="187" t="s">
        <v>1</v>
      </c>
      <c r="F427" s="188" t="s">
        <v>128</v>
      </c>
      <c r="H427" s="189">
        <v>4</v>
      </c>
      <c r="I427" s="190"/>
      <c r="L427" s="186"/>
      <c r="M427" s="191"/>
      <c r="N427" s="192"/>
      <c r="O427" s="192"/>
      <c r="P427" s="192"/>
      <c r="Q427" s="192"/>
      <c r="R427" s="192"/>
      <c r="S427" s="192"/>
      <c r="T427" s="193"/>
      <c r="AT427" s="187" t="s">
        <v>187</v>
      </c>
      <c r="AU427" s="187" t="s">
        <v>21</v>
      </c>
      <c r="AV427" s="13" t="s">
        <v>91</v>
      </c>
      <c r="AW427" s="13" t="s">
        <v>36</v>
      </c>
      <c r="AX427" s="13" t="s">
        <v>80</v>
      </c>
      <c r="AY427" s="187" t="s">
        <v>180</v>
      </c>
    </row>
    <row r="428" spans="1:65" s="14" customFormat="1" ht="11.25">
      <c r="B428" s="194"/>
      <c r="D428" s="182" t="s">
        <v>187</v>
      </c>
      <c r="E428" s="195" t="s">
        <v>1</v>
      </c>
      <c r="F428" s="196" t="s">
        <v>189</v>
      </c>
      <c r="H428" s="197">
        <v>4</v>
      </c>
      <c r="I428" s="198"/>
      <c r="L428" s="194"/>
      <c r="M428" s="199"/>
      <c r="N428" s="200"/>
      <c r="O428" s="200"/>
      <c r="P428" s="200"/>
      <c r="Q428" s="200"/>
      <c r="R428" s="200"/>
      <c r="S428" s="200"/>
      <c r="T428" s="201"/>
      <c r="AT428" s="195" t="s">
        <v>187</v>
      </c>
      <c r="AU428" s="195" t="s">
        <v>21</v>
      </c>
      <c r="AV428" s="14" t="s">
        <v>128</v>
      </c>
      <c r="AW428" s="14" t="s">
        <v>36</v>
      </c>
      <c r="AX428" s="14" t="s">
        <v>21</v>
      </c>
      <c r="AY428" s="195" t="s">
        <v>180</v>
      </c>
    </row>
    <row r="429" spans="1:65" s="2" customFormat="1" ht="48" customHeight="1">
      <c r="A429" s="33"/>
      <c r="B429" s="167"/>
      <c r="C429" s="168" t="s">
        <v>322</v>
      </c>
      <c r="D429" s="168" t="s">
        <v>182</v>
      </c>
      <c r="E429" s="169" t="s">
        <v>1554</v>
      </c>
      <c r="F429" s="170" t="s">
        <v>1465</v>
      </c>
      <c r="G429" s="171" t="s">
        <v>1243</v>
      </c>
      <c r="H429" s="172">
        <v>1</v>
      </c>
      <c r="I429" s="173"/>
      <c r="J429" s="174">
        <f>ROUND(I429*H429,2)</f>
        <v>0</v>
      </c>
      <c r="K429" s="175"/>
      <c r="L429" s="34"/>
      <c r="M429" s="176" t="s">
        <v>1</v>
      </c>
      <c r="N429" s="177" t="s">
        <v>45</v>
      </c>
      <c r="O429" s="59"/>
      <c r="P429" s="178">
        <f>O429*H429</f>
        <v>0</v>
      </c>
      <c r="Q429" s="178">
        <v>0</v>
      </c>
      <c r="R429" s="178">
        <f>Q429*H429</f>
        <v>0</v>
      </c>
      <c r="S429" s="178">
        <v>0</v>
      </c>
      <c r="T429" s="179">
        <f>S429*H429</f>
        <v>0</v>
      </c>
      <c r="U429" s="33"/>
      <c r="V429" s="33"/>
      <c r="W429" s="33"/>
      <c r="X429" s="33"/>
      <c r="Y429" s="33"/>
      <c r="Z429" s="33"/>
      <c r="AA429" s="33"/>
      <c r="AB429" s="33"/>
      <c r="AC429" s="33"/>
      <c r="AD429" s="33"/>
      <c r="AE429" s="33"/>
      <c r="AR429" s="180" t="s">
        <v>128</v>
      </c>
      <c r="AT429" s="180" t="s">
        <v>182</v>
      </c>
      <c r="AU429" s="180" t="s">
        <v>21</v>
      </c>
      <c r="AY429" s="18" t="s">
        <v>180</v>
      </c>
      <c r="BE429" s="181">
        <f>IF(N429="základní",J429,0)</f>
        <v>0</v>
      </c>
      <c r="BF429" s="181">
        <f>IF(N429="snížená",J429,0)</f>
        <v>0</v>
      </c>
      <c r="BG429" s="181">
        <f>IF(N429="zákl. přenesená",J429,0)</f>
        <v>0</v>
      </c>
      <c r="BH429" s="181">
        <f>IF(N429="sníž. přenesená",J429,0)</f>
        <v>0</v>
      </c>
      <c r="BI429" s="181">
        <f>IF(N429="nulová",J429,0)</f>
        <v>0</v>
      </c>
      <c r="BJ429" s="18" t="s">
        <v>21</v>
      </c>
      <c r="BK429" s="181">
        <f>ROUND(I429*H429,2)</f>
        <v>0</v>
      </c>
      <c r="BL429" s="18" t="s">
        <v>128</v>
      </c>
      <c r="BM429" s="180" t="s">
        <v>680</v>
      </c>
    </row>
    <row r="430" spans="1:65" s="2" customFormat="1" ht="29.25">
      <c r="A430" s="33"/>
      <c r="B430" s="34"/>
      <c r="C430" s="33"/>
      <c r="D430" s="182" t="s">
        <v>186</v>
      </c>
      <c r="E430" s="33"/>
      <c r="F430" s="183" t="s">
        <v>1465</v>
      </c>
      <c r="G430" s="33"/>
      <c r="H430" s="33"/>
      <c r="I430" s="102"/>
      <c r="J430" s="33"/>
      <c r="K430" s="33"/>
      <c r="L430" s="34"/>
      <c r="M430" s="184"/>
      <c r="N430" s="185"/>
      <c r="O430" s="59"/>
      <c r="P430" s="59"/>
      <c r="Q430" s="59"/>
      <c r="R430" s="59"/>
      <c r="S430" s="59"/>
      <c r="T430" s="60"/>
      <c r="U430" s="33"/>
      <c r="V430" s="33"/>
      <c r="W430" s="33"/>
      <c r="X430" s="33"/>
      <c r="Y430" s="33"/>
      <c r="Z430" s="33"/>
      <c r="AA430" s="33"/>
      <c r="AB430" s="33"/>
      <c r="AC430" s="33"/>
      <c r="AD430" s="33"/>
      <c r="AE430" s="33"/>
      <c r="AT430" s="18" t="s">
        <v>186</v>
      </c>
      <c r="AU430" s="18" t="s">
        <v>21</v>
      </c>
    </row>
    <row r="431" spans="1:65" s="15" customFormat="1" ht="11.25">
      <c r="B431" s="213"/>
      <c r="D431" s="182" t="s">
        <v>187</v>
      </c>
      <c r="E431" s="214" t="s">
        <v>1</v>
      </c>
      <c r="F431" s="215" t="s">
        <v>1463</v>
      </c>
      <c r="H431" s="214" t="s">
        <v>1</v>
      </c>
      <c r="I431" s="216"/>
      <c r="L431" s="213"/>
      <c r="M431" s="217"/>
      <c r="N431" s="218"/>
      <c r="O431" s="218"/>
      <c r="P431" s="218"/>
      <c r="Q431" s="218"/>
      <c r="R431" s="218"/>
      <c r="S431" s="218"/>
      <c r="T431" s="219"/>
      <c r="AT431" s="214" t="s">
        <v>187</v>
      </c>
      <c r="AU431" s="214" t="s">
        <v>21</v>
      </c>
      <c r="AV431" s="15" t="s">
        <v>21</v>
      </c>
      <c r="AW431" s="15" t="s">
        <v>36</v>
      </c>
      <c r="AX431" s="15" t="s">
        <v>80</v>
      </c>
      <c r="AY431" s="214" t="s">
        <v>180</v>
      </c>
    </row>
    <row r="432" spans="1:65" s="13" customFormat="1" ht="11.25">
      <c r="B432" s="186"/>
      <c r="D432" s="182" t="s">
        <v>187</v>
      </c>
      <c r="E432" s="187" t="s">
        <v>1</v>
      </c>
      <c r="F432" s="188" t="s">
        <v>21</v>
      </c>
      <c r="H432" s="189">
        <v>1</v>
      </c>
      <c r="I432" s="190"/>
      <c r="L432" s="186"/>
      <c r="M432" s="191"/>
      <c r="N432" s="192"/>
      <c r="O432" s="192"/>
      <c r="P432" s="192"/>
      <c r="Q432" s="192"/>
      <c r="R432" s="192"/>
      <c r="S432" s="192"/>
      <c r="T432" s="193"/>
      <c r="AT432" s="187" t="s">
        <v>187</v>
      </c>
      <c r="AU432" s="187" t="s">
        <v>21</v>
      </c>
      <c r="AV432" s="13" t="s">
        <v>91</v>
      </c>
      <c r="AW432" s="13" t="s">
        <v>36</v>
      </c>
      <c r="AX432" s="13" t="s">
        <v>80</v>
      </c>
      <c r="AY432" s="187" t="s">
        <v>180</v>
      </c>
    </row>
    <row r="433" spans="1:65" s="14" customFormat="1" ht="11.25">
      <c r="B433" s="194"/>
      <c r="D433" s="182" t="s">
        <v>187</v>
      </c>
      <c r="E433" s="195" t="s">
        <v>1</v>
      </c>
      <c r="F433" s="196" t="s">
        <v>189</v>
      </c>
      <c r="H433" s="197">
        <v>1</v>
      </c>
      <c r="I433" s="198"/>
      <c r="L433" s="194"/>
      <c r="M433" s="199"/>
      <c r="N433" s="200"/>
      <c r="O433" s="200"/>
      <c r="P433" s="200"/>
      <c r="Q433" s="200"/>
      <c r="R433" s="200"/>
      <c r="S433" s="200"/>
      <c r="T433" s="201"/>
      <c r="AT433" s="195" t="s">
        <v>187</v>
      </c>
      <c r="AU433" s="195" t="s">
        <v>21</v>
      </c>
      <c r="AV433" s="14" t="s">
        <v>128</v>
      </c>
      <c r="AW433" s="14" t="s">
        <v>36</v>
      </c>
      <c r="AX433" s="14" t="s">
        <v>21</v>
      </c>
      <c r="AY433" s="195" t="s">
        <v>180</v>
      </c>
    </row>
    <row r="434" spans="1:65" s="2" customFormat="1" ht="36" customHeight="1">
      <c r="A434" s="33"/>
      <c r="B434" s="167"/>
      <c r="C434" s="168" t="s">
        <v>473</v>
      </c>
      <c r="D434" s="168" t="s">
        <v>182</v>
      </c>
      <c r="E434" s="169" t="s">
        <v>1555</v>
      </c>
      <c r="F434" s="170" t="s">
        <v>1467</v>
      </c>
      <c r="G434" s="171" t="s">
        <v>1243</v>
      </c>
      <c r="H434" s="172">
        <v>2</v>
      </c>
      <c r="I434" s="173"/>
      <c r="J434" s="174">
        <f>ROUND(I434*H434,2)</f>
        <v>0</v>
      </c>
      <c r="K434" s="175"/>
      <c r="L434" s="34"/>
      <c r="M434" s="176" t="s">
        <v>1</v>
      </c>
      <c r="N434" s="177" t="s">
        <v>45</v>
      </c>
      <c r="O434" s="59"/>
      <c r="P434" s="178">
        <f>O434*H434</f>
        <v>0</v>
      </c>
      <c r="Q434" s="178">
        <v>0</v>
      </c>
      <c r="R434" s="178">
        <f>Q434*H434</f>
        <v>0</v>
      </c>
      <c r="S434" s="178">
        <v>0</v>
      </c>
      <c r="T434" s="179">
        <f>S434*H434</f>
        <v>0</v>
      </c>
      <c r="U434" s="33"/>
      <c r="V434" s="33"/>
      <c r="W434" s="33"/>
      <c r="X434" s="33"/>
      <c r="Y434" s="33"/>
      <c r="Z434" s="33"/>
      <c r="AA434" s="33"/>
      <c r="AB434" s="33"/>
      <c r="AC434" s="33"/>
      <c r="AD434" s="33"/>
      <c r="AE434" s="33"/>
      <c r="AR434" s="180" t="s">
        <v>128</v>
      </c>
      <c r="AT434" s="180" t="s">
        <v>182</v>
      </c>
      <c r="AU434" s="180" t="s">
        <v>21</v>
      </c>
      <c r="AY434" s="18" t="s">
        <v>180</v>
      </c>
      <c r="BE434" s="181">
        <f>IF(N434="základní",J434,0)</f>
        <v>0</v>
      </c>
      <c r="BF434" s="181">
        <f>IF(N434="snížená",J434,0)</f>
        <v>0</v>
      </c>
      <c r="BG434" s="181">
        <f>IF(N434="zákl. přenesená",J434,0)</f>
        <v>0</v>
      </c>
      <c r="BH434" s="181">
        <f>IF(N434="sníž. přenesená",J434,0)</f>
        <v>0</v>
      </c>
      <c r="BI434" s="181">
        <f>IF(N434="nulová",J434,0)</f>
        <v>0</v>
      </c>
      <c r="BJ434" s="18" t="s">
        <v>21</v>
      </c>
      <c r="BK434" s="181">
        <f>ROUND(I434*H434,2)</f>
        <v>0</v>
      </c>
      <c r="BL434" s="18" t="s">
        <v>128</v>
      </c>
      <c r="BM434" s="180" t="s">
        <v>684</v>
      </c>
    </row>
    <row r="435" spans="1:65" s="2" customFormat="1" ht="19.5">
      <c r="A435" s="33"/>
      <c r="B435" s="34"/>
      <c r="C435" s="33"/>
      <c r="D435" s="182" t="s">
        <v>186</v>
      </c>
      <c r="E435" s="33"/>
      <c r="F435" s="183" t="s">
        <v>1467</v>
      </c>
      <c r="G435" s="33"/>
      <c r="H435" s="33"/>
      <c r="I435" s="102"/>
      <c r="J435" s="33"/>
      <c r="K435" s="33"/>
      <c r="L435" s="34"/>
      <c r="M435" s="184"/>
      <c r="N435" s="185"/>
      <c r="O435" s="59"/>
      <c r="P435" s="59"/>
      <c r="Q435" s="59"/>
      <c r="R435" s="59"/>
      <c r="S435" s="59"/>
      <c r="T435" s="60"/>
      <c r="U435" s="33"/>
      <c r="V435" s="33"/>
      <c r="W435" s="33"/>
      <c r="X435" s="33"/>
      <c r="Y435" s="33"/>
      <c r="Z435" s="33"/>
      <c r="AA435" s="33"/>
      <c r="AB435" s="33"/>
      <c r="AC435" s="33"/>
      <c r="AD435" s="33"/>
      <c r="AE435" s="33"/>
      <c r="AT435" s="18" t="s">
        <v>186</v>
      </c>
      <c r="AU435" s="18" t="s">
        <v>21</v>
      </c>
    </row>
    <row r="436" spans="1:65" s="2" customFormat="1" ht="24" customHeight="1">
      <c r="A436" s="33"/>
      <c r="B436" s="167"/>
      <c r="C436" s="168" t="s">
        <v>326</v>
      </c>
      <c r="D436" s="168" t="s">
        <v>182</v>
      </c>
      <c r="E436" s="169" t="s">
        <v>1556</v>
      </c>
      <c r="F436" s="170" t="s">
        <v>1557</v>
      </c>
      <c r="G436" s="171" t="s">
        <v>213</v>
      </c>
      <c r="H436" s="172">
        <v>15</v>
      </c>
      <c r="I436" s="173"/>
      <c r="J436" s="174">
        <f>ROUND(I436*H436,2)</f>
        <v>0</v>
      </c>
      <c r="K436" s="175"/>
      <c r="L436" s="34"/>
      <c r="M436" s="176" t="s">
        <v>1</v>
      </c>
      <c r="N436" s="177" t="s">
        <v>45</v>
      </c>
      <c r="O436" s="59"/>
      <c r="P436" s="178">
        <f>O436*H436</f>
        <v>0</v>
      </c>
      <c r="Q436" s="178">
        <v>0</v>
      </c>
      <c r="R436" s="178">
        <f>Q436*H436</f>
        <v>0</v>
      </c>
      <c r="S436" s="178">
        <v>0</v>
      </c>
      <c r="T436" s="179">
        <f>S436*H436</f>
        <v>0</v>
      </c>
      <c r="U436" s="33"/>
      <c r="V436" s="33"/>
      <c r="W436" s="33"/>
      <c r="X436" s="33"/>
      <c r="Y436" s="33"/>
      <c r="Z436" s="33"/>
      <c r="AA436" s="33"/>
      <c r="AB436" s="33"/>
      <c r="AC436" s="33"/>
      <c r="AD436" s="33"/>
      <c r="AE436" s="33"/>
      <c r="AR436" s="180" t="s">
        <v>128</v>
      </c>
      <c r="AT436" s="180" t="s">
        <v>182</v>
      </c>
      <c r="AU436" s="180" t="s">
        <v>21</v>
      </c>
      <c r="AY436" s="18" t="s">
        <v>180</v>
      </c>
      <c r="BE436" s="181">
        <f>IF(N436="základní",J436,0)</f>
        <v>0</v>
      </c>
      <c r="BF436" s="181">
        <f>IF(N436="snížená",J436,0)</f>
        <v>0</v>
      </c>
      <c r="BG436" s="181">
        <f>IF(N436="zákl. přenesená",J436,0)</f>
        <v>0</v>
      </c>
      <c r="BH436" s="181">
        <f>IF(N436="sníž. přenesená",J436,0)</f>
        <v>0</v>
      </c>
      <c r="BI436" s="181">
        <f>IF(N436="nulová",J436,0)</f>
        <v>0</v>
      </c>
      <c r="BJ436" s="18" t="s">
        <v>21</v>
      </c>
      <c r="BK436" s="181">
        <f>ROUND(I436*H436,2)</f>
        <v>0</v>
      </c>
      <c r="BL436" s="18" t="s">
        <v>128</v>
      </c>
      <c r="BM436" s="180" t="s">
        <v>688</v>
      </c>
    </row>
    <row r="437" spans="1:65" s="2" customFormat="1" ht="19.5">
      <c r="A437" s="33"/>
      <c r="B437" s="34"/>
      <c r="C437" s="33"/>
      <c r="D437" s="182" t="s">
        <v>186</v>
      </c>
      <c r="E437" s="33"/>
      <c r="F437" s="183" t="s">
        <v>1557</v>
      </c>
      <c r="G437" s="33"/>
      <c r="H437" s="33"/>
      <c r="I437" s="102"/>
      <c r="J437" s="33"/>
      <c r="K437" s="33"/>
      <c r="L437" s="34"/>
      <c r="M437" s="184"/>
      <c r="N437" s="185"/>
      <c r="O437" s="59"/>
      <c r="P437" s="59"/>
      <c r="Q437" s="59"/>
      <c r="R437" s="59"/>
      <c r="S437" s="59"/>
      <c r="T437" s="60"/>
      <c r="U437" s="33"/>
      <c r="V437" s="33"/>
      <c r="W437" s="33"/>
      <c r="X437" s="33"/>
      <c r="Y437" s="33"/>
      <c r="Z437" s="33"/>
      <c r="AA437" s="33"/>
      <c r="AB437" s="33"/>
      <c r="AC437" s="33"/>
      <c r="AD437" s="33"/>
      <c r="AE437" s="33"/>
      <c r="AT437" s="18" t="s">
        <v>186</v>
      </c>
      <c r="AU437" s="18" t="s">
        <v>21</v>
      </c>
    </row>
    <row r="438" spans="1:65" s="2" customFormat="1" ht="24" customHeight="1">
      <c r="A438" s="33"/>
      <c r="B438" s="167"/>
      <c r="C438" s="168" t="s">
        <v>481</v>
      </c>
      <c r="D438" s="168" t="s">
        <v>182</v>
      </c>
      <c r="E438" s="169" t="s">
        <v>1558</v>
      </c>
      <c r="F438" s="170" t="s">
        <v>1559</v>
      </c>
      <c r="G438" s="171" t="s">
        <v>1243</v>
      </c>
      <c r="H438" s="172">
        <v>5</v>
      </c>
      <c r="I438" s="173"/>
      <c r="J438" s="174">
        <f>ROUND(I438*H438,2)</f>
        <v>0</v>
      </c>
      <c r="K438" s="175"/>
      <c r="L438" s="34"/>
      <c r="M438" s="176" t="s">
        <v>1</v>
      </c>
      <c r="N438" s="177" t="s">
        <v>45</v>
      </c>
      <c r="O438" s="59"/>
      <c r="P438" s="178">
        <f>O438*H438</f>
        <v>0</v>
      </c>
      <c r="Q438" s="178">
        <v>0</v>
      </c>
      <c r="R438" s="178">
        <f>Q438*H438</f>
        <v>0</v>
      </c>
      <c r="S438" s="178">
        <v>0</v>
      </c>
      <c r="T438" s="179">
        <f>S438*H438</f>
        <v>0</v>
      </c>
      <c r="U438" s="33"/>
      <c r="V438" s="33"/>
      <c r="W438" s="33"/>
      <c r="X438" s="33"/>
      <c r="Y438" s="33"/>
      <c r="Z438" s="33"/>
      <c r="AA438" s="33"/>
      <c r="AB438" s="33"/>
      <c r="AC438" s="33"/>
      <c r="AD438" s="33"/>
      <c r="AE438" s="33"/>
      <c r="AR438" s="180" t="s">
        <v>128</v>
      </c>
      <c r="AT438" s="180" t="s">
        <v>182</v>
      </c>
      <c r="AU438" s="180" t="s">
        <v>21</v>
      </c>
      <c r="AY438" s="18" t="s">
        <v>180</v>
      </c>
      <c r="BE438" s="181">
        <f>IF(N438="základní",J438,0)</f>
        <v>0</v>
      </c>
      <c r="BF438" s="181">
        <f>IF(N438="snížená",J438,0)</f>
        <v>0</v>
      </c>
      <c r="BG438" s="181">
        <f>IF(N438="zákl. přenesená",J438,0)</f>
        <v>0</v>
      </c>
      <c r="BH438" s="181">
        <f>IF(N438="sníž. přenesená",J438,0)</f>
        <v>0</v>
      </c>
      <c r="BI438" s="181">
        <f>IF(N438="nulová",J438,0)</f>
        <v>0</v>
      </c>
      <c r="BJ438" s="18" t="s">
        <v>21</v>
      </c>
      <c r="BK438" s="181">
        <f>ROUND(I438*H438,2)</f>
        <v>0</v>
      </c>
      <c r="BL438" s="18" t="s">
        <v>128</v>
      </c>
      <c r="BM438" s="180" t="s">
        <v>692</v>
      </c>
    </row>
    <row r="439" spans="1:65" s="2" customFormat="1" ht="19.5">
      <c r="A439" s="33"/>
      <c r="B439" s="34"/>
      <c r="C439" s="33"/>
      <c r="D439" s="182" t="s">
        <v>186</v>
      </c>
      <c r="E439" s="33"/>
      <c r="F439" s="183" t="s">
        <v>1559</v>
      </c>
      <c r="G439" s="33"/>
      <c r="H439" s="33"/>
      <c r="I439" s="102"/>
      <c r="J439" s="33"/>
      <c r="K439" s="33"/>
      <c r="L439" s="34"/>
      <c r="M439" s="220"/>
      <c r="N439" s="221"/>
      <c r="O439" s="222"/>
      <c r="P439" s="222"/>
      <c r="Q439" s="222"/>
      <c r="R439" s="222"/>
      <c r="S439" s="222"/>
      <c r="T439" s="223"/>
      <c r="U439" s="33"/>
      <c r="V439" s="33"/>
      <c r="W439" s="33"/>
      <c r="X439" s="33"/>
      <c r="Y439" s="33"/>
      <c r="Z439" s="33"/>
      <c r="AA439" s="33"/>
      <c r="AB439" s="33"/>
      <c r="AC439" s="33"/>
      <c r="AD439" s="33"/>
      <c r="AE439" s="33"/>
      <c r="AT439" s="18" t="s">
        <v>186</v>
      </c>
      <c r="AU439" s="18" t="s">
        <v>21</v>
      </c>
    </row>
    <row r="440" spans="1:65" s="2" customFormat="1" ht="6.95" customHeight="1">
      <c r="A440" s="33"/>
      <c r="B440" s="48"/>
      <c r="C440" s="49"/>
      <c r="D440" s="49"/>
      <c r="E440" s="49"/>
      <c r="F440" s="49"/>
      <c r="G440" s="49"/>
      <c r="H440" s="49"/>
      <c r="I440" s="126"/>
      <c r="J440" s="49"/>
      <c r="K440" s="49"/>
      <c r="L440" s="34"/>
      <c r="M440" s="33"/>
      <c r="O440" s="33"/>
      <c r="P440" s="33"/>
      <c r="Q440" s="33"/>
      <c r="R440" s="33"/>
      <c r="S440" s="33"/>
      <c r="T440" s="33"/>
      <c r="U440" s="33"/>
      <c r="V440" s="33"/>
      <c r="W440" s="33"/>
      <c r="X440" s="33"/>
      <c r="Y440" s="33"/>
      <c r="Z440" s="33"/>
      <c r="AA440" s="33"/>
      <c r="AB440" s="33"/>
      <c r="AC440" s="33"/>
      <c r="AD440" s="33"/>
      <c r="AE440" s="33"/>
    </row>
  </sheetData>
  <autoFilter ref="C125:K439"/>
  <mergeCells count="12">
    <mergeCell ref="E118:H118"/>
    <mergeCell ref="L2:V2"/>
    <mergeCell ref="E85:H85"/>
    <mergeCell ref="E87:H87"/>
    <mergeCell ref="E89:H89"/>
    <mergeCell ref="E114:H114"/>
    <mergeCell ref="E116:H11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7"/>
  <sheetViews>
    <sheetView showGridLines="0" topLeftCell="A145"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107</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1560</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ROUND(J124,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ROUND((SUM(BE124:BE186)),  2)</f>
        <v>0</v>
      </c>
      <c r="G35" s="33"/>
      <c r="H35" s="33"/>
      <c r="I35" s="113">
        <v>0.21</v>
      </c>
      <c r="J35" s="112">
        <f>ROUND(((SUM(BE124:BE186))*I35),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ROUND((SUM(BF124:BF186)),  2)</f>
        <v>0</v>
      </c>
      <c r="G36" s="33"/>
      <c r="H36" s="33"/>
      <c r="I36" s="113">
        <v>0.15</v>
      </c>
      <c r="J36" s="112">
        <f>ROUND(((SUM(BF124:BF186))*I36),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ROUND((SUM(BG124:BG186)),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ROUND((SUM(BH124:BH186)),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ROUND((SUM(BI124:BI186)),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d - Zdravotechnika-cenová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J124</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149</v>
      </c>
      <c r="E99" s="134"/>
      <c r="F99" s="134"/>
      <c r="G99" s="134"/>
      <c r="H99" s="134"/>
      <c r="I99" s="135"/>
      <c r="J99" s="136">
        <f>J125</f>
        <v>0</v>
      </c>
      <c r="L99" s="132"/>
    </row>
    <row r="100" spans="1:47" s="10" customFormat="1" ht="19.899999999999999" customHeight="1">
      <c r="B100" s="137"/>
      <c r="D100" s="138" t="s">
        <v>1561</v>
      </c>
      <c r="E100" s="139"/>
      <c r="F100" s="139"/>
      <c r="G100" s="139"/>
      <c r="H100" s="139"/>
      <c r="I100" s="140"/>
      <c r="J100" s="141">
        <f>J126</f>
        <v>0</v>
      </c>
      <c r="L100" s="137"/>
    </row>
    <row r="101" spans="1:47" s="10" customFormat="1" ht="19.899999999999999" customHeight="1">
      <c r="B101" s="137"/>
      <c r="D101" s="138" t="s">
        <v>1562</v>
      </c>
      <c r="E101" s="139"/>
      <c r="F101" s="139"/>
      <c r="G101" s="139"/>
      <c r="H101" s="139"/>
      <c r="I101" s="140"/>
      <c r="J101" s="141">
        <f>J129</f>
        <v>0</v>
      </c>
      <c r="L101" s="137"/>
    </row>
    <row r="102" spans="1:47" s="10" customFormat="1" ht="19.899999999999999" customHeight="1">
      <c r="B102" s="137"/>
      <c r="D102" s="138" t="s">
        <v>1563</v>
      </c>
      <c r="E102" s="139"/>
      <c r="F102" s="139"/>
      <c r="G102" s="139"/>
      <c r="H102" s="139"/>
      <c r="I102" s="140"/>
      <c r="J102" s="141">
        <f>J134</f>
        <v>0</v>
      </c>
      <c r="L102" s="137"/>
    </row>
    <row r="103" spans="1:47" s="2" customFormat="1" ht="21.75" customHeight="1">
      <c r="A103" s="33"/>
      <c r="B103" s="34"/>
      <c r="C103" s="33"/>
      <c r="D103" s="33"/>
      <c r="E103" s="33"/>
      <c r="F103" s="33"/>
      <c r="G103" s="33"/>
      <c r="H103" s="33"/>
      <c r="I103" s="102"/>
      <c r="J103" s="33"/>
      <c r="K103" s="33"/>
      <c r="L103" s="43"/>
      <c r="S103" s="33"/>
      <c r="T103" s="33"/>
      <c r="U103" s="33"/>
      <c r="V103" s="33"/>
      <c r="W103" s="33"/>
      <c r="X103" s="33"/>
      <c r="Y103" s="33"/>
      <c r="Z103" s="33"/>
      <c r="AA103" s="33"/>
      <c r="AB103" s="33"/>
      <c r="AC103" s="33"/>
      <c r="AD103" s="33"/>
      <c r="AE103" s="33"/>
    </row>
    <row r="104" spans="1:47" s="2" customFormat="1" ht="6.95" customHeight="1">
      <c r="A104" s="33"/>
      <c r="B104" s="48"/>
      <c r="C104" s="49"/>
      <c r="D104" s="49"/>
      <c r="E104" s="49"/>
      <c r="F104" s="49"/>
      <c r="G104" s="49"/>
      <c r="H104" s="49"/>
      <c r="I104" s="126"/>
      <c r="J104" s="49"/>
      <c r="K104" s="49"/>
      <c r="L104" s="43"/>
      <c r="S104" s="33"/>
      <c r="T104" s="33"/>
      <c r="U104" s="33"/>
      <c r="V104" s="33"/>
      <c r="W104" s="33"/>
      <c r="X104" s="33"/>
      <c r="Y104" s="33"/>
      <c r="Z104" s="33"/>
      <c r="AA104" s="33"/>
      <c r="AB104" s="33"/>
      <c r="AC104" s="33"/>
      <c r="AD104" s="33"/>
      <c r="AE104" s="33"/>
    </row>
    <row r="108" spans="1:47" s="2" customFormat="1" ht="6.95" customHeight="1">
      <c r="A108" s="33"/>
      <c r="B108" s="50"/>
      <c r="C108" s="51"/>
      <c r="D108" s="51"/>
      <c r="E108" s="51"/>
      <c r="F108" s="51"/>
      <c r="G108" s="51"/>
      <c r="H108" s="51"/>
      <c r="I108" s="127"/>
      <c r="J108" s="51"/>
      <c r="K108" s="51"/>
      <c r="L108" s="43"/>
      <c r="S108" s="33"/>
      <c r="T108" s="33"/>
      <c r="U108" s="33"/>
      <c r="V108" s="33"/>
      <c r="W108" s="33"/>
      <c r="X108" s="33"/>
      <c r="Y108" s="33"/>
      <c r="Z108" s="33"/>
      <c r="AA108" s="33"/>
      <c r="AB108" s="33"/>
      <c r="AC108" s="33"/>
      <c r="AD108" s="33"/>
      <c r="AE108" s="33"/>
    </row>
    <row r="109" spans="1:47" s="2" customFormat="1" ht="24.95" customHeight="1">
      <c r="A109" s="33"/>
      <c r="B109" s="34"/>
      <c r="C109" s="22" t="s">
        <v>165</v>
      </c>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6.95" customHeight="1">
      <c r="A110" s="33"/>
      <c r="B110" s="34"/>
      <c r="C110" s="33"/>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2" customHeight="1">
      <c r="A111" s="33"/>
      <c r="B111" s="34"/>
      <c r="C111" s="28" t="s">
        <v>16</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6.5" customHeight="1">
      <c r="A112" s="33"/>
      <c r="B112" s="34"/>
      <c r="C112" s="33"/>
      <c r="D112" s="33"/>
      <c r="E112" s="278" t="str">
        <f>E7</f>
        <v>Stavební úpravy a přístavba výtahu</v>
      </c>
      <c r="F112" s="279"/>
      <c r="G112" s="279"/>
      <c r="H112" s="279"/>
      <c r="I112" s="102"/>
      <c r="J112" s="33"/>
      <c r="K112" s="33"/>
      <c r="L112" s="43"/>
      <c r="S112" s="33"/>
      <c r="T112" s="33"/>
      <c r="U112" s="33"/>
      <c r="V112" s="33"/>
      <c r="W112" s="33"/>
      <c r="X112" s="33"/>
      <c r="Y112" s="33"/>
      <c r="Z112" s="33"/>
      <c r="AA112" s="33"/>
      <c r="AB112" s="33"/>
      <c r="AC112" s="33"/>
      <c r="AD112" s="33"/>
      <c r="AE112" s="33"/>
    </row>
    <row r="113" spans="1:65" s="1" customFormat="1" ht="12" customHeight="1">
      <c r="B113" s="21"/>
      <c r="C113" s="28" t="s">
        <v>132</v>
      </c>
      <c r="I113" s="99"/>
      <c r="L113" s="21"/>
    </row>
    <row r="114" spans="1:65" s="2" customFormat="1" ht="25.5" customHeight="1">
      <c r="A114" s="33"/>
      <c r="B114" s="34"/>
      <c r="C114" s="33"/>
      <c r="D114" s="33"/>
      <c r="E114" s="278" t="s">
        <v>133</v>
      </c>
      <c r="F114" s="280"/>
      <c r="G114" s="280"/>
      <c r="H114" s="280"/>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134</v>
      </c>
      <c r="D115" s="33"/>
      <c r="E115" s="33"/>
      <c r="F115" s="33"/>
      <c r="G115" s="33"/>
      <c r="H115" s="33"/>
      <c r="I115" s="102"/>
      <c r="J115" s="33"/>
      <c r="K115" s="33"/>
      <c r="L115" s="43"/>
      <c r="S115" s="33"/>
      <c r="T115" s="33"/>
      <c r="U115" s="33"/>
      <c r="V115" s="33"/>
      <c r="W115" s="33"/>
      <c r="X115" s="33"/>
      <c r="Y115" s="33"/>
      <c r="Z115" s="33"/>
      <c r="AA115" s="33"/>
      <c r="AB115" s="33"/>
      <c r="AC115" s="33"/>
      <c r="AD115" s="33"/>
      <c r="AE115" s="33"/>
    </row>
    <row r="116" spans="1:65" s="2" customFormat="1" ht="16.5" customHeight="1">
      <c r="A116" s="33"/>
      <c r="B116" s="34"/>
      <c r="C116" s="33"/>
      <c r="D116" s="33"/>
      <c r="E116" s="254" t="str">
        <f>E11</f>
        <v>d - Zdravotechnika-cenová úroveň II/2016</v>
      </c>
      <c r="F116" s="280"/>
      <c r="G116" s="280"/>
      <c r="H116" s="280"/>
      <c r="I116" s="102"/>
      <c r="J116" s="33"/>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2" customHeight="1">
      <c r="A118" s="33"/>
      <c r="B118" s="34"/>
      <c r="C118" s="28" t="s">
        <v>22</v>
      </c>
      <c r="D118" s="33"/>
      <c r="E118" s="33"/>
      <c r="F118" s="26" t="str">
        <f>F14</f>
        <v>ZŠ Smetanova 460</v>
      </c>
      <c r="G118" s="33"/>
      <c r="H118" s="33"/>
      <c r="I118" s="103" t="s">
        <v>24</v>
      </c>
      <c r="J118" s="56" t="str">
        <f>IF(J14="","",J14)</f>
        <v>22. 8. 2019</v>
      </c>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28</v>
      </c>
      <c r="D120" s="33"/>
      <c r="E120" s="33"/>
      <c r="F120" s="26" t="str">
        <f>E17</f>
        <v>Město Lanškroun</v>
      </c>
      <c r="G120" s="33"/>
      <c r="H120" s="33"/>
      <c r="I120" s="103" t="s">
        <v>34</v>
      </c>
      <c r="J120" s="31" t="str">
        <f>E23</f>
        <v>Ing. Ivana Smolová</v>
      </c>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32</v>
      </c>
      <c r="D121" s="33"/>
      <c r="E121" s="33"/>
      <c r="F121" s="26" t="str">
        <f>IF(E20="","",E20)</f>
        <v>Vyplň údaj</v>
      </c>
      <c r="G121" s="33"/>
      <c r="H121" s="33"/>
      <c r="I121" s="103" t="s">
        <v>37</v>
      </c>
      <c r="J121" s="31" t="str">
        <f>E26</f>
        <v xml:space="preserve"> </v>
      </c>
      <c r="K121" s="33"/>
      <c r="L121" s="43"/>
      <c r="S121" s="33"/>
      <c r="T121" s="33"/>
      <c r="U121" s="33"/>
      <c r="V121" s="33"/>
      <c r="W121" s="33"/>
      <c r="X121" s="33"/>
      <c r="Y121" s="33"/>
      <c r="Z121" s="33"/>
      <c r="AA121" s="33"/>
      <c r="AB121" s="33"/>
      <c r="AC121" s="33"/>
      <c r="AD121" s="33"/>
      <c r="AE121" s="33"/>
    </row>
    <row r="122" spans="1:65" s="2" customFormat="1" ht="10.35" customHeight="1">
      <c r="A122" s="33"/>
      <c r="B122" s="34"/>
      <c r="C122" s="33"/>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65" s="11" customFormat="1" ht="29.25" customHeight="1">
      <c r="A123" s="142"/>
      <c r="B123" s="143"/>
      <c r="C123" s="144" t="s">
        <v>166</v>
      </c>
      <c r="D123" s="145" t="s">
        <v>65</v>
      </c>
      <c r="E123" s="145" t="s">
        <v>61</v>
      </c>
      <c r="F123" s="145" t="s">
        <v>62</v>
      </c>
      <c r="G123" s="145" t="s">
        <v>167</v>
      </c>
      <c r="H123" s="145" t="s">
        <v>168</v>
      </c>
      <c r="I123" s="146" t="s">
        <v>169</v>
      </c>
      <c r="J123" s="147" t="s">
        <v>139</v>
      </c>
      <c r="K123" s="148" t="s">
        <v>170</v>
      </c>
      <c r="L123" s="149"/>
      <c r="M123" s="63" t="s">
        <v>1</v>
      </c>
      <c r="N123" s="64" t="s">
        <v>44</v>
      </c>
      <c r="O123" s="64" t="s">
        <v>171</v>
      </c>
      <c r="P123" s="64" t="s">
        <v>172</v>
      </c>
      <c r="Q123" s="64" t="s">
        <v>173</v>
      </c>
      <c r="R123" s="64" t="s">
        <v>174</v>
      </c>
      <c r="S123" s="64" t="s">
        <v>175</v>
      </c>
      <c r="T123" s="65" t="s">
        <v>176</v>
      </c>
      <c r="U123" s="142"/>
      <c r="V123" s="142"/>
      <c r="W123" s="142"/>
      <c r="X123" s="142"/>
      <c r="Y123" s="142"/>
      <c r="Z123" s="142"/>
      <c r="AA123" s="142"/>
      <c r="AB123" s="142"/>
      <c r="AC123" s="142"/>
      <c r="AD123" s="142"/>
      <c r="AE123" s="142"/>
    </row>
    <row r="124" spans="1:65" s="2" customFormat="1" ht="22.9" customHeight="1">
      <c r="A124" s="33"/>
      <c r="B124" s="34"/>
      <c r="C124" s="70" t="s">
        <v>177</v>
      </c>
      <c r="D124" s="33"/>
      <c r="E124" s="33"/>
      <c r="F124" s="33"/>
      <c r="G124" s="33"/>
      <c r="H124" s="33"/>
      <c r="I124" s="102"/>
      <c r="J124" s="150">
        <f>BK124</f>
        <v>0</v>
      </c>
      <c r="K124" s="33"/>
      <c r="L124" s="34"/>
      <c r="M124" s="66"/>
      <c r="N124" s="57"/>
      <c r="O124" s="67"/>
      <c r="P124" s="151">
        <f>P125</f>
        <v>0</v>
      </c>
      <c r="Q124" s="67"/>
      <c r="R124" s="151">
        <f>R125</f>
        <v>0</v>
      </c>
      <c r="S124" s="67"/>
      <c r="T124" s="152">
        <f>T125</f>
        <v>0</v>
      </c>
      <c r="U124" s="33"/>
      <c r="V124" s="33"/>
      <c r="W124" s="33"/>
      <c r="X124" s="33"/>
      <c r="Y124" s="33"/>
      <c r="Z124" s="33"/>
      <c r="AA124" s="33"/>
      <c r="AB124" s="33"/>
      <c r="AC124" s="33"/>
      <c r="AD124" s="33"/>
      <c r="AE124" s="33"/>
      <c r="AT124" s="18" t="s">
        <v>79</v>
      </c>
      <c r="AU124" s="18" t="s">
        <v>141</v>
      </c>
      <c r="BK124" s="153">
        <f>BK125</f>
        <v>0</v>
      </c>
    </row>
    <row r="125" spans="1:65" s="12" customFormat="1" ht="25.9" customHeight="1">
      <c r="B125" s="154"/>
      <c r="D125" s="155" t="s">
        <v>79</v>
      </c>
      <c r="E125" s="156" t="s">
        <v>338</v>
      </c>
      <c r="F125" s="156" t="s">
        <v>339</v>
      </c>
      <c r="I125" s="157"/>
      <c r="J125" s="158">
        <f>BK125</f>
        <v>0</v>
      </c>
      <c r="L125" s="154"/>
      <c r="M125" s="159"/>
      <c r="N125" s="160"/>
      <c r="O125" s="160"/>
      <c r="P125" s="161">
        <f>P126+P129+P134</f>
        <v>0</v>
      </c>
      <c r="Q125" s="160"/>
      <c r="R125" s="161">
        <f>R126+R129+R134</f>
        <v>0</v>
      </c>
      <c r="S125" s="160"/>
      <c r="T125" s="162">
        <f>T126+T129+T134</f>
        <v>0</v>
      </c>
      <c r="AR125" s="155" t="s">
        <v>91</v>
      </c>
      <c r="AT125" s="163" t="s">
        <v>79</v>
      </c>
      <c r="AU125" s="163" t="s">
        <v>80</v>
      </c>
      <c r="AY125" s="155" t="s">
        <v>180</v>
      </c>
      <c r="BK125" s="164">
        <f>BK126+BK129+BK134</f>
        <v>0</v>
      </c>
    </row>
    <row r="126" spans="1:65" s="12" customFormat="1" ht="22.9" customHeight="1">
      <c r="B126" s="154"/>
      <c r="D126" s="155" t="s">
        <v>79</v>
      </c>
      <c r="E126" s="165" t="s">
        <v>1564</v>
      </c>
      <c r="F126" s="165" t="s">
        <v>1565</v>
      </c>
      <c r="I126" s="157"/>
      <c r="J126" s="166">
        <f>BK126</f>
        <v>0</v>
      </c>
      <c r="L126" s="154"/>
      <c r="M126" s="159"/>
      <c r="N126" s="160"/>
      <c r="O126" s="160"/>
      <c r="P126" s="161">
        <f>SUM(P127:P128)</f>
        <v>0</v>
      </c>
      <c r="Q126" s="160"/>
      <c r="R126" s="161">
        <f>SUM(R127:R128)</f>
        <v>0</v>
      </c>
      <c r="S126" s="160"/>
      <c r="T126" s="162">
        <f>SUM(T127:T128)</f>
        <v>0</v>
      </c>
      <c r="AR126" s="155" t="s">
        <v>91</v>
      </c>
      <c r="AT126" s="163" t="s">
        <v>79</v>
      </c>
      <c r="AU126" s="163" t="s">
        <v>21</v>
      </c>
      <c r="AY126" s="155" t="s">
        <v>180</v>
      </c>
      <c r="BK126" s="164">
        <f>SUM(BK127:BK128)</f>
        <v>0</v>
      </c>
    </row>
    <row r="127" spans="1:65" s="2" customFormat="1" ht="16.5" customHeight="1">
      <c r="A127" s="33"/>
      <c r="B127" s="167"/>
      <c r="C127" s="168" t="s">
        <v>21</v>
      </c>
      <c r="D127" s="168" t="s">
        <v>182</v>
      </c>
      <c r="E127" s="169" t="s">
        <v>1566</v>
      </c>
      <c r="F127" s="170" t="s">
        <v>1567</v>
      </c>
      <c r="G127" s="171" t="s">
        <v>213</v>
      </c>
      <c r="H127" s="172">
        <v>110</v>
      </c>
      <c r="I127" s="173"/>
      <c r="J127" s="174">
        <f>ROUND(I127*H127,2)</f>
        <v>0</v>
      </c>
      <c r="K127" s="175"/>
      <c r="L127" s="34"/>
      <c r="M127" s="176" t="s">
        <v>1</v>
      </c>
      <c r="N127" s="177" t="s">
        <v>45</v>
      </c>
      <c r="O127" s="59"/>
      <c r="P127" s="178">
        <f>O127*H127</f>
        <v>0</v>
      </c>
      <c r="Q127" s="178">
        <v>0</v>
      </c>
      <c r="R127" s="178">
        <f>Q127*H127</f>
        <v>0</v>
      </c>
      <c r="S127" s="178">
        <v>0</v>
      </c>
      <c r="T127" s="179">
        <f>S127*H127</f>
        <v>0</v>
      </c>
      <c r="U127" s="33"/>
      <c r="V127" s="33"/>
      <c r="W127" s="33"/>
      <c r="X127" s="33"/>
      <c r="Y127" s="33"/>
      <c r="Z127" s="33"/>
      <c r="AA127" s="33"/>
      <c r="AB127" s="33"/>
      <c r="AC127" s="33"/>
      <c r="AD127" s="33"/>
      <c r="AE127" s="33"/>
      <c r="AR127" s="180" t="s">
        <v>220</v>
      </c>
      <c r="AT127" s="180" t="s">
        <v>182</v>
      </c>
      <c r="AU127" s="180" t="s">
        <v>91</v>
      </c>
      <c r="AY127" s="18" t="s">
        <v>180</v>
      </c>
      <c r="BE127" s="181">
        <f>IF(N127="základní",J127,0)</f>
        <v>0</v>
      </c>
      <c r="BF127" s="181">
        <f>IF(N127="snížená",J127,0)</f>
        <v>0</v>
      </c>
      <c r="BG127" s="181">
        <f>IF(N127="zákl. přenesená",J127,0)</f>
        <v>0</v>
      </c>
      <c r="BH127" s="181">
        <f>IF(N127="sníž. přenesená",J127,0)</f>
        <v>0</v>
      </c>
      <c r="BI127" s="181">
        <f>IF(N127="nulová",J127,0)</f>
        <v>0</v>
      </c>
      <c r="BJ127" s="18" t="s">
        <v>21</v>
      </c>
      <c r="BK127" s="181">
        <f>ROUND(I127*H127,2)</f>
        <v>0</v>
      </c>
      <c r="BL127" s="18" t="s">
        <v>220</v>
      </c>
      <c r="BM127" s="180" t="s">
        <v>91</v>
      </c>
    </row>
    <row r="128" spans="1:65" s="2" customFormat="1" ht="11.25">
      <c r="A128" s="33"/>
      <c r="B128" s="34"/>
      <c r="C128" s="33"/>
      <c r="D128" s="182" t="s">
        <v>186</v>
      </c>
      <c r="E128" s="33"/>
      <c r="F128" s="183" t="s">
        <v>1567</v>
      </c>
      <c r="G128" s="33"/>
      <c r="H128" s="33"/>
      <c r="I128" s="102"/>
      <c r="J128" s="33"/>
      <c r="K128" s="33"/>
      <c r="L128" s="34"/>
      <c r="M128" s="184"/>
      <c r="N128" s="185"/>
      <c r="O128" s="59"/>
      <c r="P128" s="59"/>
      <c r="Q128" s="59"/>
      <c r="R128" s="59"/>
      <c r="S128" s="59"/>
      <c r="T128" s="60"/>
      <c r="U128" s="33"/>
      <c r="V128" s="33"/>
      <c r="W128" s="33"/>
      <c r="X128" s="33"/>
      <c r="Y128" s="33"/>
      <c r="Z128" s="33"/>
      <c r="AA128" s="33"/>
      <c r="AB128" s="33"/>
      <c r="AC128" s="33"/>
      <c r="AD128" s="33"/>
      <c r="AE128" s="33"/>
      <c r="AT128" s="18" t="s">
        <v>186</v>
      </c>
      <c r="AU128" s="18" t="s">
        <v>91</v>
      </c>
    </row>
    <row r="129" spans="1:65" s="12" customFormat="1" ht="22.9" customHeight="1">
      <c r="B129" s="154"/>
      <c r="D129" s="155" t="s">
        <v>79</v>
      </c>
      <c r="E129" s="165" t="s">
        <v>1568</v>
      </c>
      <c r="F129" s="165" t="s">
        <v>1569</v>
      </c>
      <c r="I129" s="157"/>
      <c r="J129" s="166">
        <f>BK129</f>
        <v>0</v>
      </c>
      <c r="L129" s="154"/>
      <c r="M129" s="159"/>
      <c r="N129" s="160"/>
      <c r="O129" s="160"/>
      <c r="P129" s="161">
        <f>SUM(P130:P133)</f>
        <v>0</v>
      </c>
      <c r="Q129" s="160"/>
      <c r="R129" s="161">
        <f>SUM(R130:R133)</f>
        <v>0</v>
      </c>
      <c r="S129" s="160"/>
      <c r="T129" s="162">
        <f>SUM(T130:T133)</f>
        <v>0</v>
      </c>
      <c r="AR129" s="155" t="s">
        <v>91</v>
      </c>
      <c r="AT129" s="163" t="s">
        <v>79</v>
      </c>
      <c r="AU129" s="163" t="s">
        <v>21</v>
      </c>
      <c r="AY129" s="155" t="s">
        <v>180</v>
      </c>
      <c r="BK129" s="164">
        <f>SUM(BK130:BK133)</f>
        <v>0</v>
      </c>
    </row>
    <row r="130" spans="1:65" s="2" customFormat="1" ht="24" customHeight="1">
      <c r="A130" s="33"/>
      <c r="B130" s="167"/>
      <c r="C130" s="168" t="s">
        <v>91</v>
      </c>
      <c r="D130" s="168" t="s">
        <v>182</v>
      </c>
      <c r="E130" s="169" t="s">
        <v>1570</v>
      </c>
      <c r="F130" s="170" t="s">
        <v>1571</v>
      </c>
      <c r="G130" s="171" t="s">
        <v>213</v>
      </c>
      <c r="H130" s="172">
        <v>155</v>
      </c>
      <c r="I130" s="173"/>
      <c r="J130" s="174">
        <f>ROUND(I130*H130,2)</f>
        <v>0</v>
      </c>
      <c r="K130" s="175"/>
      <c r="L130" s="34"/>
      <c r="M130" s="176" t="s">
        <v>1</v>
      </c>
      <c r="N130" s="177" t="s">
        <v>45</v>
      </c>
      <c r="O130" s="59"/>
      <c r="P130" s="178">
        <f>O130*H130</f>
        <v>0</v>
      </c>
      <c r="Q130" s="178">
        <v>0</v>
      </c>
      <c r="R130" s="178">
        <f>Q130*H130</f>
        <v>0</v>
      </c>
      <c r="S130" s="178">
        <v>0</v>
      </c>
      <c r="T130" s="179">
        <f>S130*H130</f>
        <v>0</v>
      </c>
      <c r="U130" s="33"/>
      <c r="V130" s="33"/>
      <c r="W130" s="33"/>
      <c r="X130" s="33"/>
      <c r="Y130" s="33"/>
      <c r="Z130" s="33"/>
      <c r="AA130" s="33"/>
      <c r="AB130" s="33"/>
      <c r="AC130" s="33"/>
      <c r="AD130" s="33"/>
      <c r="AE130" s="33"/>
      <c r="AR130" s="180" t="s">
        <v>220</v>
      </c>
      <c r="AT130" s="180" t="s">
        <v>182</v>
      </c>
      <c r="AU130" s="180" t="s">
        <v>91</v>
      </c>
      <c r="AY130" s="18" t="s">
        <v>180</v>
      </c>
      <c r="BE130" s="181">
        <f>IF(N130="základní",J130,0)</f>
        <v>0</v>
      </c>
      <c r="BF130" s="181">
        <f>IF(N130="snížená",J130,0)</f>
        <v>0</v>
      </c>
      <c r="BG130" s="181">
        <f>IF(N130="zákl. přenesená",J130,0)</f>
        <v>0</v>
      </c>
      <c r="BH130" s="181">
        <f>IF(N130="sníž. přenesená",J130,0)</f>
        <v>0</v>
      </c>
      <c r="BI130" s="181">
        <f>IF(N130="nulová",J130,0)</f>
        <v>0</v>
      </c>
      <c r="BJ130" s="18" t="s">
        <v>21</v>
      </c>
      <c r="BK130" s="181">
        <f>ROUND(I130*H130,2)</f>
        <v>0</v>
      </c>
      <c r="BL130" s="18" t="s">
        <v>220</v>
      </c>
      <c r="BM130" s="180" t="s">
        <v>128</v>
      </c>
    </row>
    <row r="131" spans="1:65" s="2" customFormat="1" ht="19.5">
      <c r="A131" s="33"/>
      <c r="B131" s="34"/>
      <c r="C131" s="33"/>
      <c r="D131" s="182" t="s">
        <v>186</v>
      </c>
      <c r="E131" s="33"/>
      <c r="F131" s="183" t="s">
        <v>1571</v>
      </c>
      <c r="G131" s="33"/>
      <c r="H131" s="33"/>
      <c r="I131" s="102"/>
      <c r="J131" s="33"/>
      <c r="K131" s="33"/>
      <c r="L131" s="34"/>
      <c r="M131" s="184"/>
      <c r="N131" s="185"/>
      <c r="O131" s="59"/>
      <c r="P131" s="59"/>
      <c r="Q131" s="59"/>
      <c r="R131" s="59"/>
      <c r="S131" s="59"/>
      <c r="T131" s="60"/>
      <c r="U131" s="33"/>
      <c r="V131" s="33"/>
      <c r="W131" s="33"/>
      <c r="X131" s="33"/>
      <c r="Y131" s="33"/>
      <c r="Z131" s="33"/>
      <c r="AA131" s="33"/>
      <c r="AB131" s="33"/>
      <c r="AC131" s="33"/>
      <c r="AD131" s="33"/>
      <c r="AE131" s="33"/>
      <c r="AT131" s="18" t="s">
        <v>186</v>
      </c>
      <c r="AU131" s="18" t="s">
        <v>91</v>
      </c>
    </row>
    <row r="132" spans="1:65" s="2" customFormat="1" ht="16.5" customHeight="1">
      <c r="A132" s="33"/>
      <c r="B132" s="167"/>
      <c r="C132" s="168" t="s">
        <v>118</v>
      </c>
      <c r="D132" s="168" t="s">
        <v>182</v>
      </c>
      <c r="E132" s="169" t="s">
        <v>1572</v>
      </c>
      <c r="F132" s="170" t="s">
        <v>1573</v>
      </c>
      <c r="G132" s="171" t="s">
        <v>213</v>
      </c>
      <c r="H132" s="172">
        <v>155</v>
      </c>
      <c r="I132" s="173"/>
      <c r="J132" s="174">
        <f>ROUND(I132*H132,2)</f>
        <v>0</v>
      </c>
      <c r="K132" s="175"/>
      <c r="L132" s="34"/>
      <c r="M132" s="176" t="s">
        <v>1</v>
      </c>
      <c r="N132" s="177" t="s">
        <v>45</v>
      </c>
      <c r="O132" s="59"/>
      <c r="P132" s="178">
        <f>O132*H132</f>
        <v>0</v>
      </c>
      <c r="Q132" s="178">
        <v>0</v>
      </c>
      <c r="R132" s="178">
        <f>Q132*H132</f>
        <v>0</v>
      </c>
      <c r="S132" s="178">
        <v>0</v>
      </c>
      <c r="T132" s="179">
        <f>S132*H132</f>
        <v>0</v>
      </c>
      <c r="U132" s="33"/>
      <c r="V132" s="33"/>
      <c r="W132" s="33"/>
      <c r="X132" s="33"/>
      <c r="Y132" s="33"/>
      <c r="Z132" s="33"/>
      <c r="AA132" s="33"/>
      <c r="AB132" s="33"/>
      <c r="AC132" s="33"/>
      <c r="AD132" s="33"/>
      <c r="AE132" s="33"/>
      <c r="AR132" s="180" t="s">
        <v>220</v>
      </c>
      <c r="AT132" s="180" t="s">
        <v>182</v>
      </c>
      <c r="AU132" s="180" t="s">
        <v>91</v>
      </c>
      <c r="AY132" s="18" t="s">
        <v>180</v>
      </c>
      <c r="BE132" s="181">
        <f>IF(N132="základní",J132,0)</f>
        <v>0</v>
      </c>
      <c r="BF132" s="181">
        <f>IF(N132="snížená",J132,0)</f>
        <v>0</v>
      </c>
      <c r="BG132" s="181">
        <f>IF(N132="zákl. přenesená",J132,0)</f>
        <v>0</v>
      </c>
      <c r="BH132" s="181">
        <f>IF(N132="sníž. přenesená",J132,0)</f>
        <v>0</v>
      </c>
      <c r="BI132" s="181">
        <f>IF(N132="nulová",J132,0)</f>
        <v>0</v>
      </c>
      <c r="BJ132" s="18" t="s">
        <v>21</v>
      </c>
      <c r="BK132" s="181">
        <f>ROUND(I132*H132,2)</f>
        <v>0</v>
      </c>
      <c r="BL132" s="18" t="s">
        <v>220</v>
      </c>
      <c r="BM132" s="180" t="s">
        <v>195</v>
      </c>
    </row>
    <row r="133" spans="1:65" s="2" customFormat="1" ht="11.25">
      <c r="A133" s="33"/>
      <c r="B133" s="34"/>
      <c r="C133" s="33"/>
      <c r="D133" s="182" t="s">
        <v>186</v>
      </c>
      <c r="E133" s="33"/>
      <c r="F133" s="183" t="s">
        <v>1573</v>
      </c>
      <c r="G133" s="33"/>
      <c r="H133" s="33"/>
      <c r="I133" s="102"/>
      <c r="J133" s="33"/>
      <c r="K133" s="33"/>
      <c r="L133" s="34"/>
      <c r="M133" s="184"/>
      <c r="N133" s="185"/>
      <c r="O133" s="59"/>
      <c r="P133" s="59"/>
      <c r="Q133" s="59"/>
      <c r="R133" s="59"/>
      <c r="S133" s="59"/>
      <c r="T133" s="60"/>
      <c r="U133" s="33"/>
      <c r="V133" s="33"/>
      <c r="W133" s="33"/>
      <c r="X133" s="33"/>
      <c r="Y133" s="33"/>
      <c r="Z133" s="33"/>
      <c r="AA133" s="33"/>
      <c r="AB133" s="33"/>
      <c r="AC133" s="33"/>
      <c r="AD133" s="33"/>
      <c r="AE133" s="33"/>
      <c r="AT133" s="18" t="s">
        <v>186</v>
      </c>
      <c r="AU133" s="18" t="s">
        <v>91</v>
      </c>
    </row>
    <row r="134" spans="1:65" s="12" customFormat="1" ht="22.9" customHeight="1">
      <c r="B134" s="154"/>
      <c r="D134" s="155" t="s">
        <v>79</v>
      </c>
      <c r="E134" s="165" t="s">
        <v>1574</v>
      </c>
      <c r="F134" s="165" t="s">
        <v>1575</v>
      </c>
      <c r="I134" s="157"/>
      <c r="J134" s="166">
        <f>BK134</f>
        <v>0</v>
      </c>
      <c r="L134" s="154"/>
      <c r="M134" s="159"/>
      <c r="N134" s="160"/>
      <c r="O134" s="160"/>
      <c r="P134" s="161">
        <f>SUM(P135:P186)</f>
        <v>0</v>
      </c>
      <c r="Q134" s="160"/>
      <c r="R134" s="161">
        <f>SUM(R135:R186)</f>
        <v>0</v>
      </c>
      <c r="S134" s="160"/>
      <c r="T134" s="162">
        <f>SUM(T135:T186)</f>
        <v>0</v>
      </c>
      <c r="AR134" s="155" t="s">
        <v>91</v>
      </c>
      <c r="AT134" s="163" t="s">
        <v>79</v>
      </c>
      <c r="AU134" s="163" t="s">
        <v>21</v>
      </c>
      <c r="AY134" s="155" t="s">
        <v>180</v>
      </c>
      <c r="BK134" s="164">
        <f>SUM(BK135:BK186)</f>
        <v>0</v>
      </c>
    </row>
    <row r="135" spans="1:65" s="2" customFormat="1" ht="24" customHeight="1">
      <c r="A135" s="33"/>
      <c r="B135" s="167"/>
      <c r="C135" s="168" t="s">
        <v>128</v>
      </c>
      <c r="D135" s="168" t="s">
        <v>182</v>
      </c>
      <c r="E135" s="169" t="s">
        <v>1576</v>
      </c>
      <c r="F135" s="170" t="s">
        <v>1577</v>
      </c>
      <c r="G135" s="171" t="s">
        <v>817</v>
      </c>
      <c r="H135" s="172">
        <v>5</v>
      </c>
      <c r="I135" s="173"/>
      <c r="J135" s="174">
        <f>ROUND(I135*H135,2)</f>
        <v>0</v>
      </c>
      <c r="K135" s="175"/>
      <c r="L135" s="34"/>
      <c r="M135" s="176" t="s">
        <v>1</v>
      </c>
      <c r="N135" s="177" t="s">
        <v>45</v>
      </c>
      <c r="O135" s="59"/>
      <c r="P135" s="178">
        <f>O135*H135</f>
        <v>0</v>
      </c>
      <c r="Q135" s="178">
        <v>0</v>
      </c>
      <c r="R135" s="178">
        <f>Q135*H135</f>
        <v>0</v>
      </c>
      <c r="S135" s="178">
        <v>0</v>
      </c>
      <c r="T135" s="179">
        <f>S135*H135</f>
        <v>0</v>
      </c>
      <c r="U135" s="33"/>
      <c r="V135" s="33"/>
      <c r="W135" s="33"/>
      <c r="X135" s="33"/>
      <c r="Y135" s="33"/>
      <c r="Z135" s="33"/>
      <c r="AA135" s="33"/>
      <c r="AB135" s="33"/>
      <c r="AC135" s="33"/>
      <c r="AD135" s="33"/>
      <c r="AE135" s="33"/>
      <c r="AR135" s="180" t="s">
        <v>220</v>
      </c>
      <c r="AT135" s="180" t="s">
        <v>182</v>
      </c>
      <c r="AU135" s="180" t="s">
        <v>91</v>
      </c>
      <c r="AY135" s="18" t="s">
        <v>180</v>
      </c>
      <c r="BE135" s="181">
        <f>IF(N135="základní",J135,0)</f>
        <v>0</v>
      </c>
      <c r="BF135" s="181">
        <f>IF(N135="snížená",J135,0)</f>
        <v>0</v>
      </c>
      <c r="BG135" s="181">
        <f>IF(N135="zákl. přenesená",J135,0)</f>
        <v>0</v>
      </c>
      <c r="BH135" s="181">
        <f>IF(N135="sníž. přenesená",J135,0)</f>
        <v>0</v>
      </c>
      <c r="BI135" s="181">
        <f>IF(N135="nulová",J135,0)</f>
        <v>0</v>
      </c>
      <c r="BJ135" s="18" t="s">
        <v>21</v>
      </c>
      <c r="BK135" s="181">
        <f>ROUND(I135*H135,2)</f>
        <v>0</v>
      </c>
      <c r="BL135" s="18" t="s">
        <v>220</v>
      </c>
      <c r="BM135" s="180" t="s">
        <v>193</v>
      </c>
    </row>
    <row r="136" spans="1:65" s="2" customFormat="1" ht="19.5">
      <c r="A136" s="33"/>
      <c r="B136" s="34"/>
      <c r="C136" s="33"/>
      <c r="D136" s="182" t="s">
        <v>186</v>
      </c>
      <c r="E136" s="33"/>
      <c r="F136" s="183" t="s">
        <v>1577</v>
      </c>
      <c r="G136" s="33"/>
      <c r="H136" s="33"/>
      <c r="I136" s="102"/>
      <c r="J136" s="33"/>
      <c r="K136" s="33"/>
      <c r="L136" s="34"/>
      <c r="M136" s="184"/>
      <c r="N136" s="185"/>
      <c r="O136" s="59"/>
      <c r="P136" s="59"/>
      <c r="Q136" s="59"/>
      <c r="R136" s="59"/>
      <c r="S136" s="59"/>
      <c r="T136" s="60"/>
      <c r="U136" s="33"/>
      <c r="V136" s="33"/>
      <c r="W136" s="33"/>
      <c r="X136" s="33"/>
      <c r="Y136" s="33"/>
      <c r="Z136" s="33"/>
      <c r="AA136" s="33"/>
      <c r="AB136" s="33"/>
      <c r="AC136" s="33"/>
      <c r="AD136" s="33"/>
      <c r="AE136" s="33"/>
      <c r="AT136" s="18" t="s">
        <v>186</v>
      </c>
      <c r="AU136" s="18" t="s">
        <v>91</v>
      </c>
    </row>
    <row r="137" spans="1:65" s="2" customFormat="1" ht="16.5" customHeight="1">
      <c r="A137" s="33"/>
      <c r="B137" s="167"/>
      <c r="C137" s="168" t="s">
        <v>203</v>
      </c>
      <c r="D137" s="168" t="s">
        <v>182</v>
      </c>
      <c r="E137" s="169" t="s">
        <v>1578</v>
      </c>
      <c r="F137" s="170" t="s">
        <v>1579</v>
      </c>
      <c r="G137" s="171" t="s">
        <v>495</v>
      </c>
      <c r="H137" s="172">
        <v>5</v>
      </c>
      <c r="I137" s="173"/>
      <c r="J137" s="174">
        <f>ROUND(I137*H137,2)</f>
        <v>0</v>
      </c>
      <c r="K137" s="175"/>
      <c r="L137" s="34"/>
      <c r="M137" s="176" t="s">
        <v>1</v>
      </c>
      <c r="N137" s="177" t="s">
        <v>45</v>
      </c>
      <c r="O137" s="59"/>
      <c r="P137" s="178">
        <f>O137*H137</f>
        <v>0</v>
      </c>
      <c r="Q137" s="178">
        <v>0</v>
      </c>
      <c r="R137" s="178">
        <f>Q137*H137</f>
        <v>0</v>
      </c>
      <c r="S137" s="178">
        <v>0</v>
      </c>
      <c r="T137" s="179">
        <f>S137*H137</f>
        <v>0</v>
      </c>
      <c r="U137" s="33"/>
      <c r="V137" s="33"/>
      <c r="W137" s="33"/>
      <c r="X137" s="33"/>
      <c r="Y137" s="33"/>
      <c r="Z137" s="33"/>
      <c r="AA137" s="33"/>
      <c r="AB137" s="33"/>
      <c r="AC137" s="33"/>
      <c r="AD137" s="33"/>
      <c r="AE137" s="33"/>
      <c r="AR137" s="180" t="s">
        <v>220</v>
      </c>
      <c r="AT137" s="180" t="s">
        <v>182</v>
      </c>
      <c r="AU137" s="180" t="s">
        <v>91</v>
      </c>
      <c r="AY137" s="18" t="s">
        <v>180</v>
      </c>
      <c r="BE137" s="181">
        <f>IF(N137="základní",J137,0)</f>
        <v>0</v>
      </c>
      <c r="BF137" s="181">
        <f>IF(N137="snížená",J137,0)</f>
        <v>0</v>
      </c>
      <c r="BG137" s="181">
        <f>IF(N137="zákl. přenesená",J137,0)</f>
        <v>0</v>
      </c>
      <c r="BH137" s="181">
        <f>IF(N137="sníž. přenesená",J137,0)</f>
        <v>0</v>
      </c>
      <c r="BI137" s="181">
        <f>IF(N137="nulová",J137,0)</f>
        <v>0</v>
      </c>
      <c r="BJ137" s="18" t="s">
        <v>21</v>
      </c>
      <c r="BK137" s="181">
        <f>ROUND(I137*H137,2)</f>
        <v>0</v>
      </c>
      <c r="BL137" s="18" t="s">
        <v>220</v>
      </c>
      <c r="BM137" s="180" t="s">
        <v>26</v>
      </c>
    </row>
    <row r="138" spans="1:65" s="2" customFormat="1" ht="11.25">
      <c r="A138" s="33"/>
      <c r="B138" s="34"/>
      <c r="C138" s="33"/>
      <c r="D138" s="182" t="s">
        <v>186</v>
      </c>
      <c r="E138" s="33"/>
      <c r="F138" s="183" t="s">
        <v>1579</v>
      </c>
      <c r="G138" s="33"/>
      <c r="H138" s="33"/>
      <c r="I138" s="102"/>
      <c r="J138" s="33"/>
      <c r="K138" s="33"/>
      <c r="L138" s="34"/>
      <c r="M138" s="184"/>
      <c r="N138" s="185"/>
      <c r="O138" s="59"/>
      <c r="P138" s="59"/>
      <c r="Q138" s="59"/>
      <c r="R138" s="59"/>
      <c r="S138" s="59"/>
      <c r="T138" s="60"/>
      <c r="U138" s="33"/>
      <c r="V138" s="33"/>
      <c r="W138" s="33"/>
      <c r="X138" s="33"/>
      <c r="Y138" s="33"/>
      <c r="Z138" s="33"/>
      <c r="AA138" s="33"/>
      <c r="AB138" s="33"/>
      <c r="AC138" s="33"/>
      <c r="AD138" s="33"/>
      <c r="AE138" s="33"/>
      <c r="AT138" s="18" t="s">
        <v>186</v>
      </c>
      <c r="AU138" s="18" t="s">
        <v>91</v>
      </c>
    </row>
    <row r="139" spans="1:65" s="2" customFormat="1" ht="24" customHeight="1">
      <c r="A139" s="33"/>
      <c r="B139" s="167"/>
      <c r="C139" s="168" t="s">
        <v>195</v>
      </c>
      <c r="D139" s="168" t="s">
        <v>182</v>
      </c>
      <c r="E139" s="169" t="s">
        <v>1580</v>
      </c>
      <c r="F139" s="170" t="s">
        <v>1581</v>
      </c>
      <c r="G139" s="171" t="s">
        <v>817</v>
      </c>
      <c r="H139" s="172">
        <v>3</v>
      </c>
      <c r="I139" s="173"/>
      <c r="J139" s="174">
        <f>ROUND(I139*H139,2)</f>
        <v>0</v>
      </c>
      <c r="K139" s="175"/>
      <c r="L139" s="34"/>
      <c r="M139" s="176" t="s">
        <v>1</v>
      </c>
      <c r="N139" s="177" t="s">
        <v>45</v>
      </c>
      <c r="O139" s="59"/>
      <c r="P139" s="178">
        <f>O139*H139</f>
        <v>0</v>
      </c>
      <c r="Q139" s="178">
        <v>0</v>
      </c>
      <c r="R139" s="178">
        <f>Q139*H139</f>
        <v>0</v>
      </c>
      <c r="S139" s="178">
        <v>0</v>
      </c>
      <c r="T139" s="179">
        <f>S139*H139</f>
        <v>0</v>
      </c>
      <c r="U139" s="33"/>
      <c r="V139" s="33"/>
      <c r="W139" s="33"/>
      <c r="X139" s="33"/>
      <c r="Y139" s="33"/>
      <c r="Z139" s="33"/>
      <c r="AA139" s="33"/>
      <c r="AB139" s="33"/>
      <c r="AC139" s="33"/>
      <c r="AD139" s="33"/>
      <c r="AE139" s="33"/>
      <c r="AR139" s="180" t="s">
        <v>220</v>
      </c>
      <c r="AT139" s="180" t="s">
        <v>182</v>
      </c>
      <c r="AU139" s="180" t="s">
        <v>91</v>
      </c>
      <c r="AY139" s="18" t="s">
        <v>180</v>
      </c>
      <c r="BE139" s="181">
        <f>IF(N139="základní",J139,0)</f>
        <v>0</v>
      </c>
      <c r="BF139" s="181">
        <f>IF(N139="snížená",J139,0)</f>
        <v>0</v>
      </c>
      <c r="BG139" s="181">
        <f>IF(N139="zákl. přenesená",J139,0)</f>
        <v>0</v>
      </c>
      <c r="BH139" s="181">
        <f>IF(N139="sníž. přenesená",J139,0)</f>
        <v>0</v>
      </c>
      <c r="BI139" s="181">
        <f>IF(N139="nulová",J139,0)</f>
        <v>0</v>
      </c>
      <c r="BJ139" s="18" t="s">
        <v>21</v>
      </c>
      <c r="BK139" s="181">
        <f>ROUND(I139*H139,2)</f>
        <v>0</v>
      </c>
      <c r="BL139" s="18" t="s">
        <v>220</v>
      </c>
      <c r="BM139" s="180" t="s">
        <v>208</v>
      </c>
    </row>
    <row r="140" spans="1:65" s="2" customFormat="1" ht="11.25">
      <c r="A140" s="33"/>
      <c r="B140" s="34"/>
      <c r="C140" s="33"/>
      <c r="D140" s="182" t="s">
        <v>186</v>
      </c>
      <c r="E140" s="33"/>
      <c r="F140" s="183" t="s">
        <v>1581</v>
      </c>
      <c r="G140" s="33"/>
      <c r="H140" s="33"/>
      <c r="I140" s="102"/>
      <c r="J140" s="33"/>
      <c r="K140" s="33"/>
      <c r="L140" s="34"/>
      <c r="M140" s="184"/>
      <c r="N140" s="185"/>
      <c r="O140" s="59"/>
      <c r="P140" s="59"/>
      <c r="Q140" s="59"/>
      <c r="R140" s="59"/>
      <c r="S140" s="59"/>
      <c r="T140" s="60"/>
      <c r="U140" s="33"/>
      <c r="V140" s="33"/>
      <c r="W140" s="33"/>
      <c r="X140" s="33"/>
      <c r="Y140" s="33"/>
      <c r="Z140" s="33"/>
      <c r="AA140" s="33"/>
      <c r="AB140" s="33"/>
      <c r="AC140" s="33"/>
      <c r="AD140" s="33"/>
      <c r="AE140" s="33"/>
      <c r="AT140" s="18" t="s">
        <v>186</v>
      </c>
      <c r="AU140" s="18" t="s">
        <v>91</v>
      </c>
    </row>
    <row r="141" spans="1:65" s="2" customFormat="1" ht="16.5" customHeight="1">
      <c r="A141" s="33"/>
      <c r="B141" s="167"/>
      <c r="C141" s="168" t="s">
        <v>210</v>
      </c>
      <c r="D141" s="168" t="s">
        <v>182</v>
      </c>
      <c r="E141" s="169" t="s">
        <v>1582</v>
      </c>
      <c r="F141" s="170" t="s">
        <v>1583</v>
      </c>
      <c r="G141" s="171" t="s">
        <v>495</v>
      </c>
      <c r="H141" s="172">
        <v>3</v>
      </c>
      <c r="I141" s="173"/>
      <c r="J141" s="174">
        <f>ROUND(I141*H141,2)</f>
        <v>0</v>
      </c>
      <c r="K141" s="175"/>
      <c r="L141" s="34"/>
      <c r="M141" s="176" t="s">
        <v>1</v>
      </c>
      <c r="N141" s="177" t="s">
        <v>45</v>
      </c>
      <c r="O141" s="59"/>
      <c r="P141" s="178">
        <f>O141*H141</f>
        <v>0</v>
      </c>
      <c r="Q141" s="178">
        <v>0</v>
      </c>
      <c r="R141" s="178">
        <f>Q141*H141</f>
        <v>0</v>
      </c>
      <c r="S141" s="178">
        <v>0</v>
      </c>
      <c r="T141" s="179">
        <f>S141*H141</f>
        <v>0</v>
      </c>
      <c r="U141" s="33"/>
      <c r="V141" s="33"/>
      <c r="W141" s="33"/>
      <c r="X141" s="33"/>
      <c r="Y141" s="33"/>
      <c r="Z141" s="33"/>
      <c r="AA141" s="33"/>
      <c r="AB141" s="33"/>
      <c r="AC141" s="33"/>
      <c r="AD141" s="33"/>
      <c r="AE141" s="33"/>
      <c r="AR141" s="180" t="s">
        <v>220</v>
      </c>
      <c r="AT141" s="180" t="s">
        <v>182</v>
      </c>
      <c r="AU141" s="180" t="s">
        <v>91</v>
      </c>
      <c r="AY141" s="18" t="s">
        <v>180</v>
      </c>
      <c r="BE141" s="181">
        <f>IF(N141="základní",J141,0)</f>
        <v>0</v>
      </c>
      <c r="BF141" s="181">
        <f>IF(N141="snížená",J141,0)</f>
        <v>0</v>
      </c>
      <c r="BG141" s="181">
        <f>IF(N141="zákl. přenesená",J141,0)</f>
        <v>0</v>
      </c>
      <c r="BH141" s="181">
        <f>IF(N141="sníž. přenesená",J141,0)</f>
        <v>0</v>
      </c>
      <c r="BI141" s="181">
        <f>IF(N141="nulová",J141,0)</f>
        <v>0</v>
      </c>
      <c r="BJ141" s="18" t="s">
        <v>21</v>
      </c>
      <c r="BK141" s="181">
        <f>ROUND(I141*H141,2)</f>
        <v>0</v>
      </c>
      <c r="BL141" s="18" t="s">
        <v>220</v>
      </c>
      <c r="BM141" s="180" t="s">
        <v>214</v>
      </c>
    </row>
    <row r="142" spans="1:65" s="2" customFormat="1" ht="11.25">
      <c r="A142" s="33"/>
      <c r="B142" s="34"/>
      <c r="C142" s="33"/>
      <c r="D142" s="182" t="s">
        <v>186</v>
      </c>
      <c r="E142" s="33"/>
      <c r="F142" s="183" t="s">
        <v>1583</v>
      </c>
      <c r="G142" s="33"/>
      <c r="H142" s="33"/>
      <c r="I142" s="102"/>
      <c r="J142" s="33"/>
      <c r="K142" s="33"/>
      <c r="L142" s="34"/>
      <c r="M142" s="184"/>
      <c r="N142" s="185"/>
      <c r="O142" s="59"/>
      <c r="P142" s="59"/>
      <c r="Q142" s="59"/>
      <c r="R142" s="59"/>
      <c r="S142" s="59"/>
      <c r="T142" s="60"/>
      <c r="U142" s="33"/>
      <c r="V142" s="33"/>
      <c r="W142" s="33"/>
      <c r="X142" s="33"/>
      <c r="Y142" s="33"/>
      <c r="Z142" s="33"/>
      <c r="AA142" s="33"/>
      <c r="AB142" s="33"/>
      <c r="AC142" s="33"/>
      <c r="AD142" s="33"/>
      <c r="AE142" s="33"/>
      <c r="AT142" s="18" t="s">
        <v>186</v>
      </c>
      <c r="AU142" s="18" t="s">
        <v>91</v>
      </c>
    </row>
    <row r="143" spans="1:65" s="2" customFormat="1" ht="24" customHeight="1">
      <c r="A143" s="33"/>
      <c r="B143" s="167"/>
      <c r="C143" s="168" t="s">
        <v>193</v>
      </c>
      <c r="D143" s="168" t="s">
        <v>182</v>
      </c>
      <c r="E143" s="169" t="s">
        <v>1584</v>
      </c>
      <c r="F143" s="170" t="s">
        <v>1585</v>
      </c>
      <c r="G143" s="171" t="s">
        <v>817</v>
      </c>
      <c r="H143" s="172">
        <v>9</v>
      </c>
      <c r="I143" s="173"/>
      <c r="J143" s="174">
        <f>ROUND(I143*H143,2)</f>
        <v>0</v>
      </c>
      <c r="K143" s="175"/>
      <c r="L143" s="34"/>
      <c r="M143" s="176" t="s">
        <v>1</v>
      </c>
      <c r="N143" s="177" t="s">
        <v>45</v>
      </c>
      <c r="O143" s="59"/>
      <c r="P143" s="178">
        <f>O143*H143</f>
        <v>0</v>
      </c>
      <c r="Q143" s="178">
        <v>0</v>
      </c>
      <c r="R143" s="178">
        <f>Q143*H143</f>
        <v>0</v>
      </c>
      <c r="S143" s="178">
        <v>0</v>
      </c>
      <c r="T143" s="179">
        <f>S143*H143</f>
        <v>0</v>
      </c>
      <c r="U143" s="33"/>
      <c r="V143" s="33"/>
      <c r="W143" s="33"/>
      <c r="X143" s="33"/>
      <c r="Y143" s="33"/>
      <c r="Z143" s="33"/>
      <c r="AA143" s="33"/>
      <c r="AB143" s="33"/>
      <c r="AC143" s="33"/>
      <c r="AD143" s="33"/>
      <c r="AE143" s="33"/>
      <c r="AR143" s="180" t="s">
        <v>220</v>
      </c>
      <c r="AT143" s="180" t="s">
        <v>182</v>
      </c>
      <c r="AU143" s="180" t="s">
        <v>91</v>
      </c>
      <c r="AY143" s="18" t="s">
        <v>180</v>
      </c>
      <c r="BE143" s="181">
        <f>IF(N143="základní",J143,0)</f>
        <v>0</v>
      </c>
      <c r="BF143" s="181">
        <f>IF(N143="snížená",J143,0)</f>
        <v>0</v>
      </c>
      <c r="BG143" s="181">
        <f>IF(N143="zákl. přenesená",J143,0)</f>
        <v>0</v>
      </c>
      <c r="BH143" s="181">
        <f>IF(N143="sníž. přenesená",J143,0)</f>
        <v>0</v>
      </c>
      <c r="BI143" s="181">
        <f>IF(N143="nulová",J143,0)</f>
        <v>0</v>
      </c>
      <c r="BJ143" s="18" t="s">
        <v>21</v>
      </c>
      <c r="BK143" s="181">
        <f>ROUND(I143*H143,2)</f>
        <v>0</v>
      </c>
      <c r="BL143" s="18" t="s">
        <v>220</v>
      </c>
      <c r="BM143" s="180" t="s">
        <v>220</v>
      </c>
    </row>
    <row r="144" spans="1:65" s="2" customFormat="1" ht="19.5">
      <c r="A144" s="33"/>
      <c r="B144" s="34"/>
      <c r="C144" s="33"/>
      <c r="D144" s="182" t="s">
        <v>186</v>
      </c>
      <c r="E144" s="33"/>
      <c r="F144" s="183" t="s">
        <v>1585</v>
      </c>
      <c r="G144" s="33"/>
      <c r="H144" s="33"/>
      <c r="I144" s="102"/>
      <c r="J144" s="33"/>
      <c r="K144" s="33"/>
      <c r="L144" s="34"/>
      <c r="M144" s="184"/>
      <c r="N144" s="185"/>
      <c r="O144" s="59"/>
      <c r="P144" s="59"/>
      <c r="Q144" s="59"/>
      <c r="R144" s="59"/>
      <c r="S144" s="59"/>
      <c r="T144" s="60"/>
      <c r="U144" s="33"/>
      <c r="V144" s="33"/>
      <c r="W144" s="33"/>
      <c r="X144" s="33"/>
      <c r="Y144" s="33"/>
      <c r="Z144" s="33"/>
      <c r="AA144" s="33"/>
      <c r="AB144" s="33"/>
      <c r="AC144" s="33"/>
      <c r="AD144" s="33"/>
      <c r="AE144" s="33"/>
      <c r="AT144" s="18" t="s">
        <v>186</v>
      </c>
      <c r="AU144" s="18" t="s">
        <v>91</v>
      </c>
    </row>
    <row r="145" spans="1:65" s="2" customFormat="1" ht="16.5" customHeight="1">
      <c r="A145" s="33"/>
      <c r="B145" s="167"/>
      <c r="C145" s="168" t="s">
        <v>222</v>
      </c>
      <c r="D145" s="168" t="s">
        <v>182</v>
      </c>
      <c r="E145" s="169" t="s">
        <v>1586</v>
      </c>
      <c r="F145" s="170" t="s">
        <v>1587</v>
      </c>
      <c r="G145" s="171" t="s">
        <v>817</v>
      </c>
      <c r="H145" s="172">
        <v>9</v>
      </c>
      <c r="I145" s="173"/>
      <c r="J145" s="174">
        <f>ROUND(I145*H145,2)</f>
        <v>0</v>
      </c>
      <c r="K145" s="175"/>
      <c r="L145" s="34"/>
      <c r="M145" s="176" t="s">
        <v>1</v>
      </c>
      <c r="N145" s="177" t="s">
        <v>45</v>
      </c>
      <c r="O145" s="59"/>
      <c r="P145" s="178">
        <f>O145*H145</f>
        <v>0</v>
      </c>
      <c r="Q145" s="178">
        <v>0</v>
      </c>
      <c r="R145" s="178">
        <f>Q145*H145</f>
        <v>0</v>
      </c>
      <c r="S145" s="178">
        <v>0</v>
      </c>
      <c r="T145" s="179">
        <f>S145*H145</f>
        <v>0</v>
      </c>
      <c r="U145" s="33"/>
      <c r="V145" s="33"/>
      <c r="W145" s="33"/>
      <c r="X145" s="33"/>
      <c r="Y145" s="33"/>
      <c r="Z145" s="33"/>
      <c r="AA145" s="33"/>
      <c r="AB145" s="33"/>
      <c r="AC145" s="33"/>
      <c r="AD145" s="33"/>
      <c r="AE145" s="33"/>
      <c r="AR145" s="180" t="s">
        <v>220</v>
      </c>
      <c r="AT145" s="180" t="s">
        <v>182</v>
      </c>
      <c r="AU145" s="180" t="s">
        <v>91</v>
      </c>
      <c r="AY145" s="18" t="s">
        <v>180</v>
      </c>
      <c r="BE145" s="181">
        <f>IF(N145="základní",J145,0)</f>
        <v>0</v>
      </c>
      <c r="BF145" s="181">
        <f>IF(N145="snížená",J145,0)</f>
        <v>0</v>
      </c>
      <c r="BG145" s="181">
        <f>IF(N145="zákl. přenesená",J145,0)</f>
        <v>0</v>
      </c>
      <c r="BH145" s="181">
        <f>IF(N145="sníž. přenesená",J145,0)</f>
        <v>0</v>
      </c>
      <c r="BI145" s="181">
        <f>IF(N145="nulová",J145,0)</f>
        <v>0</v>
      </c>
      <c r="BJ145" s="18" t="s">
        <v>21</v>
      </c>
      <c r="BK145" s="181">
        <f>ROUND(I145*H145,2)</f>
        <v>0</v>
      </c>
      <c r="BL145" s="18" t="s">
        <v>220</v>
      </c>
      <c r="BM145" s="180" t="s">
        <v>226</v>
      </c>
    </row>
    <row r="146" spans="1:65" s="2" customFormat="1" ht="11.25">
      <c r="A146" s="33"/>
      <c r="B146" s="34"/>
      <c r="C146" s="33"/>
      <c r="D146" s="182" t="s">
        <v>186</v>
      </c>
      <c r="E146" s="33"/>
      <c r="F146" s="183" t="s">
        <v>1587</v>
      </c>
      <c r="G146" s="33"/>
      <c r="H146" s="33"/>
      <c r="I146" s="102"/>
      <c r="J146" s="33"/>
      <c r="K146" s="33"/>
      <c r="L146" s="34"/>
      <c r="M146" s="184"/>
      <c r="N146" s="185"/>
      <c r="O146" s="59"/>
      <c r="P146" s="59"/>
      <c r="Q146" s="59"/>
      <c r="R146" s="59"/>
      <c r="S146" s="59"/>
      <c r="T146" s="60"/>
      <c r="U146" s="33"/>
      <c r="V146" s="33"/>
      <c r="W146" s="33"/>
      <c r="X146" s="33"/>
      <c r="Y146" s="33"/>
      <c r="Z146" s="33"/>
      <c r="AA146" s="33"/>
      <c r="AB146" s="33"/>
      <c r="AC146" s="33"/>
      <c r="AD146" s="33"/>
      <c r="AE146" s="33"/>
      <c r="AT146" s="18" t="s">
        <v>186</v>
      </c>
      <c r="AU146" s="18" t="s">
        <v>91</v>
      </c>
    </row>
    <row r="147" spans="1:65" s="2" customFormat="1" ht="24" customHeight="1">
      <c r="A147" s="33"/>
      <c r="B147" s="167"/>
      <c r="C147" s="168" t="s">
        <v>26</v>
      </c>
      <c r="D147" s="168" t="s">
        <v>182</v>
      </c>
      <c r="E147" s="169" t="s">
        <v>1588</v>
      </c>
      <c r="F147" s="170" t="s">
        <v>1589</v>
      </c>
      <c r="G147" s="171" t="s">
        <v>817</v>
      </c>
      <c r="H147" s="172">
        <v>4</v>
      </c>
      <c r="I147" s="173"/>
      <c r="J147" s="174">
        <f>ROUND(I147*H147,2)</f>
        <v>0</v>
      </c>
      <c r="K147" s="175"/>
      <c r="L147" s="34"/>
      <c r="M147" s="176" t="s">
        <v>1</v>
      </c>
      <c r="N147" s="177" t="s">
        <v>45</v>
      </c>
      <c r="O147" s="59"/>
      <c r="P147" s="178">
        <f>O147*H147</f>
        <v>0</v>
      </c>
      <c r="Q147" s="178">
        <v>0</v>
      </c>
      <c r="R147" s="178">
        <f>Q147*H147</f>
        <v>0</v>
      </c>
      <c r="S147" s="178">
        <v>0</v>
      </c>
      <c r="T147" s="179">
        <f>S147*H147</f>
        <v>0</v>
      </c>
      <c r="U147" s="33"/>
      <c r="V147" s="33"/>
      <c r="W147" s="33"/>
      <c r="X147" s="33"/>
      <c r="Y147" s="33"/>
      <c r="Z147" s="33"/>
      <c r="AA147" s="33"/>
      <c r="AB147" s="33"/>
      <c r="AC147" s="33"/>
      <c r="AD147" s="33"/>
      <c r="AE147" s="33"/>
      <c r="AR147" s="180" t="s">
        <v>220</v>
      </c>
      <c r="AT147" s="180" t="s">
        <v>182</v>
      </c>
      <c r="AU147" s="180" t="s">
        <v>91</v>
      </c>
      <c r="AY147" s="18" t="s">
        <v>180</v>
      </c>
      <c r="BE147" s="181">
        <f>IF(N147="základní",J147,0)</f>
        <v>0</v>
      </c>
      <c r="BF147" s="181">
        <f>IF(N147="snížená",J147,0)</f>
        <v>0</v>
      </c>
      <c r="BG147" s="181">
        <f>IF(N147="zákl. přenesená",J147,0)</f>
        <v>0</v>
      </c>
      <c r="BH147" s="181">
        <f>IF(N147="sníž. přenesená",J147,0)</f>
        <v>0</v>
      </c>
      <c r="BI147" s="181">
        <f>IF(N147="nulová",J147,0)</f>
        <v>0</v>
      </c>
      <c r="BJ147" s="18" t="s">
        <v>21</v>
      </c>
      <c r="BK147" s="181">
        <f>ROUND(I147*H147,2)</f>
        <v>0</v>
      </c>
      <c r="BL147" s="18" t="s">
        <v>220</v>
      </c>
      <c r="BM147" s="180" t="s">
        <v>231</v>
      </c>
    </row>
    <row r="148" spans="1:65" s="2" customFormat="1" ht="19.5">
      <c r="A148" s="33"/>
      <c r="B148" s="34"/>
      <c r="C148" s="33"/>
      <c r="D148" s="182" t="s">
        <v>186</v>
      </c>
      <c r="E148" s="33"/>
      <c r="F148" s="183" t="s">
        <v>1589</v>
      </c>
      <c r="G148" s="33"/>
      <c r="H148" s="33"/>
      <c r="I148" s="102"/>
      <c r="J148" s="33"/>
      <c r="K148" s="33"/>
      <c r="L148" s="34"/>
      <c r="M148" s="184"/>
      <c r="N148" s="185"/>
      <c r="O148" s="59"/>
      <c r="P148" s="59"/>
      <c r="Q148" s="59"/>
      <c r="R148" s="59"/>
      <c r="S148" s="59"/>
      <c r="T148" s="60"/>
      <c r="U148" s="33"/>
      <c r="V148" s="33"/>
      <c r="W148" s="33"/>
      <c r="X148" s="33"/>
      <c r="Y148" s="33"/>
      <c r="Z148" s="33"/>
      <c r="AA148" s="33"/>
      <c r="AB148" s="33"/>
      <c r="AC148" s="33"/>
      <c r="AD148" s="33"/>
      <c r="AE148" s="33"/>
      <c r="AT148" s="18" t="s">
        <v>186</v>
      </c>
      <c r="AU148" s="18" t="s">
        <v>91</v>
      </c>
    </row>
    <row r="149" spans="1:65" s="2" customFormat="1" ht="16.5" customHeight="1">
      <c r="A149" s="33"/>
      <c r="B149" s="167"/>
      <c r="C149" s="168" t="s">
        <v>233</v>
      </c>
      <c r="D149" s="168" t="s">
        <v>182</v>
      </c>
      <c r="E149" s="169" t="s">
        <v>1590</v>
      </c>
      <c r="F149" s="170" t="s">
        <v>1591</v>
      </c>
      <c r="G149" s="171" t="s">
        <v>817</v>
      </c>
      <c r="H149" s="172">
        <v>4</v>
      </c>
      <c r="I149" s="173"/>
      <c r="J149" s="174">
        <f>ROUND(I149*H149,2)</f>
        <v>0</v>
      </c>
      <c r="K149" s="175"/>
      <c r="L149" s="34"/>
      <c r="M149" s="176" t="s">
        <v>1</v>
      </c>
      <c r="N149" s="177" t="s">
        <v>45</v>
      </c>
      <c r="O149" s="59"/>
      <c r="P149" s="178">
        <f>O149*H149</f>
        <v>0</v>
      </c>
      <c r="Q149" s="178">
        <v>0</v>
      </c>
      <c r="R149" s="178">
        <f>Q149*H149</f>
        <v>0</v>
      </c>
      <c r="S149" s="178">
        <v>0</v>
      </c>
      <c r="T149" s="179">
        <f>S149*H149</f>
        <v>0</v>
      </c>
      <c r="U149" s="33"/>
      <c r="V149" s="33"/>
      <c r="W149" s="33"/>
      <c r="X149" s="33"/>
      <c r="Y149" s="33"/>
      <c r="Z149" s="33"/>
      <c r="AA149" s="33"/>
      <c r="AB149" s="33"/>
      <c r="AC149" s="33"/>
      <c r="AD149" s="33"/>
      <c r="AE149" s="33"/>
      <c r="AR149" s="180" t="s">
        <v>220</v>
      </c>
      <c r="AT149" s="180" t="s">
        <v>182</v>
      </c>
      <c r="AU149" s="180" t="s">
        <v>91</v>
      </c>
      <c r="AY149" s="18" t="s">
        <v>180</v>
      </c>
      <c r="BE149" s="181">
        <f>IF(N149="základní",J149,0)</f>
        <v>0</v>
      </c>
      <c r="BF149" s="181">
        <f>IF(N149="snížená",J149,0)</f>
        <v>0</v>
      </c>
      <c r="BG149" s="181">
        <f>IF(N149="zákl. přenesená",J149,0)</f>
        <v>0</v>
      </c>
      <c r="BH149" s="181">
        <f>IF(N149="sníž. přenesená",J149,0)</f>
        <v>0</v>
      </c>
      <c r="BI149" s="181">
        <f>IF(N149="nulová",J149,0)</f>
        <v>0</v>
      </c>
      <c r="BJ149" s="18" t="s">
        <v>21</v>
      </c>
      <c r="BK149" s="181">
        <f>ROUND(I149*H149,2)</f>
        <v>0</v>
      </c>
      <c r="BL149" s="18" t="s">
        <v>220</v>
      </c>
      <c r="BM149" s="180" t="s">
        <v>237</v>
      </c>
    </row>
    <row r="150" spans="1:65" s="2" customFormat="1" ht="11.25">
      <c r="A150" s="33"/>
      <c r="B150" s="34"/>
      <c r="C150" s="33"/>
      <c r="D150" s="182" t="s">
        <v>186</v>
      </c>
      <c r="E150" s="33"/>
      <c r="F150" s="183" t="s">
        <v>1591</v>
      </c>
      <c r="G150" s="33"/>
      <c r="H150" s="33"/>
      <c r="I150" s="102"/>
      <c r="J150" s="33"/>
      <c r="K150" s="33"/>
      <c r="L150" s="34"/>
      <c r="M150" s="184"/>
      <c r="N150" s="185"/>
      <c r="O150" s="59"/>
      <c r="P150" s="59"/>
      <c r="Q150" s="59"/>
      <c r="R150" s="59"/>
      <c r="S150" s="59"/>
      <c r="T150" s="60"/>
      <c r="U150" s="33"/>
      <c r="V150" s="33"/>
      <c r="W150" s="33"/>
      <c r="X150" s="33"/>
      <c r="Y150" s="33"/>
      <c r="Z150" s="33"/>
      <c r="AA150" s="33"/>
      <c r="AB150" s="33"/>
      <c r="AC150" s="33"/>
      <c r="AD150" s="33"/>
      <c r="AE150" s="33"/>
      <c r="AT150" s="18" t="s">
        <v>186</v>
      </c>
      <c r="AU150" s="18" t="s">
        <v>91</v>
      </c>
    </row>
    <row r="151" spans="1:65" s="2" customFormat="1" ht="24" customHeight="1">
      <c r="A151" s="33"/>
      <c r="B151" s="167"/>
      <c r="C151" s="168" t="s">
        <v>208</v>
      </c>
      <c r="D151" s="168" t="s">
        <v>182</v>
      </c>
      <c r="E151" s="169" t="s">
        <v>1592</v>
      </c>
      <c r="F151" s="170" t="s">
        <v>1593</v>
      </c>
      <c r="G151" s="171" t="s">
        <v>817</v>
      </c>
      <c r="H151" s="172">
        <v>1</v>
      </c>
      <c r="I151" s="173"/>
      <c r="J151" s="174">
        <f>ROUND(I151*H151,2)</f>
        <v>0</v>
      </c>
      <c r="K151" s="175"/>
      <c r="L151" s="34"/>
      <c r="M151" s="176" t="s">
        <v>1</v>
      </c>
      <c r="N151" s="177" t="s">
        <v>45</v>
      </c>
      <c r="O151" s="59"/>
      <c r="P151" s="178">
        <f>O151*H151</f>
        <v>0</v>
      </c>
      <c r="Q151" s="178">
        <v>0</v>
      </c>
      <c r="R151" s="178">
        <f>Q151*H151</f>
        <v>0</v>
      </c>
      <c r="S151" s="178">
        <v>0</v>
      </c>
      <c r="T151" s="179">
        <f>S151*H151</f>
        <v>0</v>
      </c>
      <c r="U151" s="33"/>
      <c r="V151" s="33"/>
      <c r="W151" s="33"/>
      <c r="X151" s="33"/>
      <c r="Y151" s="33"/>
      <c r="Z151" s="33"/>
      <c r="AA151" s="33"/>
      <c r="AB151" s="33"/>
      <c r="AC151" s="33"/>
      <c r="AD151" s="33"/>
      <c r="AE151" s="33"/>
      <c r="AR151" s="180" t="s">
        <v>220</v>
      </c>
      <c r="AT151" s="180" t="s">
        <v>182</v>
      </c>
      <c r="AU151" s="180" t="s">
        <v>91</v>
      </c>
      <c r="AY151" s="18" t="s">
        <v>180</v>
      </c>
      <c r="BE151" s="181">
        <f>IF(N151="základní",J151,0)</f>
        <v>0</v>
      </c>
      <c r="BF151" s="181">
        <f>IF(N151="snížená",J151,0)</f>
        <v>0</v>
      </c>
      <c r="BG151" s="181">
        <f>IF(N151="zákl. přenesená",J151,0)</f>
        <v>0</v>
      </c>
      <c r="BH151" s="181">
        <f>IF(N151="sníž. přenesená",J151,0)</f>
        <v>0</v>
      </c>
      <c r="BI151" s="181">
        <f>IF(N151="nulová",J151,0)</f>
        <v>0</v>
      </c>
      <c r="BJ151" s="18" t="s">
        <v>21</v>
      </c>
      <c r="BK151" s="181">
        <f>ROUND(I151*H151,2)</f>
        <v>0</v>
      </c>
      <c r="BL151" s="18" t="s">
        <v>220</v>
      </c>
      <c r="BM151" s="180" t="s">
        <v>241</v>
      </c>
    </row>
    <row r="152" spans="1:65" s="2" customFormat="1" ht="19.5">
      <c r="A152" s="33"/>
      <c r="B152" s="34"/>
      <c r="C152" s="33"/>
      <c r="D152" s="182" t="s">
        <v>186</v>
      </c>
      <c r="E152" s="33"/>
      <c r="F152" s="183" t="s">
        <v>1593</v>
      </c>
      <c r="G152" s="33"/>
      <c r="H152" s="33"/>
      <c r="I152" s="102"/>
      <c r="J152" s="33"/>
      <c r="K152" s="33"/>
      <c r="L152" s="34"/>
      <c r="M152" s="184"/>
      <c r="N152" s="185"/>
      <c r="O152" s="59"/>
      <c r="P152" s="59"/>
      <c r="Q152" s="59"/>
      <c r="R152" s="59"/>
      <c r="S152" s="59"/>
      <c r="T152" s="60"/>
      <c r="U152" s="33"/>
      <c r="V152" s="33"/>
      <c r="W152" s="33"/>
      <c r="X152" s="33"/>
      <c r="Y152" s="33"/>
      <c r="Z152" s="33"/>
      <c r="AA152" s="33"/>
      <c r="AB152" s="33"/>
      <c r="AC152" s="33"/>
      <c r="AD152" s="33"/>
      <c r="AE152" s="33"/>
      <c r="AT152" s="18" t="s">
        <v>186</v>
      </c>
      <c r="AU152" s="18" t="s">
        <v>91</v>
      </c>
    </row>
    <row r="153" spans="1:65" s="2" customFormat="1" ht="16.5" customHeight="1">
      <c r="A153" s="33"/>
      <c r="B153" s="167"/>
      <c r="C153" s="168" t="s">
        <v>243</v>
      </c>
      <c r="D153" s="168" t="s">
        <v>182</v>
      </c>
      <c r="E153" s="169" t="s">
        <v>1594</v>
      </c>
      <c r="F153" s="170" t="s">
        <v>1595</v>
      </c>
      <c r="G153" s="171" t="s">
        <v>817</v>
      </c>
      <c r="H153" s="172">
        <v>1</v>
      </c>
      <c r="I153" s="173"/>
      <c r="J153" s="174">
        <f>ROUND(I153*H153,2)</f>
        <v>0</v>
      </c>
      <c r="K153" s="175"/>
      <c r="L153" s="34"/>
      <c r="M153" s="176" t="s">
        <v>1</v>
      </c>
      <c r="N153" s="177" t="s">
        <v>45</v>
      </c>
      <c r="O153" s="59"/>
      <c r="P153" s="178">
        <f>O153*H153</f>
        <v>0</v>
      </c>
      <c r="Q153" s="178">
        <v>0</v>
      </c>
      <c r="R153" s="178">
        <f>Q153*H153</f>
        <v>0</v>
      </c>
      <c r="S153" s="178">
        <v>0</v>
      </c>
      <c r="T153" s="179">
        <f>S153*H153</f>
        <v>0</v>
      </c>
      <c r="U153" s="33"/>
      <c r="V153" s="33"/>
      <c r="W153" s="33"/>
      <c r="X153" s="33"/>
      <c r="Y153" s="33"/>
      <c r="Z153" s="33"/>
      <c r="AA153" s="33"/>
      <c r="AB153" s="33"/>
      <c r="AC153" s="33"/>
      <c r="AD153" s="33"/>
      <c r="AE153" s="33"/>
      <c r="AR153" s="180" t="s">
        <v>220</v>
      </c>
      <c r="AT153" s="180" t="s">
        <v>182</v>
      </c>
      <c r="AU153" s="180" t="s">
        <v>91</v>
      </c>
      <c r="AY153" s="18" t="s">
        <v>180</v>
      </c>
      <c r="BE153" s="181">
        <f>IF(N153="základní",J153,0)</f>
        <v>0</v>
      </c>
      <c r="BF153" s="181">
        <f>IF(N153="snížená",J153,0)</f>
        <v>0</v>
      </c>
      <c r="BG153" s="181">
        <f>IF(N153="zákl. přenesená",J153,0)</f>
        <v>0</v>
      </c>
      <c r="BH153" s="181">
        <f>IF(N153="sníž. přenesená",J153,0)</f>
        <v>0</v>
      </c>
      <c r="BI153" s="181">
        <f>IF(N153="nulová",J153,0)</f>
        <v>0</v>
      </c>
      <c r="BJ153" s="18" t="s">
        <v>21</v>
      </c>
      <c r="BK153" s="181">
        <f>ROUND(I153*H153,2)</f>
        <v>0</v>
      </c>
      <c r="BL153" s="18" t="s">
        <v>220</v>
      </c>
      <c r="BM153" s="180" t="s">
        <v>246</v>
      </c>
    </row>
    <row r="154" spans="1:65" s="2" customFormat="1" ht="11.25">
      <c r="A154" s="33"/>
      <c r="B154" s="34"/>
      <c r="C154" s="33"/>
      <c r="D154" s="182" t="s">
        <v>186</v>
      </c>
      <c r="E154" s="33"/>
      <c r="F154" s="183" t="s">
        <v>1595</v>
      </c>
      <c r="G154" s="33"/>
      <c r="H154" s="33"/>
      <c r="I154" s="102"/>
      <c r="J154" s="33"/>
      <c r="K154" s="33"/>
      <c r="L154" s="34"/>
      <c r="M154" s="184"/>
      <c r="N154" s="185"/>
      <c r="O154" s="59"/>
      <c r="P154" s="59"/>
      <c r="Q154" s="59"/>
      <c r="R154" s="59"/>
      <c r="S154" s="59"/>
      <c r="T154" s="60"/>
      <c r="U154" s="33"/>
      <c r="V154" s="33"/>
      <c r="W154" s="33"/>
      <c r="X154" s="33"/>
      <c r="Y154" s="33"/>
      <c r="Z154" s="33"/>
      <c r="AA154" s="33"/>
      <c r="AB154" s="33"/>
      <c r="AC154" s="33"/>
      <c r="AD154" s="33"/>
      <c r="AE154" s="33"/>
      <c r="AT154" s="18" t="s">
        <v>186</v>
      </c>
      <c r="AU154" s="18" t="s">
        <v>91</v>
      </c>
    </row>
    <row r="155" spans="1:65" s="2" customFormat="1" ht="24" customHeight="1">
      <c r="A155" s="33"/>
      <c r="B155" s="167"/>
      <c r="C155" s="168" t="s">
        <v>214</v>
      </c>
      <c r="D155" s="168" t="s">
        <v>182</v>
      </c>
      <c r="E155" s="169" t="s">
        <v>1596</v>
      </c>
      <c r="F155" s="170" t="s">
        <v>1597</v>
      </c>
      <c r="G155" s="171" t="s">
        <v>817</v>
      </c>
      <c r="H155" s="172">
        <v>4</v>
      </c>
      <c r="I155" s="173"/>
      <c r="J155" s="174">
        <f>ROUND(I155*H155,2)</f>
        <v>0</v>
      </c>
      <c r="K155" s="175"/>
      <c r="L155" s="34"/>
      <c r="M155" s="176" t="s">
        <v>1</v>
      </c>
      <c r="N155" s="177" t="s">
        <v>45</v>
      </c>
      <c r="O155" s="59"/>
      <c r="P155" s="178">
        <f>O155*H155</f>
        <v>0</v>
      </c>
      <c r="Q155" s="178">
        <v>0</v>
      </c>
      <c r="R155" s="178">
        <f>Q155*H155</f>
        <v>0</v>
      </c>
      <c r="S155" s="178">
        <v>0</v>
      </c>
      <c r="T155" s="179">
        <f>S155*H155</f>
        <v>0</v>
      </c>
      <c r="U155" s="33"/>
      <c r="V155" s="33"/>
      <c r="W155" s="33"/>
      <c r="X155" s="33"/>
      <c r="Y155" s="33"/>
      <c r="Z155" s="33"/>
      <c r="AA155" s="33"/>
      <c r="AB155" s="33"/>
      <c r="AC155" s="33"/>
      <c r="AD155" s="33"/>
      <c r="AE155" s="33"/>
      <c r="AR155" s="180" t="s">
        <v>220</v>
      </c>
      <c r="AT155" s="180" t="s">
        <v>182</v>
      </c>
      <c r="AU155" s="180" t="s">
        <v>91</v>
      </c>
      <c r="AY155" s="18" t="s">
        <v>180</v>
      </c>
      <c r="BE155" s="181">
        <f>IF(N155="základní",J155,0)</f>
        <v>0</v>
      </c>
      <c r="BF155" s="181">
        <f>IF(N155="snížená",J155,0)</f>
        <v>0</v>
      </c>
      <c r="BG155" s="181">
        <f>IF(N155="zákl. přenesená",J155,0)</f>
        <v>0</v>
      </c>
      <c r="BH155" s="181">
        <f>IF(N155="sníž. přenesená",J155,0)</f>
        <v>0</v>
      </c>
      <c r="BI155" s="181">
        <f>IF(N155="nulová",J155,0)</f>
        <v>0</v>
      </c>
      <c r="BJ155" s="18" t="s">
        <v>21</v>
      </c>
      <c r="BK155" s="181">
        <f>ROUND(I155*H155,2)</f>
        <v>0</v>
      </c>
      <c r="BL155" s="18" t="s">
        <v>220</v>
      </c>
      <c r="BM155" s="180" t="s">
        <v>250</v>
      </c>
    </row>
    <row r="156" spans="1:65" s="2" customFormat="1" ht="11.25">
      <c r="A156" s="33"/>
      <c r="B156" s="34"/>
      <c r="C156" s="33"/>
      <c r="D156" s="182" t="s">
        <v>186</v>
      </c>
      <c r="E156" s="33"/>
      <c r="F156" s="183" t="s">
        <v>1597</v>
      </c>
      <c r="G156" s="33"/>
      <c r="H156" s="33"/>
      <c r="I156" s="102"/>
      <c r="J156" s="33"/>
      <c r="K156" s="33"/>
      <c r="L156" s="34"/>
      <c r="M156" s="184"/>
      <c r="N156" s="185"/>
      <c r="O156" s="59"/>
      <c r="P156" s="59"/>
      <c r="Q156" s="59"/>
      <c r="R156" s="59"/>
      <c r="S156" s="59"/>
      <c r="T156" s="60"/>
      <c r="U156" s="33"/>
      <c r="V156" s="33"/>
      <c r="W156" s="33"/>
      <c r="X156" s="33"/>
      <c r="Y156" s="33"/>
      <c r="Z156" s="33"/>
      <c r="AA156" s="33"/>
      <c r="AB156" s="33"/>
      <c r="AC156" s="33"/>
      <c r="AD156" s="33"/>
      <c r="AE156" s="33"/>
      <c r="AT156" s="18" t="s">
        <v>186</v>
      </c>
      <c r="AU156" s="18" t="s">
        <v>91</v>
      </c>
    </row>
    <row r="157" spans="1:65" s="2" customFormat="1" ht="24" customHeight="1">
      <c r="A157" s="33"/>
      <c r="B157" s="167"/>
      <c r="C157" s="168" t="s">
        <v>8</v>
      </c>
      <c r="D157" s="168" t="s">
        <v>182</v>
      </c>
      <c r="E157" s="169" t="s">
        <v>1598</v>
      </c>
      <c r="F157" s="170" t="s">
        <v>1599</v>
      </c>
      <c r="G157" s="171" t="s">
        <v>817</v>
      </c>
      <c r="H157" s="172">
        <v>1</v>
      </c>
      <c r="I157" s="173"/>
      <c r="J157" s="174">
        <f>ROUND(I157*H157,2)</f>
        <v>0</v>
      </c>
      <c r="K157" s="175"/>
      <c r="L157" s="34"/>
      <c r="M157" s="176" t="s">
        <v>1</v>
      </c>
      <c r="N157" s="177" t="s">
        <v>45</v>
      </c>
      <c r="O157" s="59"/>
      <c r="P157" s="178">
        <f>O157*H157</f>
        <v>0</v>
      </c>
      <c r="Q157" s="178">
        <v>0</v>
      </c>
      <c r="R157" s="178">
        <f>Q157*H157</f>
        <v>0</v>
      </c>
      <c r="S157" s="178">
        <v>0</v>
      </c>
      <c r="T157" s="179">
        <f>S157*H157</f>
        <v>0</v>
      </c>
      <c r="U157" s="33"/>
      <c r="V157" s="33"/>
      <c r="W157" s="33"/>
      <c r="X157" s="33"/>
      <c r="Y157" s="33"/>
      <c r="Z157" s="33"/>
      <c r="AA157" s="33"/>
      <c r="AB157" s="33"/>
      <c r="AC157" s="33"/>
      <c r="AD157" s="33"/>
      <c r="AE157" s="33"/>
      <c r="AR157" s="180" t="s">
        <v>220</v>
      </c>
      <c r="AT157" s="180" t="s">
        <v>182</v>
      </c>
      <c r="AU157" s="180" t="s">
        <v>91</v>
      </c>
      <c r="AY157" s="18" t="s">
        <v>180</v>
      </c>
      <c r="BE157" s="181">
        <f>IF(N157="základní",J157,0)</f>
        <v>0</v>
      </c>
      <c r="BF157" s="181">
        <f>IF(N157="snížená",J157,0)</f>
        <v>0</v>
      </c>
      <c r="BG157" s="181">
        <f>IF(N157="zákl. přenesená",J157,0)</f>
        <v>0</v>
      </c>
      <c r="BH157" s="181">
        <f>IF(N157="sníž. přenesená",J157,0)</f>
        <v>0</v>
      </c>
      <c r="BI157" s="181">
        <f>IF(N157="nulová",J157,0)</f>
        <v>0</v>
      </c>
      <c r="BJ157" s="18" t="s">
        <v>21</v>
      </c>
      <c r="BK157" s="181">
        <f>ROUND(I157*H157,2)</f>
        <v>0</v>
      </c>
      <c r="BL157" s="18" t="s">
        <v>220</v>
      </c>
      <c r="BM157" s="180" t="s">
        <v>251</v>
      </c>
    </row>
    <row r="158" spans="1:65" s="2" customFormat="1" ht="19.5">
      <c r="A158" s="33"/>
      <c r="B158" s="34"/>
      <c r="C158" s="33"/>
      <c r="D158" s="182" t="s">
        <v>186</v>
      </c>
      <c r="E158" s="33"/>
      <c r="F158" s="183" t="s">
        <v>1599</v>
      </c>
      <c r="G158" s="33"/>
      <c r="H158" s="33"/>
      <c r="I158" s="102"/>
      <c r="J158" s="33"/>
      <c r="K158" s="33"/>
      <c r="L158" s="34"/>
      <c r="M158" s="184"/>
      <c r="N158" s="185"/>
      <c r="O158" s="59"/>
      <c r="P158" s="59"/>
      <c r="Q158" s="59"/>
      <c r="R158" s="59"/>
      <c r="S158" s="59"/>
      <c r="T158" s="60"/>
      <c r="U158" s="33"/>
      <c r="V158" s="33"/>
      <c r="W158" s="33"/>
      <c r="X158" s="33"/>
      <c r="Y158" s="33"/>
      <c r="Z158" s="33"/>
      <c r="AA158" s="33"/>
      <c r="AB158" s="33"/>
      <c r="AC158" s="33"/>
      <c r="AD158" s="33"/>
      <c r="AE158" s="33"/>
      <c r="AT158" s="18" t="s">
        <v>186</v>
      </c>
      <c r="AU158" s="18" t="s">
        <v>91</v>
      </c>
    </row>
    <row r="159" spans="1:65" s="2" customFormat="1" ht="16.5" customHeight="1">
      <c r="A159" s="33"/>
      <c r="B159" s="167"/>
      <c r="C159" s="168" t="s">
        <v>220</v>
      </c>
      <c r="D159" s="168" t="s">
        <v>182</v>
      </c>
      <c r="E159" s="169" t="s">
        <v>1600</v>
      </c>
      <c r="F159" s="170" t="s">
        <v>1601</v>
      </c>
      <c r="G159" s="171" t="s">
        <v>495</v>
      </c>
      <c r="H159" s="172">
        <v>1</v>
      </c>
      <c r="I159" s="173"/>
      <c r="J159" s="174">
        <f>ROUND(I159*H159,2)</f>
        <v>0</v>
      </c>
      <c r="K159" s="175"/>
      <c r="L159" s="34"/>
      <c r="M159" s="176" t="s">
        <v>1</v>
      </c>
      <c r="N159" s="177" t="s">
        <v>45</v>
      </c>
      <c r="O159" s="59"/>
      <c r="P159" s="178">
        <f>O159*H159</f>
        <v>0</v>
      </c>
      <c r="Q159" s="178">
        <v>0</v>
      </c>
      <c r="R159" s="178">
        <f>Q159*H159</f>
        <v>0</v>
      </c>
      <c r="S159" s="178">
        <v>0</v>
      </c>
      <c r="T159" s="179">
        <f>S159*H159</f>
        <v>0</v>
      </c>
      <c r="U159" s="33"/>
      <c r="V159" s="33"/>
      <c r="W159" s="33"/>
      <c r="X159" s="33"/>
      <c r="Y159" s="33"/>
      <c r="Z159" s="33"/>
      <c r="AA159" s="33"/>
      <c r="AB159" s="33"/>
      <c r="AC159" s="33"/>
      <c r="AD159" s="33"/>
      <c r="AE159" s="33"/>
      <c r="AR159" s="180" t="s">
        <v>220</v>
      </c>
      <c r="AT159" s="180" t="s">
        <v>182</v>
      </c>
      <c r="AU159" s="180" t="s">
        <v>91</v>
      </c>
      <c r="AY159" s="18" t="s">
        <v>180</v>
      </c>
      <c r="BE159" s="181">
        <f>IF(N159="základní",J159,0)</f>
        <v>0</v>
      </c>
      <c r="BF159" s="181">
        <f>IF(N159="snížená",J159,0)</f>
        <v>0</v>
      </c>
      <c r="BG159" s="181">
        <f>IF(N159="zákl. přenesená",J159,0)</f>
        <v>0</v>
      </c>
      <c r="BH159" s="181">
        <f>IF(N159="sníž. přenesená",J159,0)</f>
        <v>0</v>
      </c>
      <c r="BI159" s="181">
        <f>IF(N159="nulová",J159,0)</f>
        <v>0</v>
      </c>
      <c r="BJ159" s="18" t="s">
        <v>21</v>
      </c>
      <c r="BK159" s="181">
        <f>ROUND(I159*H159,2)</f>
        <v>0</v>
      </c>
      <c r="BL159" s="18" t="s">
        <v>220</v>
      </c>
      <c r="BM159" s="180" t="s">
        <v>257</v>
      </c>
    </row>
    <row r="160" spans="1:65" s="2" customFormat="1" ht="11.25">
      <c r="A160" s="33"/>
      <c r="B160" s="34"/>
      <c r="C160" s="33"/>
      <c r="D160" s="182" t="s">
        <v>186</v>
      </c>
      <c r="E160" s="33"/>
      <c r="F160" s="183" t="s">
        <v>1601</v>
      </c>
      <c r="G160" s="33"/>
      <c r="H160" s="33"/>
      <c r="I160" s="102"/>
      <c r="J160" s="33"/>
      <c r="K160" s="33"/>
      <c r="L160" s="34"/>
      <c r="M160" s="184"/>
      <c r="N160" s="185"/>
      <c r="O160" s="59"/>
      <c r="P160" s="59"/>
      <c r="Q160" s="59"/>
      <c r="R160" s="59"/>
      <c r="S160" s="59"/>
      <c r="T160" s="60"/>
      <c r="U160" s="33"/>
      <c r="V160" s="33"/>
      <c r="W160" s="33"/>
      <c r="X160" s="33"/>
      <c r="Y160" s="33"/>
      <c r="Z160" s="33"/>
      <c r="AA160" s="33"/>
      <c r="AB160" s="33"/>
      <c r="AC160" s="33"/>
      <c r="AD160" s="33"/>
      <c r="AE160" s="33"/>
      <c r="AT160" s="18" t="s">
        <v>186</v>
      </c>
      <c r="AU160" s="18" t="s">
        <v>91</v>
      </c>
    </row>
    <row r="161" spans="1:65" s="2" customFormat="1" ht="24" customHeight="1">
      <c r="A161" s="33"/>
      <c r="B161" s="167"/>
      <c r="C161" s="168" t="s">
        <v>259</v>
      </c>
      <c r="D161" s="168" t="s">
        <v>182</v>
      </c>
      <c r="E161" s="169" t="s">
        <v>1602</v>
      </c>
      <c r="F161" s="170" t="s">
        <v>1603</v>
      </c>
      <c r="G161" s="171" t="s">
        <v>817</v>
      </c>
      <c r="H161" s="172">
        <v>1</v>
      </c>
      <c r="I161" s="173"/>
      <c r="J161" s="174">
        <f>ROUND(I161*H161,2)</f>
        <v>0</v>
      </c>
      <c r="K161" s="175"/>
      <c r="L161" s="34"/>
      <c r="M161" s="176" t="s">
        <v>1</v>
      </c>
      <c r="N161" s="177" t="s">
        <v>45</v>
      </c>
      <c r="O161" s="59"/>
      <c r="P161" s="178">
        <f>O161*H161</f>
        <v>0</v>
      </c>
      <c r="Q161" s="178">
        <v>0</v>
      </c>
      <c r="R161" s="178">
        <f>Q161*H161</f>
        <v>0</v>
      </c>
      <c r="S161" s="178">
        <v>0</v>
      </c>
      <c r="T161" s="179">
        <f>S161*H161</f>
        <v>0</v>
      </c>
      <c r="U161" s="33"/>
      <c r="V161" s="33"/>
      <c r="W161" s="33"/>
      <c r="X161" s="33"/>
      <c r="Y161" s="33"/>
      <c r="Z161" s="33"/>
      <c r="AA161" s="33"/>
      <c r="AB161" s="33"/>
      <c r="AC161" s="33"/>
      <c r="AD161" s="33"/>
      <c r="AE161" s="33"/>
      <c r="AR161" s="180" t="s">
        <v>220</v>
      </c>
      <c r="AT161" s="180" t="s">
        <v>182</v>
      </c>
      <c r="AU161" s="180" t="s">
        <v>91</v>
      </c>
      <c r="AY161" s="18" t="s">
        <v>180</v>
      </c>
      <c r="BE161" s="181">
        <f>IF(N161="základní",J161,0)</f>
        <v>0</v>
      </c>
      <c r="BF161" s="181">
        <f>IF(N161="snížená",J161,0)</f>
        <v>0</v>
      </c>
      <c r="BG161" s="181">
        <f>IF(N161="zákl. přenesená",J161,0)</f>
        <v>0</v>
      </c>
      <c r="BH161" s="181">
        <f>IF(N161="sníž. přenesená",J161,0)</f>
        <v>0</v>
      </c>
      <c r="BI161" s="181">
        <f>IF(N161="nulová",J161,0)</f>
        <v>0</v>
      </c>
      <c r="BJ161" s="18" t="s">
        <v>21</v>
      </c>
      <c r="BK161" s="181">
        <f>ROUND(I161*H161,2)</f>
        <v>0</v>
      </c>
      <c r="BL161" s="18" t="s">
        <v>220</v>
      </c>
      <c r="BM161" s="180" t="s">
        <v>262</v>
      </c>
    </row>
    <row r="162" spans="1:65" s="2" customFormat="1" ht="19.5">
      <c r="A162" s="33"/>
      <c r="B162" s="34"/>
      <c r="C162" s="33"/>
      <c r="D162" s="182" t="s">
        <v>186</v>
      </c>
      <c r="E162" s="33"/>
      <c r="F162" s="183" t="s">
        <v>1603</v>
      </c>
      <c r="G162" s="33"/>
      <c r="H162" s="33"/>
      <c r="I162" s="102"/>
      <c r="J162" s="33"/>
      <c r="K162" s="33"/>
      <c r="L162" s="34"/>
      <c r="M162" s="184"/>
      <c r="N162" s="185"/>
      <c r="O162" s="59"/>
      <c r="P162" s="59"/>
      <c r="Q162" s="59"/>
      <c r="R162" s="59"/>
      <c r="S162" s="59"/>
      <c r="T162" s="60"/>
      <c r="U162" s="33"/>
      <c r="V162" s="33"/>
      <c r="W162" s="33"/>
      <c r="X162" s="33"/>
      <c r="Y162" s="33"/>
      <c r="Z162" s="33"/>
      <c r="AA162" s="33"/>
      <c r="AB162" s="33"/>
      <c r="AC162" s="33"/>
      <c r="AD162" s="33"/>
      <c r="AE162" s="33"/>
      <c r="AT162" s="18" t="s">
        <v>186</v>
      </c>
      <c r="AU162" s="18" t="s">
        <v>91</v>
      </c>
    </row>
    <row r="163" spans="1:65" s="2" customFormat="1" ht="24" customHeight="1">
      <c r="A163" s="33"/>
      <c r="B163" s="167"/>
      <c r="C163" s="168" t="s">
        <v>226</v>
      </c>
      <c r="D163" s="168" t="s">
        <v>182</v>
      </c>
      <c r="E163" s="169" t="s">
        <v>1604</v>
      </c>
      <c r="F163" s="170" t="s">
        <v>1605</v>
      </c>
      <c r="G163" s="171" t="s">
        <v>817</v>
      </c>
      <c r="H163" s="172">
        <v>5</v>
      </c>
      <c r="I163" s="173"/>
      <c r="J163" s="174">
        <f>ROUND(I163*H163,2)</f>
        <v>0</v>
      </c>
      <c r="K163" s="175"/>
      <c r="L163" s="34"/>
      <c r="M163" s="176" t="s">
        <v>1</v>
      </c>
      <c r="N163" s="177" t="s">
        <v>45</v>
      </c>
      <c r="O163" s="59"/>
      <c r="P163" s="178">
        <f>O163*H163</f>
        <v>0</v>
      </c>
      <c r="Q163" s="178">
        <v>0</v>
      </c>
      <c r="R163" s="178">
        <f>Q163*H163</f>
        <v>0</v>
      </c>
      <c r="S163" s="178">
        <v>0</v>
      </c>
      <c r="T163" s="179">
        <f>S163*H163</f>
        <v>0</v>
      </c>
      <c r="U163" s="33"/>
      <c r="V163" s="33"/>
      <c r="W163" s="33"/>
      <c r="X163" s="33"/>
      <c r="Y163" s="33"/>
      <c r="Z163" s="33"/>
      <c r="AA163" s="33"/>
      <c r="AB163" s="33"/>
      <c r="AC163" s="33"/>
      <c r="AD163" s="33"/>
      <c r="AE163" s="33"/>
      <c r="AR163" s="180" t="s">
        <v>220</v>
      </c>
      <c r="AT163" s="180" t="s">
        <v>182</v>
      </c>
      <c r="AU163" s="180" t="s">
        <v>91</v>
      </c>
      <c r="AY163" s="18" t="s">
        <v>180</v>
      </c>
      <c r="BE163" s="181">
        <f>IF(N163="základní",J163,0)</f>
        <v>0</v>
      </c>
      <c r="BF163" s="181">
        <f>IF(N163="snížená",J163,0)</f>
        <v>0</v>
      </c>
      <c r="BG163" s="181">
        <f>IF(N163="zákl. přenesená",J163,0)</f>
        <v>0</v>
      </c>
      <c r="BH163" s="181">
        <f>IF(N163="sníž. přenesená",J163,0)</f>
        <v>0</v>
      </c>
      <c r="BI163" s="181">
        <f>IF(N163="nulová",J163,0)</f>
        <v>0</v>
      </c>
      <c r="BJ163" s="18" t="s">
        <v>21</v>
      </c>
      <c r="BK163" s="181">
        <f>ROUND(I163*H163,2)</f>
        <v>0</v>
      </c>
      <c r="BL163" s="18" t="s">
        <v>220</v>
      </c>
      <c r="BM163" s="180" t="s">
        <v>265</v>
      </c>
    </row>
    <row r="164" spans="1:65" s="2" customFormat="1" ht="11.25">
      <c r="A164" s="33"/>
      <c r="B164" s="34"/>
      <c r="C164" s="33"/>
      <c r="D164" s="182" t="s">
        <v>186</v>
      </c>
      <c r="E164" s="33"/>
      <c r="F164" s="183" t="s">
        <v>1605</v>
      </c>
      <c r="G164" s="33"/>
      <c r="H164" s="33"/>
      <c r="I164" s="102"/>
      <c r="J164" s="33"/>
      <c r="K164" s="33"/>
      <c r="L164" s="34"/>
      <c r="M164" s="184"/>
      <c r="N164" s="185"/>
      <c r="O164" s="59"/>
      <c r="P164" s="59"/>
      <c r="Q164" s="59"/>
      <c r="R164" s="59"/>
      <c r="S164" s="59"/>
      <c r="T164" s="60"/>
      <c r="U164" s="33"/>
      <c r="V164" s="33"/>
      <c r="W164" s="33"/>
      <c r="X164" s="33"/>
      <c r="Y164" s="33"/>
      <c r="Z164" s="33"/>
      <c r="AA164" s="33"/>
      <c r="AB164" s="33"/>
      <c r="AC164" s="33"/>
      <c r="AD164" s="33"/>
      <c r="AE164" s="33"/>
      <c r="AT164" s="18" t="s">
        <v>186</v>
      </c>
      <c r="AU164" s="18" t="s">
        <v>91</v>
      </c>
    </row>
    <row r="165" spans="1:65" s="2" customFormat="1" ht="16.5" customHeight="1">
      <c r="A165" s="33"/>
      <c r="B165" s="167"/>
      <c r="C165" s="168" t="s">
        <v>267</v>
      </c>
      <c r="D165" s="168" t="s">
        <v>182</v>
      </c>
      <c r="E165" s="169" t="s">
        <v>1606</v>
      </c>
      <c r="F165" s="170" t="s">
        <v>1607</v>
      </c>
      <c r="G165" s="171" t="s">
        <v>817</v>
      </c>
      <c r="H165" s="172">
        <v>5</v>
      </c>
      <c r="I165" s="173"/>
      <c r="J165" s="174">
        <f>ROUND(I165*H165,2)</f>
        <v>0</v>
      </c>
      <c r="K165" s="175"/>
      <c r="L165" s="34"/>
      <c r="M165" s="176" t="s">
        <v>1</v>
      </c>
      <c r="N165" s="177" t="s">
        <v>45</v>
      </c>
      <c r="O165" s="59"/>
      <c r="P165" s="178">
        <f>O165*H165</f>
        <v>0</v>
      </c>
      <c r="Q165" s="178">
        <v>0</v>
      </c>
      <c r="R165" s="178">
        <f>Q165*H165</f>
        <v>0</v>
      </c>
      <c r="S165" s="178">
        <v>0</v>
      </c>
      <c r="T165" s="179">
        <f>S165*H165</f>
        <v>0</v>
      </c>
      <c r="U165" s="33"/>
      <c r="V165" s="33"/>
      <c r="W165" s="33"/>
      <c r="X165" s="33"/>
      <c r="Y165" s="33"/>
      <c r="Z165" s="33"/>
      <c r="AA165" s="33"/>
      <c r="AB165" s="33"/>
      <c r="AC165" s="33"/>
      <c r="AD165" s="33"/>
      <c r="AE165" s="33"/>
      <c r="AR165" s="180" t="s">
        <v>220</v>
      </c>
      <c r="AT165" s="180" t="s">
        <v>182</v>
      </c>
      <c r="AU165" s="180" t="s">
        <v>91</v>
      </c>
      <c r="AY165" s="18" t="s">
        <v>180</v>
      </c>
      <c r="BE165" s="181">
        <f>IF(N165="základní",J165,0)</f>
        <v>0</v>
      </c>
      <c r="BF165" s="181">
        <f>IF(N165="snížená",J165,0)</f>
        <v>0</v>
      </c>
      <c r="BG165" s="181">
        <f>IF(N165="zákl. přenesená",J165,0)</f>
        <v>0</v>
      </c>
      <c r="BH165" s="181">
        <f>IF(N165="sníž. přenesená",J165,0)</f>
        <v>0</v>
      </c>
      <c r="BI165" s="181">
        <f>IF(N165="nulová",J165,0)</f>
        <v>0</v>
      </c>
      <c r="BJ165" s="18" t="s">
        <v>21</v>
      </c>
      <c r="BK165" s="181">
        <f>ROUND(I165*H165,2)</f>
        <v>0</v>
      </c>
      <c r="BL165" s="18" t="s">
        <v>220</v>
      </c>
      <c r="BM165" s="180" t="s">
        <v>270</v>
      </c>
    </row>
    <row r="166" spans="1:65" s="2" customFormat="1" ht="11.25">
      <c r="A166" s="33"/>
      <c r="B166" s="34"/>
      <c r="C166" s="33"/>
      <c r="D166" s="182" t="s">
        <v>186</v>
      </c>
      <c r="E166" s="33"/>
      <c r="F166" s="183" t="s">
        <v>1607</v>
      </c>
      <c r="G166" s="33"/>
      <c r="H166" s="33"/>
      <c r="I166" s="102"/>
      <c r="J166" s="33"/>
      <c r="K166" s="33"/>
      <c r="L166" s="34"/>
      <c r="M166" s="184"/>
      <c r="N166" s="185"/>
      <c r="O166" s="59"/>
      <c r="P166" s="59"/>
      <c r="Q166" s="59"/>
      <c r="R166" s="59"/>
      <c r="S166" s="59"/>
      <c r="T166" s="60"/>
      <c r="U166" s="33"/>
      <c r="V166" s="33"/>
      <c r="W166" s="33"/>
      <c r="X166" s="33"/>
      <c r="Y166" s="33"/>
      <c r="Z166" s="33"/>
      <c r="AA166" s="33"/>
      <c r="AB166" s="33"/>
      <c r="AC166" s="33"/>
      <c r="AD166" s="33"/>
      <c r="AE166" s="33"/>
      <c r="AT166" s="18" t="s">
        <v>186</v>
      </c>
      <c r="AU166" s="18" t="s">
        <v>91</v>
      </c>
    </row>
    <row r="167" spans="1:65" s="2" customFormat="1" ht="24" customHeight="1">
      <c r="A167" s="33"/>
      <c r="B167" s="167"/>
      <c r="C167" s="168" t="s">
        <v>231</v>
      </c>
      <c r="D167" s="168" t="s">
        <v>182</v>
      </c>
      <c r="E167" s="169" t="s">
        <v>1608</v>
      </c>
      <c r="F167" s="170" t="s">
        <v>1609</v>
      </c>
      <c r="G167" s="171" t="s">
        <v>817</v>
      </c>
      <c r="H167" s="172">
        <v>3</v>
      </c>
      <c r="I167" s="173"/>
      <c r="J167" s="174">
        <f>ROUND(I167*H167,2)</f>
        <v>0</v>
      </c>
      <c r="K167" s="175"/>
      <c r="L167" s="34"/>
      <c r="M167" s="176" t="s">
        <v>1</v>
      </c>
      <c r="N167" s="177" t="s">
        <v>45</v>
      </c>
      <c r="O167" s="59"/>
      <c r="P167" s="178">
        <f>O167*H167</f>
        <v>0</v>
      </c>
      <c r="Q167" s="178">
        <v>0</v>
      </c>
      <c r="R167" s="178">
        <f>Q167*H167</f>
        <v>0</v>
      </c>
      <c r="S167" s="178">
        <v>0</v>
      </c>
      <c r="T167" s="179">
        <f>S167*H167</f>
        <v>0</v>
      </c>
      <c r="U167" s="33"/>
      <c r="V167" s="33"/>
      <c r="W167" s="33"/>
      <c r="X167" s="33"/>
      <c r="Y167" s="33"/>
      <c r="Z167" s="33"/>
      <c r="AA167" s="33"/>
      <c r="AB167" s="33"/>
      <c r="AC167" s="33"/>
      <c r="AD167" s="33"/>
      <c r="AE167" s="33"/>
      <c r="AR167" s="180" t="s">
        <v>220</v>
      </c>
      <c r="AT167" s="180" t="s">
        <v>182</v>
      </c>
      <c r="AU167" s="180" t="s">
        <v>91</v>
      </c>
      <c r="AY167" s="18" t="s">
        <v>180</v>
      </c>
      <c r="BE167" s="181">
        <f>IF(N167="základní",J167,0)</f>
        <v>0</v>
      </c>
      <c r="BF167" s="181">
        <f>IF(N167="snížená",J167,0)</f>
        <v>0</v>
      </c>
      <c r="BG167" s="181">
        <f>IF(N167="zákl. přenesená",J167,0)</f>
        <v>0</v>
      </c>
      <c r="BH167" s="181">
        <f>IF(N167="sníž. přenesená",J167,0)</f>
        <v>0</v>
      </c>
      <c r="BI167" s="181">
        <f>IF(N167="nulová",J167,0)</f>
        <v>0</v>
      </c>
      <c r="BJ167" s="18" t="s">
        <v>21</v>
      </c>
      <c r="BK167" s="181">
        <f>ROUND(I167*H167,2)</f>
        <v>0</v>
      </c>
      <c r="BL167" s="18" t="s">
        <v>220</v>
      </c>
      <c r="BM167" s="180" t="s">
        <v>274</v>
      </c>
    </row>
    <row r="168" spans="1:65" s="2" customFormat="1" ht="11.25">
      <c r="A168" s="33"/>
      <c r="B168" s="34"/>
      <c r="C168" s="33"/>
      <c r="D168" s="182" t="s">
        <v>186</v>
      </c>
      <c r="E168" s="33"/>
      <c r="F168" s="183" t="s">
        <v>1609</v>
      </c>
      <c r="G168" s="33"/>
      <c r="H168" s="33"/>
      <c r="I168" s="102"/>
      <c r="J168" s="33"/>
      <c r="K168" s="33"/>
      <c r="L168" s="34"/>
      <c r="M168" s="184"/>
      <c r="N168" s="185"/>
      <c r="O168" s="59"/>
      <c r="P168" s="59"/>
      <c r="Q168" s="59"/>
      <c r="R168" s="59"/>
      <c r="S168" s="59"/>
      <c r="T168" s="60"/>
      <c r="U168" s="33"/>
      <c r="V168" s="33"/>
      <c r="W168" s="33"/>
      <c r="X168" s="33"/>
      <c r="Y168" s="33"/>
      <c r="Z168" s="33"/>
      <c r="AA168" s="33"/>
      <c r="AB168" s="33"/>
      <c r="AC168" s="33"/>
      <c r="AD168" s="33"/>
      <c r="AE168" s="33"/>
      <c r="AT168" s="18" t="s">
        <v>186</v>
      </c>
      <c r="AU168" s="18" t="s">
        <v>91</v>
      </c>
    </row>
    <row r="169" spans="1:65" s="2" customFormat="1" ht="24" customHeight="1">
      <c r="A169" s="33"/>
      <c r="B169" s="167"/>
      <c r="C169" s="168" t="s">
        <v>7</v>
      </c>
      <c r="D169" s="168" t="s">
        <v>182</v>
      </c>
      <c r="E169" s="169" t="s">
        <v>1610</v>
      </c>
      <c r="F169" s="170" t="s">
        <v>1611</v>
      </c>
      <c r="G169" s="171" t="s">
        <v>817</v>
      </c>
      <c r="H169" s="172">
        <v>9</v>
      </c>
      <c r="I169" s="173"/>
      <c r="J169" s="174">
        <f>ROUND(I169*H169,2)</f>
        <v>0</v>
      </c>
      <c r="K169" s="175"/>
      <c r="L169" s="34"/>
      <c r="M169" s="176" t="s">
        <v>1</v>
      </c>
      <c r="N169" s="177" t="s">
        <v>45</v>
      </c>
      <c r="O169" s="59"/>
      <c r="P169" s="178">
        <f>O169*H169</f>
        <v>0</v>
      </c>
      <c r="Q169" s="178">
        <v>0</v>
      </c>
      <c r="R169" s="178">
        <f>Q169*H169</f>
        <v>0</v>
      </c>
      <c r="S169" s="178">
        <v>0</v>
      </c>
      <c r="T169" s="179">
        <f>S169*H169</f>
        <v>0</v>
      </c>
      <c r="U169" s="33"/>
      <c r="V169" s="33"/>
      <c r="W169" s="33"/>
      <c r="X169" s="33"/>
      <c r="Y169" s="33"/>
      <c r="Z169" s="33"/>
      <c r="AA169" s="33"/>
      <c r="AB169" s="33"/>
      <c r="AC169" s="33"/>
      <c r="AD169" s="33"/>
      <c r="AE169" s="33"/>
      <c r="AR169" s="180" t="s">
        <v>220</v>
      </c>
      <c r="AT169" s="180" t="s">
        <v>182</v>
      </c>
      <c r="AU169" s="180" t="s">
        <v>91</v>
      </c>
      <c r="AY169" s="18" t="s">
        <v>180</v>
      </c>
      <c r="BE169" s="181">
        <f>IF(N169="základní",J169,0)</f>
        <v>0</v>
      </c>
      <c r="BF169" s="181">
        <f>IF(N169="snížená",J169,0)</f>
        <v>0</v>
      </c>
      <c r="BG169" s="181">
        <f>IF(N169="zákl. přenesená",J169,0)</f>
        <v>0</v>
      </c>
      <c r="BH169" s="181">
        <f>IF(N169="sníž. přenesená",J169,0)</f>
        <v>0</v>
      </c>
      <c r="BI169" s="181">
        <f>IF(N169="nulová",J169,0)</f>
        <v>0</v>
      </c>
      <c r="BJ169" s="18" t="s">
        <v>21</v>
      </c>
      <c r="BK169" s="181">
        <f>ROUND(I169*H169,2)</f>
        <v>0</v>
      </c>
      <c r="BL169" s="18" t="s">
        <v>220</v>
      </c>
      <c r="BM169" s="180" t="s">
        <v>277</v>
      </c>
    </row>
    <row r="170" spans="1:65" s="2" customFormat="1" ht="19.5">
      <c r="A170" s="33"/>
      <c r="B170" s="34"/>
      <c r="C170" s="33"/>
      <c r="D170" s="182" t="s">
        <v>186</v>
      </c>
      <c r="E170" s="33"/>
      <c r="F170" s="183" t="s">
        <v>1611</v>
      </c>
      <c r="G170" s="33"/>
      <c r="H170" s="33"/>
      <c r="I170" s="102"/>
      <c r="J170" s="33"/>
      <c r="K170" s="33"/>
      <c r="L170" s="34"/>
      <c r="M170" s="184"/>
      <c r="N170" s="185"/>
      <c r="O170" s="59"/>
      <c r="P170" s="59"/>
      <c r="Q170" s="59"/>
      <c r="R170" s="59"/>
      <c r="S170" s="59"/>
      <c r="T170" s="60"/>
      <c r="U170" s="33"/>
      <c r="V170" s="33"/>
      <c r="W170" s="33"/>
      <c r="X170" s="33"/>
      <c r="Y170" s="33"/>
      <c r="Z170" s="33"/>
      <c r="AA170" s="33"/>
      <c r="AB170" s="33"/>
      <c r="AC170" s="33"/>
      <c r="AD170" s="33"/>
      <c r="AE170" s="33"/>
      <c r="AT170" s="18" t="s">
        <v>186</v>
      </c>
      <c r="AU170" s="18" t="s">
        <v>91</v>
      </c>
    </row>
    <row r="171" spans="1:65" s="2" customFormat="1" ht="16.5" customHeight="1">
      <c r="A171" s="33"/>
      <c r="B171" s="167"/>
      <c r="C171" s="168" t="s">
        <v>237</v>
      </c>
      <c r="D171" s="168" t="s">
        <v>182</v>
      </c>
      <c r="E171" s="169" t="s">
        <v>1612</v>
      </c>
      <c r="F171" s="170" t="s">
        <v>1613</v>
      </c>
      <c r="G171" s="171" t="s">
        <v>495</v>
      </c>
      <c r="H171" s="172">
        <v>3</v>
      </c>
      <c r="I171" s="173"/>
      <c r="J171" s="174">
        <f>ROUND(I171*H171,2)</f>
        <v>0</v>
      </c>
      <c r="K171" s="175"/>
      <c r="L171" s="34"/>
      <c r="M171" s="176" t="s">
        <v>1</v>
      </c>
      <c r="N171" s="177" t="s">
        <v>45</v>
      </c>
      <c r="O171" s="59"/>
      <c r="P171" s="178">
        <f>O171*H171</f>
        <v>0</v>
      </c>
      <c r="Q171" s="178">
        <v>0</v>
      </c>
      <c r="R171" s="178">
        <f>Q171*H171</f>
        <v>0</v>
      </c>
      <c r="S171" s="178">
        <v>0</v>
      </c>
      <c r="T171" s="179">
        <f>S171*H171</f>
        <v>0</v>
      </c>
      <c r="U171" s="33"/>
      <c r="V171" s="33"/>
      <c r="W171" s="33"/>
      <c r="X171" s="33"/>
      <c r="Y171" s="33"/>
      <c r="Z171" s="33"/>
      <c r="AA171" s="33"/>
      <c r="AB171" s="33"/>
      <c r="AC171" s="33"/>
      <c r="AD171" s="33"/>
      <c r="AE171" s="33"/>
      <c r="AR171" s="180" t="s">
        <v>220</v>
      </c>
      <c r="AT171" s="180" t="s">
        <v>182</v>
      </c>
      <c r="AU171" s="180" t="s">
        <v>91</v>
      </c>
      <c r="AY171" s="18" t="s">
        <v>180</v>
      </c>
      <c r="BE171" s="181">
        <f>IF(N171="základní",J171,0)</f>
        <v>0</v>
      </c>
      <c r="BF171" s="181">
        <f>IF(N171="snížená",J171,0)</f>
        <v>0</v>
      </c>
      <c r="BG171" s="181">
        <f>IF(N171="zákl. přenesená",J171,0)</f>
        <v>0</v>
      </c>
      <c r="BH171" s="181">
        <f>IF(N171="sníž. přenesená",J171,0)</f>
        <v>0</v>
      </c>
      <c r="BI171" s="181">
        <f>IF(N171="nulová",J171,0)</f>
        <v>0</v>
      </c>
      <c r="BJ171" s="18" t="s">
        <v>21</v>
      </c>
      <c r="BK171" s="181">
        <f>ROUND(I171*H171,2)</f>
        <v>0</v>
      </c>
      <c r="BL171" s="18" t="s">
        <v>220</v>
      </c>
      <c r="BM171" s="180" t="s">
        <v>281</v>
      </c>
    </row>
    <row r="172" spans="1:65" s="2" customFormat="1" ht="11.25">
      <c r="A172" s="33"/>
      <c r="B172" s="34"/>
      <c r="C172" s="33"/>
      <c r="D172" s="182" t="s">
        <v>186</v>
      </c>
      <c r="E172" s="33"/>
      <c r="F172" s="183" t="s">
        <v>1613</v>
      </c>
      <c r="G172" s="33"/>
      <c r="H172" s="33"/>
      <c r="I172" s="102"/>
      <c r="J172" s="33"/>
      <c r="K172" s="33"/>
      <c r="L172" s="34"/>
      <c r="M172" s="184"/>
      <c r="N172" s="185"/>
      <c r="O172" s="59"/>
      <c r="P172" s="59"/>
      <c r="Q172" s="59"/>
      <c r="R172" s="59"/>
      <c r="S172" s="59"/>
      <c r="T172" s="60"/>
      <c r="U172" s="33"/>
      <c r="V172" s="33"/>
      <c r="W172" s="33"/>
      <c r="X172" s="33"/>
      <c r="Y172" s="33"/>
      <c r="Z172" s="33"/>
      <c r="AA172" s="33"/>
      <c r="AB172" s="33"/>
      <c r="AC172" s="33"/>
      <c r="AD172" s="33"/>
      <c r="AE172" s="33"/>
      <c r="AT172" s="18" t="s">
        <v>186</v>
      </c>
      <c r="AU172" s="18" t="s">
        <v>91</v>
      </c>
    </row>
    <row r="173" spans="1:65" s="2" customFormat="1" ht="24" customHeight="1">
      <c r="A173" s="33"/>
      <c r="B173" s="167"/>
      <c r="C173" s="168" t="s">
        <v>296</v>
      </c>
      <c r="D173" s="168" t="s">
        <v>182</v>
      </c>
      <c r="E173" s="169" t="s">
        <v>1614</v>
      </c>
      <c r="F173" s="170" t="s">
        <v>1615</v>
      </c>
      <c r="G173" s="171" t="s">
        <v>495</v>
      </c>
      <c r="H173" s="172">
        <v>9</v>
      </c>
      <c r="I173" s="173"/>
      <c r="J173" s="174">
        <f>ROUND(I173*H173,2)</f>
        <v>0</v>
      </c>
      <c r="K173" s="175"/>
      <c r="L173" s="34"/>
      <c r="M173" s="176" t="s">
        <v>1</v>
      </c>
      <c r="N173" s="177" t="s">
        <v>45</v>
      </c>
      <c r="O173" s="59"/>
      <c r="P173" s="178">
        <f>O173*H173</f>
        <v>0</v>
      </c>
      <c r="Q173" s="178">
        <v>0</v>
      </c>
      <c r="R173" s="178">
        <f>Q173*H173</f>
        <v>0</v>
      </c>
      <c r="S173" s="178">
        <v>0</v>
      </c>
      <c r="T173" s="179">
        <f>S173*H173</f>
        <v>0</v>
      </c>
      <c r="U173" s="33"/>
      <c r="V173" s="33"/>
      <c r="W173" s="33"/>
      <c r="X173" s="33"/>
      <c r="Y173" s="33"/>
      <c r="Z173" s="33"/>
      <c r="AA173" s="33"/>
      <c r="AB173" s="33"/>
      <c r="AC173" s="33"/>
      <c r="AD173" s="33"/>
      <c r="AE173" s="33"/>
      <c r="AR173" s="180" t="s">
        <v>220</v>
      </c>
      <c r="AT173" s="180" t="s">
        <v>182</v>
      </c>
      <c r="AU173" s="180" t="s">
        <v>91</v>
      </c>
      <c r="AY173" s="18" t="s">
        <v>180</v>
      </c>
      <c r="BE173" s="181">
        <f>IF(N173="základní",J173,0)</f>
        <v>0</v>
      </c>
      <c r="BF173" s="181">
        <f>IF(N173="snížená",J173,0)</f>
        <v>0</v>
      </c>
      <c r="BG173" s="181">
        <f>IF(N173="zákl. přenesená",J173,0)</f>
        <v>0</v>
      </c>
      <c r="BH173" s="181">
        <f>IF(N173="sníž. přenesená",J173,0)</f>
        <v>0</v>
      </c>
      <c r="BI173" s="181">
        <f>IF(N173="nulová",J173,0)</f>
        <v>0</v>
      </c>
      <c r="BJ173" s="18" t="s">
        <v>21</v>
      </c>
      <c r="BK173" s="181">
        <f>ROUND(I173*H173,2)</f>
        <v>0</v>
      </c>
      <c r="BL173" s="18" t="s">
        <v>220</v>
      </c>
      <c r="BM173" s="180" t="s">
        <v>285</v>
      </c>
    </row>
    <row r="174" spans="1:65" s="2" customFormat="1" ht="11.25">
      <c r="A174" s="33"/>
      <c r="B174" s="34"/>
      <c r="C174" s="33"/>
      <c r="D174" s="182" t="s">
        <v>186</v>
      </c>
      <c r="E174" s="33"/>
      <c r="F174" s="183" t="s">
        <v>1615</v>
      </c>
      <c r="G174" s="33"/>
      <c r="H174" s="33"/>
      <c r="I174" s="102"/>
      <c r="J174" s="33"/>
      <c r="K174" s="33"/>
      <c r="L174" s="34"/>
      <c r="M174" s="184"/>
      <c r="N174" s="185"/>
      <c r="O174" s="59"/>
      <c r="P174" s="59"/>
      <c r="Q174" s="59"/>
      <c r="R174" s="59"/>
      <c r="S174" s="59"/>
      <c r="T174" s="60"/>
      <c r="U174" s="33"/>
      <c r="V174" s="33"/>
      <c r="W174" s="33"/>
      <c r="X174" s="33"/>
      <c r="Y174" s="33"/>
      <c r="Z174" s="33"/>
      <c r="AA174" s="33"/>
      <c r="AB174" s="33"/>
      <c r="AC174" s="33"/>
      <c r="AD174" s="33"/>
      <c r="AE174" s="33"/>
      <c r="AT174" s="18" t="s">
        <v>186</v>
      </c>
      <c r="AU174" s="18" t="s">
        <v>91</v>
      </c>
    </row>
    <row r="175" spans="1:65" s="2" customFormat="1" ht="16.5" customHeight="1">
      <c r="A175" s="33"/>
      <c r="B175" s="167"/>
      <c r="C175" s="168" t="s">
        <v>241</v>
      </c>
      <c r="D175" s="168" t="s">
        <v>182</v>
      </c>
      <c r="E175" s="169" t="s">
        <v>1616</v>
      </c>
      <c r="F175" s="170" t="s">
        <v>1617</v>
      </c>
      <c r="G175" s="171" t="s">
        <v>495</v>
      </c>
      <c r="H175" s="172">
        <v>9</v>
      </c>
      <c r="I175" s="173"/>
      <c r="J175" s="174">
        <f>ROUND(I175*H175,2)</f>
        <v>0</v>
      </c>
      <c r="K175" s="175"/>
      <c r="L175" s="34"/>
      <c r="M175" s="176" t="s">
        <v>1</v>
      </c>
      <c r="N175" s="177" t="s">
        <v>45</v>
      </c>
      <c r="O175" s="59"/>
      <c r="P175" s="178">
        <f>O175*H175</f>
        <v>0</v>
      </c>
      <c r="Q175" s="178">
        <v>0</v>
      </c>
      <c r="R175" s="178">
        <f>Q175*H175</f>
        <v>0</v>
      </c>
      <c r="S175" s="178">
        <v>0</v>
      </c>
      <c r="T175" s="179">
        <f>S175*H175</f>
        <v>0</v>
      </c>
      <c r="U175" s="33"/>
      <c r="V175" s="33"/>
      <c r="W175" s="33"/>
      <c r="X175" s="33"/>
      <c r="Y175" s="33"/>
      <c r="Z175" s="33"/>
      <c r="AA175" s="33"/>
      <c r="AB175" s="33"/>
      <c r="AC175" s="33"/>
      <c r="AD175" s="33"/>
      <c r="AE175" s="33"/>
      <c r="AR175" s="180" t="s">
        <v>220</v>
      </c>
      <c r="AT175" s="180" t="s">
        <v>182</v>
      </c>
      <c r="AU175" s="180" t="s">
        <v>91</v>
      </c>
      <c r="AY175" s="18" t="s">
        <v>180</v>
      </c>
      <c r="BE175" s="181">
        <f>IF(N175="základní",J175,0)</f>
        <v>0</v>
      </c>
      <c r="BF175" s="181">
        <f>IF(N175="snížená",J175,0)</f>
        <v>0</v>
      </c>
      <c r="BG175" s="181">
        <f>IF(N175="zákl. přenesená",J175,0)</f>
        <v>0</v>
      </c>
      <c r="BH175" s="181">
        <f>IF(N175="sníž. přenesená",J175,0)</f>
        <v>0</v>
      </c>
      <c r="BI175" s="181">
        <f>IF(N175="nulová",J175,0)</f>
        <v>0</v>
      </c>
      <c r="BJ175" s="18" t="s">
        <v>21</v>
      </c>
      <c r="BK175" s="181">
        <f>ROUND(I175*H175,2)</f>
        <v>0</v>
      </c>
      <c r="BL175" s="18" t="s">
        <v>220</v>
      </c>
      <c r="BM175" s="180" t="s">
        <v>290</v>
      </c>
    </row>
    <row r="176" spans="1:65" s="2" customFormat="1" ht="11.25">
      <c r="A176" s="33"/>
      <c r="B176" s="34"/>
      <c r="C176" s="33"/>
      <c r="D176" s="182" t="s">
        <v>186</v>
      </c>
      <c r="E176" s="33"/>
      <c r="F176" s="183" t="s">
        <v>1617</v>
      </c>
      <c r="G176" s="33"/>
      <c r="H176" s="33"/>
      <c r="I176" s="102"/>
      <c r="J176" s="33"/>
      <c r="K176" s="33"/>
      <c r="L176" s="34"/>
      <c r="M176" s="184"/>
      <c r="N176" s="185"/>
      <c r="O176" s="59"/>
      <c r="P176" s="59"/>
      <c r="Q176" s="59"/>
      <c r="R176" s="59"/>
      <c r="S176" s="59"/>
      <c r="T176" s="60"/>
      <c r="U176" s="33"/>
      <c r="V176" s="33"/>
      <c r="W176" s="33"/>
      <c r="X176" s="33"/>
      <c r="Y176" s="33"/>
      <c r="Z176" s="33"/>
      <c r="AA176" s="33"/>
      <c r="AB176" s="33"/>
      <c r="AC176" s="33"/>
      <c r="AD176" s="33"/>
      <c r="AE176" s="33"/>
      <c r="AT176" s="18" t="s">
        <v>186</v>
      </c>
      <c r="AU176" s="18" t="s">
        <v>91</v>
      </c>
    </row>
    <row r="177" spans="1:65" s="2" customFormat="1" ht="16.5" customHeight="1">
      <c r="A177" s="33"/>
      <c r="B177" s="167"/>
      <c r="C177" s="168" t="s">
        <v>306</v>
      </c>
      <c r="D177" s="168" t="s">
        <v>182</v>
      </c>
      <c r="E177" s="169" t="s">
        <v>1618</v>
      </c>
      <c r="F177" s="170" t="s">
        <v>1619</v>
      </c>
      <c r="G177" s="171" t="s">
        <v>495</v>
      </c>
      <c r="H177" s="172">
        <v>2</v>
      </c>
      <c r="I177" s="173"/>
      <c r="J177" s="174">
        <f>ROUND(I177*H177,2)</f>
        <v>0</v>
      </c>
      <c r="K177" s="175"/>
      <c r="L177" s="34"/>
      <c r="M177" s="176" t="s">
        <v>1</v>
      </c>
      <c r="N177" s="177" t="s">
        <v>45</v>
      </c>
      <c r="O177" s="59"/>
      <c r="P177" s="178">
        <f>O177*H177</f>
        <v>0</v>
      </c>
      <c r="Q177" s="178">
        <v>0</v>
      </c>
      <c r="R177" s="178">
        <f>Q177*H177</f>
        <v>0</v>
      </c>
      <c r="S177" s="178">
        <v>0</v>
      </c>
      <c r="T177" s="179">
        <f>S177*H177</f>
        <v>0</v>
      </c>
      <c r="U177" s="33"/>
      <c r="V177" s="33"/>
      <c r="W177" s="33"/>
      <c r="X177" s="33"/>
      <c r="Y177" s="33"/>
      <c r="Z177" s="33"/>
      <c r="AA177" s="33"/>
      <c r="AB177" s="33"/>
      <c r="AC177" s="33"/>
      <c r="AD177" s="33"/>
      <c r="AE177" s="33"/>
      <c r="AR177" s="180" t="s">
        <v>220</v>
      </c>
      <c r="AT177" s="180" t="s">
        <v>182</v>
      </c>
      <c r="AU177" s="180" t="s">
        <v>91</v>
      </c>
      <c r="AY177" s="18" t="s">
        <v>180</v>
      </c>
      <c r="BE177" s="181">
        <f>IF(N177="základní",J177,0)</f>
        <v>0</v>
      </c>
      <c r="BF177" s="181">
        <f>IF(N177="snížená",J177,0)</f>
        <v>0</v>
      </c>
      <c r="BG177" s="181">
        <f>IF(N177="zákl. přenesená",J177,0)</f>
        <v>0</v>
      </c>
      <c r="BH177" s="181">
        <f>IF(N177="sníž. přenesená",J177,0)</f>
        <v>0</v>
      </c>
      <c r="BI177" s="181">
        <f>IF(N177="nulová",J177,0)</f>
        <v>0</v>
      </c>
      <c r="BJ177" s="18" t="s">
        <v>21</v>
      </c>
      <c r="BK177" s="181">
        <f>ROUND(I177*H177,2)</f>
        <v>0</v>
      </c>
      <c r="BL177" s="18" t="s">
        <v>220</v>
      </c>
      <c r="BM177" s="180" t="s">
        <v>294</v>
      </c>
    </row>
    <row r="178" spans="1:65" s="2" customFormat="1" ht="11.25">
      <c r="A178" s="33"/>
      <c r="B178" s="34"/>
      <c r="C178" s="33"/>
      <c r="D178" s="182" t="s">
        <v>186</v>
      </c>
      <c r="E178" s="33"/>
      <c r="F178" s="183" t="s">
        <v>1619</v>
      </c>
      <c r="G178" s="33"/>
      <c r="H178" s="33"/>
      <c r="I178" s="102"/>
      <c r="J178" s="33"/>
      <c r="K178" s="33"/>
      <c r="L178" s="34"/>
      <c r="M178" s="184"/>
      <c r="N178" s="185"/>
      <c r="O178" s="59"/>
      <c r="P178" s="59"/>
      <c r="Q178" s="59"/>
      <c r="R178" s="59"/>
      <c r="S178" s="59"/>
      <c r="T178" s="60"/>
      <c r="U178" s="33"/>
      <c r="V178" s="33"/>
      <c r="W178" s="33"/>
      <c r="X178" s="33"/>
      <c r="Y178" s="33"/>
      <c r="Z178" s="33"/>
      <c r="AA178" s="33"/>
      <c r="AB178" s="33"/>
      <c r="AC178" s="33"/>
      <c r="AD178" s="33"/>
      <c r="AE178" s="33"/>
      <c r="AT178" s="18" t="s">
        <v>186</v>
      </c>
      <c r="AU178" s="18" t="s">
        <v>91</v>
      </c>
    </row>
    <row r="179" spans="1:65" s="2" customFormat="1" ht="16.5" customHeight="1">
      <c r="A179" s="33"/>
      <c r="B179" s="167"/>
      <c r="C179" s="168" t="s">
        <v>246</v>
      </c>
      <c r="D179" s="168" t="s">
        <v>182</v>
      </c>
      <c r="E179" s="169" t="s">
        <v>1620</v>
      </c>
      <c r="F179" s="170" t="s">
        <v>1621</v>
      </c>
      <c r="G179" s="171" t="s">
        <v>495</v>
      </c>
      <c r="H179" s="172">
        <v>4</v>
      </c>
      <c r="I179" s="173"/>
      <c r="J179" s="174">
        <f>ROUND(I179*H179,2)</f>
        <v>0</v>
      </c>
      <c r="K179" s="175"/>
      <c r="L179" s="34"/>
      <c r="M179" s="176" t="s">
        <v>1</v>
      </c>
      <c r="N179" s="177" t="s">
        <v>45</v>
      </c>
      <c r="O179" s="59"/>
      <c r="P179" s="178">
        <f>O179*H179</f>
        <v>0</v>
      </c>
      <c r="Q179" s="178">
        <v>0</v>
      </c>
      <c r="R179" s="178">
        <f>Q179*H179</f>
        <v>0</v>
      </c>
      <c r="S179" s="178">
        <v>0</v>
      </c>
      <c r="T179" s="179">
        <f>S179*H179</f>
        <v>0</v>
      </c>
      <c r="U179" s="33"/>
      <c r="V179" s="33"/>
      <c r="W179" s="33"/>
      <c r="X179" s="33"/>
      <c r="Y179" s="33"/>
      <c r="Z179" s="33"/>
      <c r="AA179" s="33"/>
      <c r="AB179" s="33"/>
      <c r="AC179" s="33"/>
      <c r="AD179" s="33"/>
      <c r="AE179" s="33"/>
      <c r="AR179" s="180" t="s">
        <v>220</v>
      </c>
      <c r="AT179" s="180" t="s">
        <v>182</v>
      </c>
      <c r="AU179" s="180" t="s">
        <v>91</v>
      </c>
      <c r="AY179" s="18" t="s">
        <v>180</v>
      </c>
      <c r="BE179" s="181">
        <f>IF(N179="základní",J179,0)</f>
        <v>0</v>
      </c>
      <c r="BF179" s="181">
        <f>IF(N179="snížená",J179,0)</f>
        <v>0</v>
      </c>
      <c r="BG179" s="181">
        <f>IF(N179="zákl. přenesená",J179,0)</f>
        <v>0</v>
      </c>
      <c r="BH179" s="181">
        <f>IF(N179="sníž. přenesená",J179,0)</f>
        <v>0</v>
      </c>
      <c r="BI179" s="181">
        <f>IF(N179="nulová",J179,0)</f>
        <v>0</v>
      </c>
      <c r="BJ179" s="18" t="s">
        <v>21</v>
      </c>
      <c r="BK179" s="181">
        <f>ROUND(I179*H179,2)</f>
        <v>0</v>
      </c>
      <c r="BL179" s="18" t="s">
        <v>220</v>
      </c>
      <c r="BM179" s="180" t="s">
        <v>299</v>
      </c>
    </row>
    <row r="180" spans="1:65" s="2" customFormat="1" ht="11.25">
      <c r="A180" s="33"/>
      <c r="B180" s="34"/>
      <c r="C180" s="33"/>
      <c r="D180" s="182" t="s">
        <v>186</v>
      </c>
      <c r="E180" s="33"/>
      <c r="F180" s="183" t="s">
        <v>1621</v>
      </c>
      <c r="G180" s="33"/>
      <c r="H180" s="33"/>
      <c r="I180" s="102"/>
      <c r="J180" s="33"/>
      <c r="K180" s="33"/>
      <c r="L180" s="34"/>
      <c r="M180" s="184"/>
      <c r="N180" s="185"/>
      <c r="O180" s="59"/>
      <c r="P180" s="59"/>
      <c r="Q180" s="59"/>
      <c r="R180" s="59"/>
      <c r="S180" s="59"/>
      <c r="T180" s="60"/>
      <c r="U180" s="33"/>
      <c r="V180" s="33"/>
      <c r="W180" s="33"/>
      <c r="X180" s="33"/>
      <c r="Y180" s="33"/>
      <c r="Z180" s="33"/>
      <c r="AA180" s="33"/>
      <c r="AB180" s="33"/>
      <c r="AC180" s="33"/>
      <c r="AD180" s="33"/>
      <c r="AE180" s="33"/>
      <c r="AT180" s="18" t="s">
        <v>186</v>
      </c>
      <c r="AU180" s="18" t="s">
        <v>91</v>
      </c>
    </row>
    <row r="181" spans="1:65" s="2" customFormat="1" ht="16.5" customHeight="1">
      <c r="A181" s="33"/>
      <c r="B181" s="167"/>
      <c r="C181" s="168" t="s">
        <v>316</v>
      </c>
      <c r="D181" s="168" t="s">
        <v>182</v>
      </c>
      <c r="E181" s="169" t="s">
        <v>1622</v>
      </c>
      <c r="F181" s="170" t="s">
        <v>1623</v>
      </c>
      <c r="G181" s="171" t="s">
        <v>495</v>
      </c>
      <c r="H181" s="172">
        <v>3</v>
      </c>
      <c r="I181" s="173"/>
      <c r="J181" s="174">
        <f>ROUND(I181*H181,2)</f>
        <v>0</v>
      </c>
      <c r="K181" s="175"/>
      <c r="L181" s="34"/>
      <c r="M181" s="176" t="s">
        <v>1</v>
      </c>
      <c r="N181" s="177" t="s">
        <v>45</v>
      </c>
      <c r="O181" s="59"/>
      <c r="P181" s="178">
        <f>O181*H181</f>
        <v>0</v>
      </c>
      <c r="Q181" s="178">
        <v>0</v>
      </c>
      <c r="R181" s="178">
        <f>Q181*H181</f>
        <v>0</v>
      </c>
      <c r="S181" s="178">
        <v>0</v>
      </c>
      <c r="T181" s="179">
        <f>S181*H181</f>
        <v>0</v>
      </c>
      <c r="U181" s="33"/>
      <c r="V181" s="33"/>
      <c r="W181" s="33"/>
      <c r="X181" s="33"/>
      <c r="Y181" s="33"/>
      <c r="Z181" s="33"/>
      <c r="AA181" s="33"/>
      <c r="AB181" s="33"/>
      <c r="AC181" s="33"/>
      <c r="AD181" s="33"/>
      <c r="AE181" s="33"/>
      <c r="AR181" s="180" t="s">
        <v>220</v>
      </c>
      <c r="AT181" s="180" t="s">
        <v>182</v>
      </c>
      <c r="AU181" s="180" t="s">
        <v>91</v>
      </c>
      <c r="AY181" s="18" t="s">
        <v>180</v>
      </c>
      <c r="BE181" s="181">
        <f>IF(N181="základní",J181,0)</f>
        <v>0</v>
      </c>
      <c r="BF181" s="181">
        <f>IF(N181="snížená",J181,0)</f>
        <v>0</v>
      </c>
      <c r="BG181" s="181">
        <f>IF(N181="zákl. přenesená",J181,0)</f>
        <v>0</v>
      </c>
      <c r="BH181" s="181">
        <f>IF(N181="sníž. přenesená",J181,0)</f>
        <v>0</v>
      </c>
      <c r="BI181" s="181">
        <f>IF(N181="nulová",J181,0)</f>
        <v>0</v>
      </c>
      <c r="BJ181" s="18" t="s">
        <v>21</v>
      </c>
      <c r="BK181" s="181">
        <f>ROUND(I181*H181,2)</f>
        <v>0</v>
      </c>
      <c r="BL181" s="18" t="s">
        <v>220</v>
      </c>
      <c r="BM181" s="180" t="s">
        <v>303</v>
      </c>
    </row>
    <row r="182" spans="1:65" s="2" customFormat="1" ht="11.25">
      <c r="A182" s="33"/>
      <c r="B182" s="34"/>
      <c r="C182" s="33"/>
      <c r="D182" s="182" t="s">
        <v>186</v>
      </c>
      <c r="E182" s="33"/>
      <c r="F182" s="183" t="s">
        <v>1623</v>
      </c>
      <c r="G182" s="33"/>
      <c r="H182" s="33"/>
      <c r="I182" s="102"/>
      <c r="J182" s="33"/>
      <c r="K182" s="33"/>
      <c r="L182" s="34"/>
      <c r="M182" s="184"/>
      <c r="N182" s="185"/>
      <c r="O182" s="59"/>
      <c r="P182" s="59"/>
      <c r="Q182" s="59"/>
      <c r="R182" s="59"/>
      <c r="S182" s="59"/>
      <c r="T182" s="60"/>
      <c r="U182" s="33"/>
      <c r="V182" s="33"/>
      <c r="W182" s="33"/>
      <c r="X182" s="33"/>
      <c r="Y182" s="33"/>
      <c r="Z182" s="33"/>
      <c r="AA182" s="33"/>
      <c r="AB182" s="33"/>
      <c r="AC182" s="33"/>
      <c r="AD182" s="33"/>
      <c r="AE182" s="33"/>
      <c r="AT182" s="18" t="s">
        <v>186</v>
      </c>
      <c r="AU182" s="18" t="s">
        <v>91</v>
      </c>
    </row>
    <row r="183" spans="1:65" s="2" customFormat="1" ht="24" customHeight="1">
      <c r="A183" s="33"/>
      <c r="B183" s="167"/>
      <c r="C183" s="168" t="s">
        <v>250</v>
      </c>
      <c r="D183" s="168" t="s">
        <v>182</v>
      </c>
      <c r="E183" s="169" t="s">
        <v>1624</v>
      </c>
      <c r="F183" s="170" t="s">
        <v>1625</v>
      </c>
      <c r="G183" s="171" t="s">
        <v>495</v>
      </c>
      <c r="H183" s="172">
        <v>3</v>
      </c>
      <c r="I183" s="173"/>
      <c r="J183" s="174">
        <f>ROUND(I183*H183,2)</f>
        <v>0</v>
      </c>
      <c r="K183" s="175"/>
      <c r="L183" s="34"/>
      <c r="M183" s="176" t="s">
        <v>1</v>
      </c>
      <c r="N183" s="177" t="s">
        <v>45</v>
      </c>
      <c r="O183" s="59"/>
      <c r="P183" s="178">
        <f>O183*H183</f>
        <v>0</v>
      </c>
      <c r="Q183" s="178">
        <v>0</v>
      </c>
      <c r="R183" s="178">
        <f>Q183*H183</f>
        <v>0</v>
      </c>
      <c r="S183" s="178">
        <v>0</v>
      </c>
      <c r="T183" s="179">
        <f>S183*H183</f>
        <v>0</v>
      </c>
      <c r="U183" s="33"/>
      <c r="V183" s="33"/>
      <c r="W183" s="33"/>
      <c r="X183" s="33"/>
      <c r="Y183" s="33"/>
      <c r="Z183" s="33"/>
      <c r="AA183" s="33"/>
      <c r="AB183" s="33"/>
      <c r="AC183" s="33"/>
      <c r="AD183" s="33"/>
      <c r="AE183" s="33"/>
      <c r="AR183" s="180" t="s">
        <v>220</v>
      </c>
      <c r="AT183" s="180" t="s">
        <v>182</v>
      </c>
      <c r="AU183" s="180" t="s">
        <v>91</v>
      </c>
      <c r="AY183" s="18" t="s">
        <v>180</v>
      </c>
      <c r="BE183" s="181">
        <f>IF(N183="základní",J183,0)</f>
        <v>0</v>
      </c>
      <c r="BF183" s="181">
        <f>IF(N183="snížená",J183,0)</f>
        <v>0</v>
      </c>
      <c r="BG183" s="181">
        <f>IF(N183="zákl. přenesená",J183,0)</f>
        <v>0</v>
      </c>
      <c r="BH183" s="181">
        <f>IF(N183="sníž. přenesená",J183,0)</f>
        <v>0</v>
      </c>
      <c r="BI183" s="181">
        <f>IF(N183="nulová",J183,0)</f>
        <v>0</v>
      </c>
      <c r="BJ183" s="18" t="s">
        <v>21</v>
      </c>
      <c r="BK183" s="181">
        <f>ROUND(I183*H183,2)</f>
        <v>0</v>
      </c>
      <c r="BL183" s="18" t="s">
        <v>220</v>
      </c>
      <c r="BM183" s="180" t="s">
        <v>309</v>
      </c>
    </row>
    <row r="184" spans="1:65" s="2" customFormat="1" ht="11.25">
      <c r="A184" s="33"/>
      <c r="B184" s="34"/>
      <c r="C184" s="33"/>
      <c r="D184" s="182" t="s">
        <v>186</v>
      </c>
      <c r="E184" s="33"/>
      <c r="F184" s="183" t="s">
        <v>1625</v>
      </c>
      <c r="G184" s="33"/>
      <c r="H184" s="33"/>
      <c r="I184" s="102"/>
      <c r="J184" s="33"/>
      <c r="K184" s="33"/>
      <c r="L184" s="34"/>
      <c r="M184" s="184"/>
      <c r="N184" s="185"/>
      <c r="O184" s="59"/>
      <c r="P184" s="59"/>
      <c r="Q184" s="59"/>
      <c r="R184" s="59"/>
      <c r="S184" s="59"/>
      <c r="T184" s="60"/>
      <c r="U184" s="33"/>
      <c r="V184" s="33"/>
      <c r="W184" s="33"/>
      <c r="X184" s="33"/>
      <c r="Y184" s="33"/>
      <c r="Z184" s="33"/>
      <c r="AA184" s="33"/>
      <c r="AB184" s="33"/>
      <c r="AC184" s="33"/>
      <c r="AD184" s="33"/>
      <c r="AE184" s="33"/>
      <c r="AT184" s="18" t="s">
        <v>186</v>
      </c>
      <c r="AU184" s="18" t="s">
        <v>91</v>
      </c>
    </row>
    <row r="185" spans="1:65" s="2" customFormat="1" ht="24" customHeight="1">
      <c r="A185" s="33"/>
      <c r="B185" s="167"/>
      <c r="C185" s="168" t="s">
        <v>323</v>
      </c>
      <c r="D185" s="168" t="s">
        <v>182</v>
      </c>
      <c r="E185" s="169" t="s">
        <v>1626</v>
      </c>
      <c r="F185" s="170" t="s">
        <v>1627</v>
      </c>
      <c r="G185" s="171" t="s">
        <v>185</v>
      </c>
      <c r="H185" s="172">
        <v>0.58599999999999997</v>
      </c>
      <c r="I185" s="173"/>
      <c r="J185" s="174">
        <f>ROUND(I185*H185,2)</f>
        <v>0</v>
      </c>
      <c r="K185" s="175"/>
      <c r="L185" s="34"/>
      <c r="M185" s="176" t="s">
        <v>1</v>
      </c>
      <c r="N185" s="177" t="s">
        <v>45</v>
      </c>
      <c r="O185" s="59"/>
      <c r="P185" s="178">
        <f>O185*H185</f>
        <v>0</v>
      </c>
      <c r="Q185" s="178">
        <v>0</v>
      </c>
      <c r="R185" s="178">
        <f>Q185*H185</f>
        <v>0</v>
      </c>
      <c r="S185" s="178">
        <v>0</v>
      </c>
      <c r="T185" s="179">
        <f>S185*H185</f>
        <v>0</v>
      </c>
      <c r="U185" s="33"/>
      <c r="V185" s="33"/>
      <c r="W185" s="33"/>
      <c r="X185" s="33"/>
      <c r="Y185" s="33"/>
      <c r="Z185" s="33"/>
      <c r="AA185" s="33"/>
      <c r="AB185" s="33"/>
      <c r="AC185" s="33"/>
      <c r="AD185" s="33"/>
      <c r="AE185" s="33"/>
      <c r="AR185" s="180" t="s">
        <v>220</v>
      </c>
      <c r="AT185" s="180" t="s">
        <v>182</v>
      </c>
      <c r="AU185" s="180" t="s">
        <v>91</v>
      </c>
      <c r="AY185" s="18" t="s">
        <v>180</v>
      </c>
      <c r="BE185" s="181">
        <f>IF(N185="základní",J185,0)</f>
        <v>0</v>
      </c>
      <c r="BF185" s="181">
        <f>IF(N185="snížená",J185,0)</f>
        <v>0</v>
      </c>
      <c r="BG185" s="181">
        <f>IF(N185="zákl. přenesená",J185,0)</f>
        <v>0</v>
      </c>
      <c r="BH185" s="181">
        <f>IF(N185="sníž. přenesená",J185,0)</f>
        <v>0</v>
      </c>
      <c r="BI185" s="181">
        <f>IF(N185="nulová",J185,0)</f>
        <v>0</v>
      </c>
      <c r="BJ185" s="18" t="s">
        <v>21</v>
      </c>
      <c r="BK185" s="181">
        <f>ROUND(I185*H185,2)</f>
        <v>0</v>
      </c>
      <c r="BL185" s="18" t="s">
        <v>220</v>
      </c>
      <c r="BM185" s="180" t="s">
        <v>314</v>
      </c>
    </row>
    <row r="186" spans="1:65" s="2" customFormat="1" ht="11.25">
      <c r="A186" s="33"/>
      <c r="B186" s="34"/>
      <c r="C186" s="33"/>
      <c r="D186" s="182" t="s">
        <v>186</v>
      </c>
      <c r="E186" s="33"/>
      <c r="F186" s="183" t="s">
        <v>1627</v>
      </c>
      <c r="G186" s="33"/>
      <c r="H186" s="33"/>
      <c r="I186" s="102"/>
      <c r="J186" s="33"/>
      <c r="K186" s="33"/>
      <c r="L186" s="34"/>
      <c r="M186" s="220"/>
      <c r="N186" s="221"/>
      <c r="O186" s="222"/>
      <c r="P186" s="222"/>
      <c r="Q186" s="222"/>
      <c r="R186" s="222"/>
      <c r="S186" s="222"/>
      <c r="T186" s="223"/>
      <c r="U186" s="33"/>
      <c r="V186" s="33"/>
      <c r="W186" s="33"/>
      <c r="X186" s="33"/>
      <c r="Y186" s="33"/>
      <c r="Z186" s="33"/>
      <c r="AA186" s="33"/>
      <c r="AB186" s="33"/>
      <c r="AC186" s="33"/>
      <c r="AD186" s="33"/>
      <c r="AE186" s="33"/>
      <c r="AT186" s="18" t="s">
        <v>186</v>
      </c>
      <c r="AU186" s="18" t="s">
        <v>91</v>
      </c>
    </row>
    <row r="187" spans="1:65" s="2" customFormat="1" ht="6.95" customHeight="1">
      <c r="A187" s="33"/>
      <c r="B187" s="48"/>
      <c r="C187" s="49"/>
      <c r="D187" s="49"/>
      <c r="E187" s="49"/>
      <c r="F187" s="49"/>
      <c r="G187" s="49"/>
      <c r="H187" s="49"/>
      <c r="I187" s="126"/>
      <c r="J187" s="49"/>
      <c r="K187" s="49"/>
      <c r="L187" s="34"/>
      <c r="M187" s="33"/>
      <c r="O187" s="33"/>
      <c r="P187" s="33"/>
      <c r="Q187" s="33"/>
      <c r="R187" s="33"/>
      <c r="S187" s="33"/>
      <c r="T187" s="33"/>
      <c r="U187" s="33"/>
      <c r="V187" s="33"/>
      <c r="W187" s="33"/>
      <c r="X187" s="33"/>
      <c r="Y187" s="33"/>
      <c r="Z187" s="33"/>
      <c r="AA187" s="33"/>
      <c r="AB187" s="33"/>
      <c r="AC187" s="33"/>
      <c r="AD187" s="33"/>
      <c r="AE187" s="33"/>
    </row>
  </sheetData>
  <autoFilter ref="C123:K186"/>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3"/>
  <sheetViews>
    <sheetView showGridLines="0" topLeftCell="A16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110</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133</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16.5" customHeight="1">
      <c r="A11" s="33"/>
      <c r="B11" s="34"/>
      <c r="C11" s="33"/>
      <c r="D11" s="33"/>
      <c r="E11" s="254" t="s">
        <v>1628</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ROUND(J124,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ROUND((SUM(BE124:BE182)),  2)</f>
        <v>0</v>
      </c>
      <c r="G35" s="33"/>
      <c r="H35" s="33"/>
      <c r="I35" s="113">
        <v>0.21</v>
      </c>
      <c r="J35" s="112">
        <f>ROUND(((SUM(BE124:BE182))*I35),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ROUND((SUM(BF124:BF182)),  2)</f>
        <v>0</v>
      </c>
      <c r="G36" s="33"/>
      <c r="H36" s="33"/>
      <c r="I36" s="113">
        <v>0.15</v>
      </c>
      <c r="J36" s="112">
        <f>ROUND(((SUM(BF124:BF182))*I36),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ROUND((SUM(BG124:BG182)),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ROUND((SUM(BH124:BH182)),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ROUND((SUM(BI124:BI182)),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133</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16.5" customHeight="1">
      <c r="A89" s="33"/>
      <c r="B89" s="34"/>
      <c r="C89" s="33"/>
      <c r="D89" s="33"/>
      <c r="E89" s="254" t="str">
        <f>E11</f>
        <v>e - Ústřední vytápění-cenová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J124</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149</v>
      </c>
      <c r="E99" s="134"/>
      <c r="F99" s="134"/>
      <c r="G99" s="134"/>
      <c r="H99" s="134"/>
      <c r="I99" s="135"/>
      <c r="J99" s="136">
        <f>J125</f>
        <v>0</v>
      </c>
      <c r="L99" s="132"/>
    </row>
    <row r="100" spans="1:47" s="10" customFormat="1" ht="19.899999999999999" customHeight="1">
      <c r="B100" s="137"/>
      <c r="D100" s="138" t="s">
        <v>1629</v>
      </c>
      <c r="E100" s="139"/>
      <c r="F100" s="139"/>
      <c r="G100" s="139"/>
      <c r="H100" s="139"/>
      <c r="I100" s="140"/>
      <c r="J100" s="141">
        <f>J126</f>
        <v>0</v>
      </c>
      <c r="L100" s="137"/>
    </row>
    <row r="101" spans="1:47" s="10" customFormat="1" ht="19.899999999999999" customHeight="1">
      <c r="B101" s="137"/>
      <c r="D101" s="138" t="s">
        <v>1630</v>
      </c>
      <c r="E101" s="139"/>
      <c r="F101" s="139"/>
      <c r="G101" s="139"/>
      <c r="H101" s="139"/>
      <c r="I101" s="140"/>
      <c r="J101" s="141">
        <f>J129</f>
        <v>0</v>
      </c>
      <c r="L101" s="137"/>
    </row>
    <row r="102" spans="1:47" s="10" customFormat="1" ht="19.899999999999999" customHeight="1">
      <c r="B102" s="137"/>
      <c r="D102" s="138" t="s">
        <v>1631</v>
      </c>
      <c r="E102" s="139"/>
      <c r="F102" s="139"/>
      <c r="G102" s="139"/>
      <c r="H102" s="139"/>
      <c r="I102" s="140"/>
      <c r="J102" s="141">
        <f>J154</f>
        <v>0</v>
      </c>
      <c r="L102" s="137"/>
    </row>
    <row r="103" spans="1:47" s="2" customFormat="1" ht="21.75" customHeight="1">
      <c r="A103" s="33"/>
      <c r="B103" s="34"/>
      <c r="C103" s="33"/>
      <c r="D103" s="33"/>
      <c r="E103" s="33"/>
      <c r="F103" s="33"/>
      <c r="G103" s="33"/>
      <c r="H103" s="33"/>
      <c r="I103" s="102"/>
      <c r="J103" s="33"/>
      <c r="K103" s="33"/>
      <c r="L103" s="43"/>
      <c r="S103" s="33"/>
      <c r="T103" s="33"/>
      <c r="U103" s="33"/>
      <c r="V103" s="33"/>
      <c r="W103" s="33"/>
      <c r="X103" s="33"/>
      <c r="Y103" s="33"/>
      <c r="Z103" s="33"/>
      <c r="AA103" s="33"/>
      <c r="AB103" s="33"/>
      <c r="AC103" s="33"/>
      <c r="AD103" s="33"/>
      <c r="AE103" s="33"/>
    </row>
    <row r="104" spans="1:47" s="2" customFormat="1" ht="6.95" customHeight="1">
      <c r="A104" s="33"/>
      <c r="B104" s="48"/>
      <c r="C104" s="49"/>
      <c r="D104" s="49"/>
      <c r="E104" s="49"/>
      <c r="F104" s="49"/>
      <c r="G104" s="49"/>
      <c r="H104" s="49"/>
      <c r="I104" s="126"/>
      <c r="J104" s="49"/>
      <c r="K104" s="49"/>
      <c r="L104" s="43"/>
      <c r="S104" s="33"/>
      <c r="T104" s="33"/>
      <c r="U104" s="33"/>
      <c r="V104" s="33"/>
      <c r="W104" s="33"/>
      <c r="X104" s="33"/>
      <c r="Y104" s="33"/>
      <c r="Z104" s="33"/>
      <c r="AA104" s="33"/>
      <c r="AB104" s="33"/>
      <c r="AC104" s="33"/>
      <c r="AD104" s="33"/>
      <c r="AE104" s="33"/>
    </row>
    <row r="108" spans="1:47" s="2" customFormat="1" ht="6.95" customHeight="1">
      <c r="A108" s="33"/>
      <c r="B108" s="50"/>
      <c r="C108" s="51"/>
      <c r="D108" s="51"/>
      <c r="E108" s="51"/>
      <c r="F108" s="51"/>
      <c r="G108" s="51"/>
      <c r="H108" s="51"/>
      <c r="I108" s="127"/>
      <c r="J108" s="51"/>
      <c r="K108" s="51"/>
      <c r="L108" s="43"/>
      <c r="S108" s="33"/>
      <c r="T108" s="33"/>
      <c r="U108" s="33"/>
      <c r="V108" s="33"/>
      <c r="W108" s="33"/>
      <c r="X108" s="33"/>
      <c r="Y108" s="33"/>
      <c r="Z108" s="33"/>
      <c r="AA108" s="33"/>
      <c r="AB108" s="33"/>
      <c r="AC108" s="33"/>
      <c r="AD108" s="33"/>
      <c r="AE108" s="33"/>
    </row>
    <row r="109" spans="1:47" s="2" customFormat="1" ht="24.95" customHeight="1">
      <c r="A109" s="33"/>
      <c r="B109" s="34"/>
      <c r="C109" s="22" t="s">
        <v>165</v>
      </c>
      <c r="D109" s="33"/>
      <c r="E109" s="33"/>
      <c r="F109" s="33"/>
      <c r="G109" s="33"/>
      <c r="H109" s="33"/>
      <c r="I109" s="102"/>
      <c r="J109" s="33"/>
      <c r="K109" s="33"/>
      <c r="L109" s="43"/>
      <c r="S109" s="33"/>
      <c r="T109" s="33"/>
      <c r="U109" s="33"/>
      <c r="V109" s="33"/>
      <c r="W109" s="33"/>
      <c r="X109" s="33"/>
      <c r="Y109" s="33"/>
      <c r="Z109" s="33"/>
      <c r="AA109" s="33"/>
      <c r="AB109" s="33"/>
      <c r="AC109" s="33"/>
      <c r="AD109" s="33"/>
      <c r="AE109" s="33"/>
    </row>
    <row r="110" spans="1:47" s="2" customFormat="1" ht="6.95" customHeight="1">
      <c r="A110" s="33"/>
      <c r="B110" s="34"/>
      <c r="C110" s="33"/>
      <c r="D110" s="33"/>
      <c r="E110" s="33"/>
      <c r="F110" s="33"/>
      <c r="G110" s="33"/>
      <c r="H110" s="33"/>
      <c r="I110" s="102"/>
      <c r="J110" s="33"/>
      <c r="K110" s="33"/>
      <c r="L110" s="43"/>
      <c r="S110" s="33"/>
      <c r="T110" s="33"/>
      <c r="U110" s="33"/>
      <c r="V110" s="33"/>
      <c r="W110" s="33"/>
      <c r="X110" s="33"/>
      <c r="Y110" s="33"/>
      <c r="Z110" s="33"/>
      <c r="AA110" s="33"/>
      <c r="AB110" s="33"/>
      <c r="AC110" s="33"/>
      <c r="AD110" s="33"/>
      <c r="AE110" s="33"/>
    </row>
    <row r="111" spans="1:47" s="2" customFormat="1" ht="12" customHeight="1">
      <c r="A111" s="33"/>
      <c r="B111" s="34"/>
      <c r="C111" s="28" t="s">
        <v>16</v>
      </c>
      <c r="D111" s="33"/>
      <c r="E111" s="33"/>
      <c r="F111" s="33"/>
      <c r="G111" s="33"/>
      <c r="H111" s="33"/>
      <c r="I111" s="102"/>
      <c r="J111" s="33"/>
      <c r="K111" s="33"/>
      <c r="L111" s="43"/>
      <c r="S111" s="33"/>
      <c r="T111" s="33"/>
      <c r="U111" s="33"/>
      <c r="V111" s="33"/>
      <c r="W111" s="33"/>
      <c r="X111" s="33"/>
      <c r="Y111" s="33"/>
      <c r="Z111" s="33"/>
      <c r="AA111" s="33"/>
      <c r="AB111" s="33"/>
      <c r="AC111" s="33"/>
      <c r="AD111" s="33"/>
      <c r="AE111" s="33"/>
    </row>
    <row r="112" spans="1:47" s="2" customFormat="1" ht="16.5" customHeight="1">
      <c r="A112" s="33"/>
      <c r="B112" s="34"/>
      <c r="C112" s="33"/>
      <c r="D112" s="33"/>
      <c r="E112" s="278" t="str">
        <f>E7</f>
        <v>Stavební úpravy a přístavba výtahu</v>
      </c>
      <c r="F112" s="279"/>
      <c r="G112" s="279"/>
      <c r="H112" s="279"/>
      <c r="I112" s="102"/>
      <c r="J112" s="33"/>
      <c r="K112" s="33"/>
      <c r="L112" s="43"/>
      <c r="S112" s="33"/>
      <c r="T112" s="33"/>
      <c r="U112" s="33"/>
      <c r="V112" s="33"/>
      <c r="W112" s="33"/>
      <c r="X112" s="33"/>
      <c r="Y112" s="33"/>
      <c r="Z112" s="33"/>
      <c r="AA112" s="33"/>
      <c r="AB112" s="33"/>
      <c r="AC112" s="33"/>
      <c r="AD112" s="33"/>
      <c r="AE112" s="33"/>
    </row>
    <row r="113" spans="1:65" s="1" customFormat="1" ht="12" customHeight="1">
      <c r="B113" s="21"/>
      <c r="C113" s="28" t="s">
        <v>132</v>
      </c>
      <c r="I113" s="99"/>
      <c r="L113" s="21"/>
    </row>
    <row r="114" spans="1:65" s="2" customFormat="1" ht="25.5" customHeight="1">
      <c r="A114" s="33"/>
      <c r="B114" s="34"/>
      <c r="C114" s="33"/>
      <c r="D114" s="33"/>
      <c r="E114" s="278" t="s">
        <v>133</v>
      </c>
      <c r="F114" s="280"/>
      <c r="G114" s="280"/>
      <c r="H114" s="280"/>
      <c r="I114" s="102"/>
      <c r="J114" s="33"/>
      <c r="K114" s="33"/>
      <c r="L114" s="43"/>
      <c r="S114" s="33"/>
      <c r="T114" s="33"/>
      <c r="U114" s="33"/>
      <c r="V114" s="33"/>
      <c r="W114" s="33"/>
      <c r="X114" s="33"/>
      <c r="Y114" s="33"/>
      <c r="Z114" s="33"/>
      <c r="AA114" s="33"/>
      <c r="AB114" s="33"/>
      <c r="AC114" s="33"/>
      <c r="AD114" s="33"/>
      <c r="AE114" s="33"/>
    </row>
    <row r="115" spans="1:65" s="2" customFormat="1" ht="12" customHeight="1">
      <c r="A115" s="33"/>
      <c r="B115" s="34"/>
      <c r="C115" s="28" t="s">
        <v>134</v>
      </c>
      <c r="D115" s="33"/>
      <c r="E115" s="33"/>
      <c r="F115" s="33"/>
      <c r="G115" s="33"/>
      <c r="H115" s="33"/>
      <c r="I115" s="102"/>
      <c r="J115" s="33"/>
      <c r="K115" s="33"/>
      <c r="L115" s="43"/>
      <c r="S115" s="33"/>
      <c r="T115" s="33"/>
      <c r="U115" s="33"/>
      <c r="V115" s="33"/>
      <c r="W115" s="33"/>
      <c r="X115" s="33"/>
      <c r="Y115" s="33"/>
      <c r="Z115" s="33"/>
      <c r="AA115" s="33"/>
      <c r="AB115" s="33"/>
      <c r="AC115" s="33"/>
      <c r="AD115" s="33"/>
      <c r="AE115" s="33"/>
    </row>
    <row r="116" spans="1:65" s="2" customFormat="1" ht="16.5" customHeight="1">
      <c r="A116" s="33"/>
      <c r="B116" s="34"/>
      <c r="C116" s="33"/>
      <c r="D116" s="33"/>
      <c r="E116" s="254" t="str">
        <f>E11</f>
        <v>e - Ústřední vytápění-cenová úroveň II/2016</v>
      </c>
      <c r="F116" s="280"/>
      <c r="G116" s="280"/>
      <c r="H116" s="280"/>
      <c r="I116" s="102"/>
      <c r="J116" s="33"/>
      <c r="K116" s="33"/>
      <c r="L116" s="43"/>
      <c r="S116" s="33"/>
      <c r="T116" s="33"/>
      <c r="U116" s="33"/>
      <c r="V116" s="33"/>
      <c r="W116" s="33"/>
      <c r="X116" s="33"/>
      <c r="Y116" s="33"/>
      <c r="Z116" s="33"/>
      <c r="AA116" s="33"/>
      <c r="AB116" s="33"/>
      <c r="AC116" s="33"/>
      <c r="AD116" s="33"/>
      <c r="AE116" s="33"/>
    </row>
    <row r="117" spans="1:65" s="2" customFormat="1" ht="6.9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65" s="2" customFormat="1" ht="12" customHeight="1">
      <c r="A118" s="33"/>
      <c r="B118" s="34"/>
      <c r="C118" s="28" t="s">
        <v>22</v>
      </c>
      <c r="D118" s="33"/>
      <c r="E118" s="33"/>
      <c r="F118" s="26" t="str">
        <f>F14</f>
        <v>ZŠ Smetanova 460</v>
      </c>
      <c r="G118" s="33"/>
      <c r="H118" s="33"/>
      <c r="I118" s="103" t="s">
        <v>24</v>
      </c>
      <c r="J118" s="56" t="str">
        <f>IF(J14="","",J14)</f>
        <v>22. 8. 2019</v>
      </c>
      <c r="K118" s="33"/>
      <c r="L118" s="43"/>
      <c r="S118" s="33"/>
      <c r="T118" s="33"/>
      <c r="U118" s="33"/>
      <c r="V118" s="33"/>
      <c r="W118" s="33"/>
      <c r="X118" s="33"/>
      <c r="Y118" s="33"/>
      <c r="Z118" s="33"/>
      <c r="AA118" s="33"/>
      <c r="AB118" s="33"/>
      <c r="AC118" s="33"/>
      <c r="AD118" s="33"/>
      <c r="AE118" s="33"/>
    </row>
    <row r="119" spans="1:65" s="2" customFormat="1" ht="6.95" customHeight="1">
      <c r="A119" s="33"/>
      <c r="B119" s="34"/>
      <c r="C119" s="33"/>
      <c r="D119" s="33"/>
      <c r="E119" s="33"/>
      <c r="F119" s="33"/>
      <c r="G119" s="33"/>
      <c r="H119" s="33"/>
      <c r="I119" s="102"/>
      <c r="J119" s="33"/>
      <c r="K119" s="33"/>
      <c r="L119" s="43"/>
      <c r="S119" s="33"/>
      <c r="T119" s="33"/>
      <c r="U119" s="33"/>
      <c r="V119" s="33"/>
      <c r="W119" s="33"/>
      <c r="X119" s="33"/>
      <c r="Y119" s="33"/>
      <c r="Z119" s="33"/>
      <c r="AA119" s="33"/>
      <c r="AB119" s="33"/>
      <c r="AC119" s="33"/>
      <c r="AD119" s="33"/>
      <c r="AE119" s="33"/>
    </row>
    <row r="120" spans="1:65" s="2" customFormat="1" ht="15.2" customHeight="1">
      <c r="A120" s="33"/>
      <c r="B120" s="34"/>
      <c r="C120" s="28" t="s">
        <v>28</v>
      </c>
      <c r="D120" s="33"/>
      <c r="E120" s="33"/>
      <c r="F120" s="26" t="str">
        <f>E17</f>
        <v>Město Lanškroun</v>
      </c>
      <c r="G120" s="33"/>
      <c r="H120" s="33"/>
      <c r="I120" s="103" t="s">
        <v>34</v>
      </c>
      <c r="J120" s="31" t="str">
        <f>E23</f>
        <v>Ing. Ivana Smolová</v>
      </c>
      <c r="K120" s="33"/>
      <c r="L120" s="43"/>
      <c r="S120" s="33"/>
      <c r="T120" s="33"/>
      <c r="U120" s="33"/>
      <c r="V120" s="33"/>
      <c r="W120" s="33"/>
      <c r="X120" s="33"/>
      <c r="Y120" s="33"/>
      <c r="Z120" s="33"/>
      <c r="AA120" s="33"/>
      <c r="AB120" s="33"/>
      <c r="AC120" s="33"/>
      <c r="AD120" s="33"/>
      <c r="AE120" s="33"/>
    </row>
    <row r="121" spans="1:65" s="2" customFormat="1" ht="15.2" customHeight="1">
      <c r="A121" s="33"/>
      <c r="B121" s="34"/>
      <c r="C121" s="28" t="s">
        <v>32</v>
      </c>
      <c r="D121" s="33"/>
      <c r="E121" s="33"/>
      <c r="F121" s="26" t="str">
        <f>IF(E20="","",E20)</f>
        <v>Vyplň údaj</v>
      </c>
      <c r="G121" s="33"/>
      <c r="H121" s="33"/>
      <c r="I121" s="103" t="s">
        <v>37</v>
      </c>
      <c r="J121" s="31" t="str">
        <f>E26</f>
        <v xml:space="preserve"> </v>
      </c>
      <c r="K121" s="33"/>
      <c r="L121" s="43"/>
      <c r="S121" s="33"/>
      <c r="T121" s="33"/>
      <c r="U121" s="33"/>
      <c r="V121" s="33"/>
      <c r="W121" s="33"/>
      <c r="X121" s="33"/>
      <c r="Y121" s="33"/>
      <c r="Z121" s="33"/>
      <c r="AA121" s="33"/>
      <c r="AB121" s="33"/>
      <c r="AC121" s="33"/>
      <c r="AD121" s="33"/>
      <c r="AE121" s="33"/>
    </row>
    <row r="122" spans="1:65" s="2" customFormat="1" ht="10.35" customHeight="1">
      <c r="A122" s="33"/>
      <c r="B122" s="34"/>
      <c r="C122" s="33"/>
      <c r="D122" s="33"/>
      <c r="E122" s="33"/>
      <c r="F122" s="33"/>
      <c r="G122" s="33"/>
      <c r="H122" s="33"/>
      <c r="I122" s="102"/>
      <c r="J122" s="33"/>
      <c r="K122" s="33"/>
      <c r="L122" s="43"/>
      <c r="S122" s="33"/>
      <c r="T122" s="33"/>
      <c r="U122" s="33"/>
      <c r="V122" s="33"/>
      <c r="W122" s="33"/>
      <c r="X122" s="33"/>
      <c r="Y122" s="33"/>
      <c r="Z122" s="33"/>
      <c r="AA122" s="33"/>
      <c r="AB122" s="33"/>
      <c r="AC122" s="33"/>
      <c r="AD122" s="33"/>
      <c r="AE122" s="33"/>
    </row>
    <row r="123" spans="1:65" s="11" customFormat="1" ht="29.25" customHeight="1">
      <c r="A123" s="142"/>
      <c r="B123" s="143"/>
      <c r="C123" s="144" t="s">
        <v>166</v>
      </c>
      <c r="D123" s="145" t="s">
        <v>65</v>
      </c>
      <c r="E123" s="145" t="s">
        <v>61</v>
      </c>
      <c r="F123" s="145" t="s">
        <v>62</v>
      </c>
      <c r="G123" s="145" t="s">
        <v>167</v>
      </c>
      <c r="H123" s="145" t="s">
        <v>168</v>
      </c>
      <c r="I123" s="146" t="s">
        <v>169</v>
      </c>
      <c r="J123" s="147" t="s">
        <v>139</v>
      </c>
      <c r="K123" s="148" t="s">
        <v>170</v>
      </c>
      <c r="L123" s="149"/>
      <c r="M123" s="63" t="s">
        <v>1</v>
      </c>
      <c r="N123" s="64" t="s">
        <v>44</v>
      </c>
      <c r="O123" s="64" t="s">
        <v>171</v>
      </c>
      <c r="P123" s="64" t="s">
        <v>172</v>
      </c>
      <c r="Q123" s="64" t="s">
        <v>173</v>
      </c>
      <c r="R123" s="64" t="s">
        <v>174</v>
      </c>
      <c r="S123" s="64" t="s">
        <v>175</v>
      </c>
      <c r="T123" s="65" t="s">
        <v>176</v>
      </c>
      <c r="U123" s="142"/>
      <c r="V123" s="142"/>
      <c r="W123" s="142"/>
      <c r="X123" s="142"/>
      <c r="Y123" s="142"/>
      <c r="Z123" s="142"/>
      <c r="AA123" s="142"/>
      <c r="AB123" s="142"/>
      <c r="AC123" s="142"/>
      <c r="AD123" s="142"/>
      <c r="AE123" s="142"/>
    </row>
    <row r="124" spans="1:65" s="2" customFormat="1" ht="22.9" customHeight="1">
      <c r="A124" s="33"/>
      <c r="B124" s="34"/>
      <c r="C124" s="70" t="s">
        <v>177</v>
      </c>
      <c r="D124" s="33"/>
      <c r="E124" s="33"/>
      <c r="F124" s="33"/>
      <c r="G124" s="33"/>
      <c r="H124" s="33"/>
      <c r="I124" s="102"/>
      <c r="J124" s="150">
        <f>BK124</f>
        <v>0</v>
      </c>
      <c r="K124" s="33"/>
      <c r="L124" s="34"/>
      <c r="M124" s="66"/>
      <c r="N124" s="57"/>
      <c r="O124" s="67"/>
      <c r="P124" s="151">
        <f>P125</f>
        <v>0</v>
      </c>
      <c r="Q124" s="67"/>
      <c r="R124" s="151">
        <f>R125</f>
        <v>0</v>
      </c>
      <c r="S124" s="67"/>
      <c r="T124" s="152">
        <f>T125</f>
        <v>0</v>
      </c>
      <c r="U124" s="33"/>
      <c r="V124" s="33"/>
      <c r="W124" s="33"/>
      <c r="X124" s="33"/>
      <c r="Y124" s="33"/>
      <c r="Z124" s="33"/>
      <c r="AA124" s="33"/>
      <c r="AB124" s="33"/>
      <c r="AC124" s="33"/>
      <c r="AD124" s="33"/>
      <c r="AE124" s="33"/>
      <c r="AT124" s="18" t="s">
        <v>79</v>
      </c>
      <c r="AU124" s="18" t="s">
        <v>141</v>
      </c>
      <c r="BK124" s="153">
        <f>BK125</f>
        <v>0</v>
      </c>
    </row>
    <row r="125" spans="1:65" s="12" customFormat="1" ht="25.9" customHeight="1">
      <c r="B125" s="154"/>
      <c r="D125" s="155" t="s">
        <v>79</v>
      </c>
      <c r="E125" s="156" t="s">
        <v>338</v>
      </c>
      <c r="F125" s="156" t="s">
        <v>339</v>
      </c>
      <c r="I125" s="157"/>
      <c r="J125" s="158">
        <f>BK125</f>
        <v>0</v>
      </c>
      <c r="L125" s="154"/>
      <c r="M125" s="159"/>
      <c r="N125" s="160"/>
      <c r="O125" s="160"/>
      <c r="P125" s="161">
        <f>P126+P129+P154</f>
        <v>0</v>
      </c>
      <c r="Q125" s="160"/>
      <c r="R125" s="161">
        <f>R126+R129+R154</f>
        <v>0</v>
      </c>
      <c r="S125" s="160"/>
      <c r="T125" s="162">
        <f>T126+T129+T154</f>
        <v>0</v>
      </c>
      <c r="AR125" s="155" t="s">
        <v>91</v>
      </c>
      <c r="AT125" s="163" t="s">
        <v>79</v>
      </c>
      <c r="AU125" s="163" t="s">
        <v>80</v>
      </c>
      <c r="AY125" s="155" t="s">
        <v>180</v>
      </c>
      <c r="BK125" s="164">
        <f>BK126+BK129+BK154</f>
        <v>0</v>
      </c>
    </row>
    <row r="126" spans="1:65" s="12" customFormat="1" ht="22.9" customHeight="1">
      <c r="B126" s="154"/>
      <c r="D126" s="155" t="s">
        <v>79</v>
      </c>
      <c r="E126" s="165" t="s">
        <v>1632</v>
      </c>
      <c r="F126" s="165" t="s">
        <v>1633</v>
      </c>
      <c r="I126" s="157"/>
      <c r="J126" s="166">
        <f>BK126</f>
        <v>0</v>
      </c>
      <c r="L126" s="154"/>
      <c r="M126" s="159"/>
      <c r="N126" s="160"/>
      <c r="O126" s="160"/>
      <c r="P126" s="161">
        <f>SUM(P127:P128)</f>
        <v>0</v>
      </c>
      <c r="Q126" s="160"/>
      <c r="R126" s="161">
        <f>SUM(R127:R128)</f>
        <v>0</v>
      </c>
      <c r="S126" s="160"/>
      <c r="T126" s="162">
        <f>SUM(T127:T128)</f>
        <v>0</v>
      </c>
      <c r="AR126" s="155" t="s">
        <v>91</v>
      </c>
      <c r="AT126" s="163" t="s">
        <v>79</v>
      </c>
      <c r="AU126" s="163" t="s">
        <v>21</v>
      </c>
      <c r="AY126" s="155" t="s">
        <v>180</v>
      </c>
      <c r="BK126" s="164">
        <f>SUM(BK127:BK128)</f>
        <v>0</v>
      </c>
    </row>
    <row r="127" spans="1:65" s="2" customFormat="1" ht="16.5" customHeight="1">
      <c r="A127" s="33"/>
      <c r="B127" s="167"/>
      <c r="C127" s="168" t="s">
        <v>21</v>
      </c>
      <c r="D127" s="168" t="s">
        <v>182</v>
      </c>
      <c r="E127" s="169" t="s">
        <v>1634</v>
      </c>
      <c r="F127" s="170" t="s">
        <v>1635</v>
      </c>
      <c r="G127" s="171" t="s">
        <v>213</v>
      </c>
      <c r="H127" s="172">
        <v>610</v>
      </c>
      <c r="I127" s="173"/>
      <c r="J127" s="174">
        <f>ROUND(I127*H127,2)</f>
        <v>0</v>
      </c>
      <c r="K127" s="175"/>
      <c r="L127" s="34"/>
      <c r="M127" s="176" t="s">
        <v>1</v>
      </c>
      <c r="N127" s="177" t="s">
        <v>45</v>
      </c>
      <c r="O127" s="59"/>
      <c r="P127" s="178">
        <f>O127*H127</f>
        <v>0</v>
      </c>
      <c r="Q127" s="178">
        <v>0</v>
      </c>
      <c r="R127" s="178">
        <f>Q127*H127</f>
        <v>0</v>
      </c>
      <c r="S127" s="178">
        <v>0</v>
      </c>
      <c r="T127" s="179">
        <f>S127*H127</f>
        <v>0</v>
      </c>
      <c r="U127" s="33"/>
      <c r="V127" s="33"/>
      <c r="W127" s="33"/>
      <c r="X127" s="33"/>
      <c r="Y127" s="33"/>
      <c r="Z127" s="33"/>
      <c r="AA127" s="33"/>
      <c r="AB127" s="33"/>
      <c r="AC127" s="33"/>
      <c r="AD127" s="33"/>
      <c r="AE127" s="33"/>
      <c r="AR127" s="180" t="s">
        <v>220</v>
      </c>
      <c r="AT127" s="180" t="s">
        <v>182</v>
      </c>
      <c r="AU127" s="180" t="s">
        <v>91</v>
      </c>
      <c r="AY127" s="18" t="s">
        <v>180</v>
      </c>
      <c r="BE127" s="181">
        <f>IF(N127="základní",J127,0)</f>
        <v>0</v>
      </c>
      <c r="BF127" s="181">
        <f>IF(N127="snížená",J127,0)</f>
        <v>0</v>
      </c>
      <c r="BG127" s="181">
        <f>IF(N127="zákl. přenesená",J127,0)</f>
        <v>0</v>
      </c>
      <c r="BH127" s="181">
        <f>IF(N127="sníž. přenesená",J127,0)</f>
        <v>0</v>
      </c>
      <c r="BI127" s="181">
        <f>IF(N127="nulová",J127,0)</f>
        <v>0</v>
      </c>
      <c r="BJ127" s="18" t="s">
        <v>21</v>
      </c>
      <c r="BK127" s="181">
        <f>ROUND(I127*H127,2)</f>
        <v>0</v>
      </c>
      <c r="BL127" s="18" t="s">
        <v>220</v>
      </c>
      <c r="BM127" s="180" t="s">
        <v>91</v>
      </c>
    </row>
    <row r="128" spans="1:65" s="2" customFormat="1" ht="11.25">
      <c r="A128" s="33"/>
      <c r="B128" s="34"/>
      <c r="C128" s="33"/>
      <c r="D128" s="182" t="s">
        <v>186</v>
      </c>
      <c r="E128" s="33"/>
      <c r="F128" s="183" t="s">
        <v>1635</v>
      </c>
      <c r="G128" s="33"/>
      <c r="H128" s="33"/>
      <c r="I128" s="102"/>
      <c r="J128" s="33"/>
      <c r="K128" s="33"/>
      <c r="L128" s="34"/>
      <c r="M128" s="184"/>
      <c r="N128" s="185"/>
      <c r="O128" s="59"/>
      <c r="P128" s="59"/>
      <c r="Q128" s="59"/>
      <c r="R128" s="59"/>
      <c r="S128" s="59"/>
      <c r="T128" s="60"/>
      <c r="U128" s="33"/>
      <c r="V128" s="33"/>
      <c r="W128" s="33"/>
      <c r="X128" s="33"/>
      <c r="Y128" s="33"/>
      <c r="Z128" s="33"/>
      <c r="AA128" s="33"/>
      <c r="AB128" s="33"/>
      <c r="AC128" s="33"/>
      <c r="AD128" s="33"/>
      <c r="AE128" s="33"/>
      <c r="AT128" s="18" t="s">
        <v>186</v>
      </c>
      <c r="AU128" s="18" t="s">
        <v>91</v>
      </c>
    </row>
    <row r="129" spans="1:65" s="12" customFormat="1" ht="22.9" customHeight="1">
      <c r="B129" s="154"/>
      <c r="D129" s="155" t="s">
        <v>79</v>
      </c>
      <c r="E129" s="165" t="s">
        <v>1636</v>
      </c>
      <c r="F129" s="165" t="s">
        <v>1637</v>
      </c>
      <c r="I129" s="157"/>
      <c r="J129" s="166">
        <f>BK129</f>
        <v>0</v>
      </c>
      <c r="L129" s="154"/>
      <c r="M129" s="159"/>
      <c r="N129" s="160"/>
      <c r="O129" s="160"/>
      <c r="P129" s="161">
        <f>SUM(P130:P153)</f>
        <v>0</v>
      </c>
      <c r="Q129" s="160"/>
      <c r="R129" s="161">
        <f>SUM(R130:R153)</f>
        <v>0</v>
      </c>
      <c r="S129" s="160"/>
      <c r="T129" s="162">
        <f>SUM(T130:T153)</f>
        <v>0</v>
      </c>
      <c r="AR129" s="155" t="s">
        <v>91</v>
      </c>
      <c r="AT129" s="163" t="s">
        <v>79</v>
      </c>
      <c r="AU129" s="163" t="s">
        <v>21</v>
      </c>
      <c r="AY129" s="155" t="s">
        <v>180</v>
      </c>
      <c r="BK129" s="164">
        <f>SUM(BK130:BK153)</f>
        <v>0</v>
      </c>
    </row>
    <row r="130" spans="1:65" s="2" customFormat="1" ht="24" customHeight="1">
      <c r="A130" s="33"/>
      <c r="B130" s="167"/>
      <c r="C130" s="168" t="s">
        <v>91</v>
      </c>
      <c r="D130" s="168" t="s">
        <v>182</v>
      </c>
      <c r="E130" s="169" t="s">
        <v>1638</v>
      </c>
      <c r="F130" s="170" t="s">
        <v>1639</v>
      </c>
      <c r="G130" s="171" t="s">
        <v>495</v>
      </c>
      <c r="H130" s="172">
        <v>37</v>
      </c>
      <c r="I130" s="173"/>
      <c r="J130" s="174">
        <f>ROUND(I130*H130,2)</f>
        <v>0</v>
      </c>
      <c r="K130" s="175"/>
      <c r="L130" s="34"/>
      <c r="M130" s="176" t="s">
        <v>1</v>
      </c>
      <c r="N130" s="177" t="s">
        <v>45</v>
      </c>
      <c r="O130" s="59"/>
      <c r="P130" s="178">
        <f>O130*H130</f>
        <v>0</v>
      </c>
      <c r="Q130" s="178">
        <v>0</v>
      </c>
      <c r="R130" s="178">
        <f>Q130*H130</f>
        <v>0</v>
      </c>
      <c r="S130" s="178">
        <v>0</v>
      </c>
      <c r="T130" s="179">
        <f>S130*H130</f>
        <v>0</v>
      </c>
      <c r="U130" s="33"/>
      <c r="V130" s="33"/>
      <c r="W130" s="33"/>
      <c r="X130" s="33"/>
      <c r="Y130" s="33"/>
      <c r="Z130" s="33"/>
      <c r="AA130" s="33"/>
      <c r="AB130" s="33"/>
      <c r="AC130" s="33"/>
      <c r="AD130" s="33"/>
      <c r="AE130" s="33"/>
      <c r="AR130" s="180" t="s">
        <v>220</v>
      </c>
      <c r="AT130" s="180" t="s">
        <v>182</v>
      </c>
      <c r="AU130" s="180" t="s">
        <v>91</v>
      </c>
      <c r="AY130" s="18" t="s">
        <v>180</v>
      </c>
      <c r="BE130" s="181">
        <f>IF(N130="základní",J130,0)</f>
        <v>0</v>
      </c>
      <c r="BF130" s="181">
        <f>IF(N130="snížená",J130,0)</f>
        <v>0</v>
      </c>
      <c r="BG130" s="181">
        <f>IF(N130="zákl. přenesená",J130,0)</f>
        <v>0</v>
      </c>
      <c r="BH130" s="181">
        <f>IF(N130="sníž. přenesená",J130,0)</f>
        <v>0</v>
      </c>
      <c r="BI130" s="181">
        <f>IF(N130="nulová",J130,0)</f>
        <v>0</v>
      </c>
      <c r="BJ130" s="18" t="s">
        <v>21</v>
      </c>
      <c r="BK130" s="181">
        <f>ROUND(I130*H130,2)</f>
        <v>0</v>
      </c>
      <c r="BL130" s="18" t="s">
        <v>220</v>
      </c>
      <c r="BM130" s="180" t="s">
        <v>128</v>
      </c>
    </row>
    <row r="131" spans="1:65" s="2" customFormat="1" ht="19.5">
      <c r="A131" s="33"/>
      <c r="B131" s="34"/>
      <c r="C131" s="33"/>
      <c r="D131" s="182" t="s">
        <v>186</v>
      </c>
      <c r="E131" s="33"/>
      <c r="F131" s="183" t="s">
        <v>1639</v>
      </c>
      <c r="G131" s="33"/>
      <c r="H131" s="33"/>
      <c r="I131" s="102"/>
      <c r="J131" s="33"/>
      <c r="K131" s="33"/>
      <c r="L131" s="34"/>
      <c r="M131" s="184"/>
      <c r="N131" s="185"/>
      <c r="O131" s="59"/>
      <c r="P131" s="59"/>
      <c r="Q131" s="59"/>
      <c r="R131" s="59"/>
      <c r="S131" s="59"/>
      <c r="T131" s="60"/>
      <c r="U131" s="33"/>
      <c r="V131" s="33"/>
      <c r="W131" s="33"/>
      <c r="X131" s="33"/>
      <c r="Y131" s="33"/>
      <c r="Z131" s="33"/>
      <c r="AA131" s="33"/>
      <c r="AB131" s="33"/>
      <c r="AC131" s="33"/>
      <c r="AD131" s="33"/>
      <c r="AE131" s="33"/>
      <c r="AT131" s="18" t="s">
        <v>186</v>
      </c>
      <c r="AU131" s="18" t="s">
        <v>91</v>
      </c>
    </row>
    <row r="132" spans="1:65" s="2" customFormat="1" ht="16.5" customHeight="1">
      <c r="A132" s="33"/>
      <c r="B132" s="167"/>
      <c r="C132" s="168" t="s">
        <v>118</v>
      </c>
      <c r="D132" s="168" t="s">
        <v>182</v>
      </c>
      <c r="E132" s="169" t="s">
        <v>1640</v>
      </c>
      <c r="F132" s="170" t="s">
        <v>1641</v>
      </c>
      <c r="G132" s="171" t="s">
        <v>495</v>
      </c>
      <c r="H132" s="172">
        <v>1</v>
      </c>
      <c r="I132" s="173"/>
      <c r="J132" s="174">
        <f>ROUND(I132*H132,2)</f>
        <v>0</v>
      </c>
      <c r="K132" s="175"/>
      <c r="L132" s="34"/>
      <c r="M132" s="176" t="s">
        <v>1</v>
      </c>
      <c r="N132" s="177" t="s">
        <v>45</v>
      </c>
      <c r="O132" s="59"/>
      <c r="P132" s="178">
        <f>O132*H132</f>
        <v>0</v>
      </c>
      <c r="Q132" s="178">
        <v>0</v>
      </c>
      <c r="R132" s="178">
        <f>Q132*H132</f>
        <v>0</v>
      </c>
      <c r="S132" s="178">
        <v>0</v>
      </c>
      <c r="T132" s="179">
        <f>S132*H132</f>
        <v>0</v>
      </c>
      <c r="U132" s="33"/>
      <c r="V132" s="33"/>
      <c r="W132" s="33"/>
      <c r="X132" s="33"/>
      <c r="Y132" s="33"/>
      <c r="Z132" s="33"/>
      <c r="AA132" s="33"/>
      <c r="AB132" s="33"/>
      <c r="AC132" s="33"/>
      <c r="AD132" s="33"/>
      <c r="AE132" s="33"/>
      <c r="AR132" s="180" t="s">
        <v>220</v>
      </c>
      <c r="AT132" s="180" t="s">
        <v>182</v>
      </c>
      <c r="AU132" s="180" t="s">
        <v>91</v>
      </c>
      <c r="AY132" s="18" t="s">
        <v>180</v>
      </c>
      <c r="BE132" s="181">
        <f>IF(N132="základní",J132,0)</f>
        <v>0</v>
      </c>
      <c r="BF132" s="181">
        <f>IF(N132="snížená",J132,0)</f>
        <v>0</v>
      </c>
      <c r="BG132" s="181">
        <f>IF(N132="zákl. přenesená",J132,0)</f>
        <v>0</v>
      </c>
      <c r="BH132" s="181">
        <f>IF(N132="sníž. přenesená",J132,0)</f>
        <v>0</v>
      </c>
      <c r="BI132" s="181">
        <f>IF(N132="nulová",J132,0)</f>
        <v>0</v>
      </c>
      <c r="BJ132" s="18" t="s">
        <v>21</v>
      </c>
      <c r="BK132" s="181">
        <f>ROUND(I132*H132,2)</f>
        <v>0</v>
      </c>
      <c r="BL132" s="18" t="s">
        <v>220</v>
      </c>
      <c r="BM132" s="180" t="s">
        <v>195</v>
      </c>
    </row>
    <row r="133" spans="1:65" s="2" customFormat="1" ht="11.25">
      <c r="A133" s="33"/>
      <c r="B133" s="34"/>
      <c r="C133" s="33"/>
      <c r="D133" s="182" t="s">
        <v>186</v>
      </c>
      <c r="E133" s="33"/>
      <c r="F133" s="183" t="s">
        <v>1641</v>
      </c>
      <c r="G133" s="33"/>
      <c r="H133" s="33"/>
      <c r="I133" s="102"/>
      <c r="J133" s="33"/>
      <c r="K133" s="33"/>
      <c r="L133" s="34"/>
      <c r="M133" s="184"/>
      <c r="N133" s="185"/>
      <c r="O133" s="59"/>
      <c r="P133" s="59"/>
      <c r="Q133" s="59"/>
      <c r="R133" s="59"/>
      <c r="S133" s="59"/>
      <c r="T133" s="60"/>
      <c r="U133" s="33"/>
      <c r="V133" s="33"/>
      <c r="W133" s="33"/>
      <c r="X133" s="33"/>
      <c r="Y133" s="33"/>
      <c r="Z133" s="33"/>
      <c r="AA133" s="33"/>
      <c r="AB133" s="33"/>
      <c r="AC133" s="33"/>
      <c r="AD133" s="33"/>
      <c r="AE133" s="33"/>
      <c r="AT133" s="18" t="s">
        <v>186</v>
      </c>
      <c r="AU133" s="18" t="s">
        <v>91</v>
      </c>
    </row>
    <row r="134" spans="1:65" s="2" customFormat="1" ht="16.5" customHeight="1">
      <c r="A134" s="33"/>
      <c r="B134" s="167"/>
      <c r="C134" s="168" t="s">
        <v>128</v>
      </c>
      <c r="D134" s="168" t="s">
        <v>182</v>
      </c>
      <c r="E134" s="169" t="s">
        <v>1642</v>
      </c>
      <c r="F134" s="170" t="s">
        <v>1643</v>
      </c>
      <c r="G134" s="171" t="s">
        <v>495</v>
      </c>
      <c r="H134" s="172">
        <v>1</v>
      </c>
      <c r="I134" s="173"/>
      <c r="J134" s="174">
        <f>ROUND(I134*H134,2)</f>
        <v>0</v>
      </c>
      <c r="K134" s="175"/>
      <c r="L134" s="34"/>
      <c r="M134" s="176" t="s">
        <v>1</v>
      </c>
      <c r="N134" s="177" t="s">
        <v>45</v>
      </c>
      <c r="O134" s="59"/>
      <c r="P134" s="178">
        <f>O134*H134</f>
        <v>0</v>
      </c>
      <c r="Q134" s="178">
        <v>0</v>
      </c>
      <c r="R134" s="178">
        <f>Q134*H134</f>
        <v>0</v>
      </c>
      <c r="S134" s="178">
        <v>0</v>
      </c>
      <c r="T134" s="179">
        <f>S134*H134</f>
        <v>0</v>
      </c>
      <c r="U134" s="33"/>
      <c r="V134" s="33"/>
      <c r="W134" s="33"/>
      <c r="X134" s="33"/>
      <c r="Y134" s="33"/>
      <c r="Z134" s="33"/>
      <c r="AA134" s="33"/>
      <c r="AB134" s="33"/>
      <c r="AC134" s="33"/>
      <c r="AD134" s="33"/>
      <c r="AE134" s="33"/>
      <c r="AR134" s="180" t="s">
        <v>220</v>
      </c>
      <c r="AT134" s="180" t="s">
        <v>182</v>
      </c>
      <c r="AU134" s="180" t="s">
        <v>91</v>
      </c>
      <c r="AY134" s="18" t="s">
        <v>180</v>
      </c>
      <c r="BE134" s="181">
        <f>IF(N134="základní",J134,0)</f>
        <v>0</v>
      </c>
      <c r="BF134" s="181">
        <f>IF(N134="snížená",J134,0)</f>
        <v>0</v>
      </c>
      <c r="BG134" s="181">
        <f>IF(N134="zákl. přenesená",J134,0)</f>
        <v>0</v>
      </c>
      <c r="BH134" s="181">
        <f>IF(N134="sníž. přenesená",J134,0)</f>
        <v>0</v>
      </c>
      <c r="BI134" s="181">
        <f>IF(N134="nulová",J134,0)</f>
        <v>0</v>
      </c>
      <c r="BJ134" s="18" t="s">
        <v>21</v>
      </c>
      <c r="BK134" s="181">
        <f>ROUND(I134*H134,2)</f>
        <v>0</v>
      </c>
      <c r="BL134" s="18" t="s">
        <v>220</v>
      </c>
      <c r="BM134" s="180" t="s">
        <v>193</v>
      </c>
    </row>
    <row r="135" spans="1:65" s="2" customFormat="1" ht="11.25">
      <c r="A135" s="33"/>
      <c r="B135" s="34"/>
      <c r="C135" s="33"/>
      <c r="D135" s="182" t="s">
        <v>186</v>
      </c>
      <c r="E135" s="33"/>
      <c r="F135" s="183" t="s">
        <v>1643</v>
      </c>
      <c r="G135" s="33"/>
      <c r="H135" s="33"/>
      <c r="I135" s="102"/>
      <c r="J135" s="33"/>
      <c r="K135" s="33"/>
      <c r="L135" s="34"/>
      <c r="M135" s="184"/>
      <c r="N135" s="185"/>
      <c r="O135" s="59"/>
      <c r="P135" s="59"/>
      <c r="Q135" s="59"/>
      <c r="R135" s="59"/>
      <c r="S135" s="59"/>
      <c r="T135" s="60"/>
      <c r="U135" s="33"/>
      <c r="V135" s="33"/>
      <c r="W135" s="33"/>
      <c r="X135" s="33"/>
      <c r="Y135" s="33"/>
      <c r="Z135" s="33"/>
      <c r="AA135" s="33"/>
      <c r="AB135" s="33"/>
      <c r="AC135" s="33"/>
      <c r="AD135" s="33"/>
      <c r="AE135" s="33"/>
      <c r="AT135" s="18" t="s">
        <v>186</v>
      </c>
      <c r="AU135" s="18" t="s">
        <v>91</v>
      </c>
    </row>
    <row r="136" spans="1:65" s="2" customFormat="1" ht="16.5" customHeight="1">
      <c r="A136" s="33"/>
      <c r="B136" s="167"/>
      <c r="C136" s="168" t="s">
        <v>203</v>
      </c>
      <c r="D136" s="168" t="s">
        <v>182</v>
      </c>
      <c r="E136" s="169" t="s">
        <v>1642</v>
      </c>
      <c r="F136" s="170" t="s">
        <v>1643</v>
      </c>
      <c r="G136" s="171" t="s">
        <v>495</v>
      </c>
      <c r="H136" s="172">
        <v>1</v>
      </c>
      <c r="I136" s="173"/>
      <c r="J136" s="174">
        <f>ROUND(I136*H136,2)</f>
        <v>0</v>
      </c>
      <c r="K136" s="175"/>
      <c r="L136" s="34"/>
      <c r="M136" s="176" t="s">
        <v>1</v>
      </c>
      <c r="N136" s="177" t="s">
        <v>45</v>
      </c>
      <c r="O136" s="59"/>
      <c r="P136" s="178">
        <f>O136*H136</f>
        <v>0</v>
      </c>
      <c r="Q136" s="178">
        <v>0</v>
      </c>
      <c r="R136" s="178">
        <f>Q136*H136</f>
        <v>0</v>
      </c>
      <c r="S136" s="178">
        <v>0</v>
      </c>
      <c r="T136" s="179">
        <f>S136*H136</f>
        <v>0</v>
      </c>
      <c r="U136" s="33"/>
      <c r="V136" s="33"/>
      <c r="W136" s="33"/>
      <c r="X136" s="33"/>
      <c r="Y136" s="33"/>
      <c r="Z136" s="33"/>
      <c r="AA136" s="33"/>
      <c r="AB136" s="33"/>
      <c r="AC136" s="33"/>
      <c r="AD136" s="33"/>
      <c r="AE136" s="33"/>
      <c r="AR136" s="180" t="s">
        <v>220</v>
      </c>
      <c r="AT136" s="180" t="s">
        <v>182</v>
      </c>
      <c r="AU136" s="180" t="s">
        <v>91</v>
      </c>
      <c r="AY136" s="18" t="s">
        <v>180</v>
      </c>
      <c r="BE136" s="181">
        <f>IF(N136="základní",J136,0)</f>
        <v>0</v>
      </c>
      <c r="BF136" s="181">
        <f>IF(N136="snížená",J136,0)</f>
        <v>0</v>
      </c>
      <c r="BG136" s="181">
        <f>IF(N136="zákl. přenesená",J136,0)</f>
        <v>0</v>
      </c>
      <c r="BH136" s="181">
        <f>IF(N136="sníž. přenesená",J136,0)</f>
        <v>0</v>
      </c>
      <c r="BI136" s="181">
        <f>IF(N136="nulová",J136,0)</f>
        <v>0</v>
      </c>
      <c r="BJ136" s="18" t="s">
        <v>21</v>
      </c>
      <c r="BK136" s="181">
        <f>ROUND(I136*H136,2)</f>
        <v>0</v>
      </c>
      <c r="BL136" s="18" t="s">
        <v>220</v>
      </c>
      <c r="BM136" s="180" t="s">
        <v>26</v>
      </c>
    </row>
    <row r="137" spans="1:65" s="2" customFormat="1" ht="11.25">
      <c r="A137" s="33"/>
      <c r="B137" s="34"/>
      <c r="C137" s="33"/>
      <c r="D137" s="182" t="s">
        <v>186</v>
      </c>
      <c r="E137" s="33"/>
      <c r="F137" s="183" t="s">
        <v>1643</v>
      </c>
      <c r="G137" s="33"/>
      <c r="H137" s="33"/>
      <c r="I137" s="102"/>
      <c r="J137" s="33"/>
      <c r="K137" s="33"/>
      <c r="L137" s="34"/>
      <c r="M137" s="184"/>
      <c r="N137" s="185"/>
      <c r="O137" s="59"/>
      <c r="P137" s="59"/>
      <c r="Q137" s="59"/>
      <c r="R137" s="59"/>
      <c r="S137" s="59"/>
      <c r="T137" s="60"/>
      <c r="U137" s="33"/>
      <c r="V137" s="33"/>
      <c r="W137" s="33"/>
      <c r="X137" s="33"/>
      <c r="Y137" s="33"/>
      <c r="Z137" s="33"/>
      <c r="AA137" s="33"/>
      <c r="AB137" s="33"/>
      <c r="AC137" s="33"/>
      <c r="AD137" s="33"/>
      <c r="AE137" s="33"/>
      <c r="AT137" s="18" t="s">
        <v>186</v>
      </c>
      <c r="AU137" s="18" t="s">
        <v>91</v>
      </c>
    </row>
    <row r="138" spans="1:65" s="2" customFormat="1" ht="24" customHeight="1">
      <c r="A138" s="33"/>
      <c r="B138" s="167"/>
      <c r="C138" s="168" t="s">
        <v>195</v>
      </c>
      <c r="D138" s="168" t="s">
        <v>182</v>
      </c>
      <c r="E138" s="169" t="s">
        <v>1644</v>
      </c>
      <c r="F138" s="170" t="s">
        <v>1645</v>
      </c>
      <c r="G138" s="171" t="s">
        <v>495</v>
      </c>
      <c r="H138" s="172">
        <v>37</v>
      </c>
      <c r="I138" s="173"/>
      <c r="J138" s="174">
        <f>ROUND(I138*H138,2)</f>
        <v>0</v>
      </c>
      <c r="K138" s="175"/>
      <c r="L138" s="34"/>
      <c r="M138" s="176" t="s">
        <v>1</v>
      </c>
      <c r="N138" s="177" t="s">
        <v>45</v>
      </c>
      <c r="O138" s="59"/>
      <c r="P138" s="178">
        <f>O138*H138</f>
        <v>0</v>
      </c>
      <c r="Q138" s="178">
        <v>0</v>
      </c>
      <c r="R138" s="178">
        <f>Q138*H138</f>
        <v>0</v>
      </c>
      <c r="S138" s="178">
        <v>0</v>
      </c>
      <c r="T138" s="179">
        <f>S138*H138</f>
        <v>0</v>
      </c>
      <c r="U138" s="33"/>
      <c r="V138" s="33"/>
      <c r="W138" s="33"/>
      <c r="X138" s="33"/>
      <c r="Y138" s="33"/>
      <c r="Z138" s="33"/>
      <c r="AA138" s="33"/>
      <c r="AB138" s="33"/>
      <c r="AC138" s="33"/>
      <c r="AD138" s="33"/>
      <c r="AE138" s="33"/>
      <c r="AR138" s="180" t="s">
        <v>220</v>
      </c>
      <c r="AT138" s="180" t="s">
        <v>182</v>
      </c>
      <c r="AU138" s="180" t="s">
        <v>91</v>
      </c>
      <c r="AY138" s="18" t="s">
        <v>180</v>
      </c>
      <c r="BE138" s="181">
        <f>IF(N138="základní",J138,0)</f>
        <v>0</v>
      </c>
      <c r="BF138" s="181">
        <f>IF(N138="snížená",J138,0)</f>
        <v>0</v>
      </c>
      <c r="BG138" s="181">
        <f>IF(N138="zákl. přenesená",J138,0)</f>
        <v>0</v>
      </c>
      <c r="BH138" s="181">
        <f>IF(N138="sníž. přenesená",J138,0)</f>
        <v>0</v>
      </c>
      <c r="BI138" s="181">
        <f>IF(N138="nulová",J138,0)</f>
        <v>0</v>
      </c>
      <c r="BJ138" s="18" t="s">
        <v>21</v>
      </c>
      <c r="BK138" s="181">
        <f>ROUND(I138*H138,2)</f>
        <v>0</v>
      </c>
      <c r="BL138" s="18" t="s">
        <v>220</v>
      </c>
      <c r="BM138" s="180" t="s">
        <v>208</v>
      </c>
    </row>
    <row r="139" spans="1:65" s="2" customFormat="1" ht="11.25">
      <c r="A139" s="33"/>
      <c r="B139" s="34"/>
      <c r="C139" s="33"/>
      <c r="D139" s="182" t="s">
        <v>186</v>
      </c>
      <c r="E139" s="33"/>
      <c r="F139" s="183" t="s">
        <v>1645</v>
      </c>
      <c r="G139" s="33"/>
      <c r="H139" s="33"/>
      <c r="I139" s="102"/>
      <c r="J139" s="33"/>
      <c r="K139" s="33"/>
      <c r="L139" s="34"/>
      <c r="M139" s="184"/>
      <c r="N139" s="185"/>
      <c r="O139" s="59"/>
      <c r="P139" s="59"/>
      <c r="Q139" s="59"/>
      <c r="R139" s="59"/>
      <c r="S139" s="59"/>
      <c r="T139" s="60"/>
      <c r="U139" s="33"/>
      <c r="V139" s="33"/>
      <c r="W139" s="33"/>
      <c r="X139" s="33"/>
      <c r="Y139" s="33"/>
      <c r="Z139" s="33"/>
      <c r="AA139" s="33"/>
      <c r="AB139" s="33"/>
      <c r="AC139" s="33"/>
      <c r="AD139" s="33"/>
      <c r="AE139" s="33"/>
      <c r="AT139" s="18" t="s">
        <v>186</v>
      </c>
      <c r="AU139" s="18" t="s">
        <v>91</v>
      </c>
    </row>
    <row r="140" spans="1:65" s="2" customFormat="1" ht="24" customHeight="1">
      <c r="A140" s="33"/>
      <c r="B140" s="167"/>
      <c r="C140" s="168" t="s">
        <v>210</v>
      </c>
      <c r="D140" s="168" t="s">
        <v>182</v>
      </c>
      <c r="E140" s="169" t="s">
        <v>1646</v>
      </c>
      <c r="F140" s="170" t="s">
        <v>1647</v>
      </c>
      <c r="G140" s="171" t="s">
        <v>495</v>
      </c>
      <c r="H140" s="172">
        <v>8</v>
      </c>
      <c r="I140" s="173"/>
      <c r="J140" s="174">
        <f>ROUND(I140*H140,2)</f>
        <v>0</v>
      </c>
      <c r="K140" s="175"/>
      <c r="L140" s="34"/>
      <c r="M140" s="176" t="s">
        <v>1</v>
      </c>
      <c r="N140" s="177" t="s">
        <v>45</v>
      </c>
      <c r="O140" s="59"/>
      <c r="P140" s="178">
        <f>O140*H140</f>
        <v>0</v>
      </c>
      <c r="Q140" s="178">
        <v>0</v>
      </c>
      <c r="R140" s="178">
        <f>Q140*H140</f>
        <v>0</v>
      </c>
      <c r="S140" s="178">
        <v>0</v>
      </c>
      <c r="T140" s="179">
        <f>S140*H140</f>
        <v>0</v>
      </c>
      <c r="U140" s="33"/>
      <c r="V140" s="33"/>
      <c r="W140" s="33"/>
      <c r="X140" s="33"/>
      <c r="Y140" s="33"/>
      <c r="Z140" s="33"/>
      <c r="AA140" s="33"/>
      <c r="AB140" s="33"/>
      <c r="AC140" s="33"/>
      <c r="AD140" s="33"/>
      <c r="AE140" s="33"/>
      <c r="AR140" s="180" t="s">
        <v>220</v>
      </c>
      <c r="AT140" s="180" t="s">
        <v>182</v>
      </c>
      <c r="AU140" s="180" t="s">
        <v>91</v>
      </c>
      <c r="AY140" s="18" t="s">
        <v>180</v>
      </c>
      <c r="BE140" s="181">
        <f>IF(N140="základní",J140,0)</f>
        <v>0</v>
      </c>
      <c r="BF140" s="181">
        <f>IF(N140="snížená",J140,0)</f>
        <v>0</v>
      </c>
      <c r="BG140" s="181">
        <f>IF(N140="zákl. přenesená",J140,0)</f>
        <v>0</v>
      </c>
      <c r="BH140" s="181">
        <f>IF(N140="sníž. přenesená",J140,0)</f>
        <v>0</v>
      </c>
      <c r="BI140" s="181">
        <f>IF(N140="nulová",J140,0)</f>
        <v>0</v>
      </c>
      <c r="BJ140" s="18" t="s">
        <v>21</v>
      </c>
      <c r="BK140" s="181">
        <f>ROUND(I140*H140,2)</f>
        <v>0</v>
      </c>
      <c r="BL140" s="18" t="s">
        <v>220</v>
      </c>
      <c r="BM140" s="180" t="s">
        <v>214</v>
      </c>
    </row>
    <row r="141" spans="1:65" s="2" customFormat="1" ht="11.25">
      <c r="A141" s="33"/>
      <c r="B141" s="34"/>
      <c r="C141" s="33"/>
      <c r="D141" s="182" t="s">
        <v>186</v>
      </c>
      <c r="E141" s="33"/>
      <c r="F141" s="183" t="s">
        <v>1647</v>
      </c>
      <c r="G141" s="33"/>
      <c r="H141" s="33"/>
      <c r="I141" s="102"/>
      <c r="J141" s="33"/>
      <c r="K141" s="33"/>
      <c r="L141" s="34"/>
      <c r="M141" s="184"/>
      <c r="N141" s="185"/>
      <c r="O141" s="59"/>
      <c r="P141" s="59"/>
      <c r="Q141" s="59"/>
      <c r="R141" s="59"/>
      <c r="S141" s="59"/>
      <c r="T141" s="60"/>
      <c r="U141" s="33"/>
      <c r="V141" s="33"/>
      <c r="W141" s="33"/>
      <c r="X141" s="33"/>
      <c r="Y141" s="33"/>
      <c r="Z141" s="33"/>
      <c r="AA141" s="33"/>
      <c r="AB141" s="33"/>
      <c r="AC141" s="33"/>
      <c r="AD141" s="33"/>
      <c r="AE141" s="33"/>
      <c r="AT141" s="18" t="s">
        <v>186</v>
      </c>
      <c r="AU141" s="18" t="s">
        <v>91</v>
      </c>
    </row>
    <row r="142" spans="1:65" s="2" customFormat="1" ht="24" customHeight="1">
      <c r="A142" s="33"/>
      <c r="B142" s="167"/>
      <c r="C142" s="168" t="s">
        <v>193</v>
      </c>
      <c r="D142" s="168" t="s">
        <v>182</v>
      </c>
      <c r="E142" s="169" t="s">
        <v>1648</v>
      </c>
      <c r="F142" s="170" t="s">
        <v>1649</v>
      </c>
      <c r="G142" s="171" t="s">
        <v>495</v>
      </c>
      <c r="H142" s="172">
        <v>1</v>
      </c>
      <c r="I142" s="173"/>
      <c r="J142" s="174">
        <f>ROUND(I142*H142,2)</f>
        <v>0</v>
      </c>
      <c r="K142" s="175"/>
      <c r="L142" s="34"/>
      <c r="M142" s="176" t="s">
        <v>1</v>
      </c>
      <c r="N142" s="177" t="s">
        <v>45</v>
      </c>
      <c r="O142" s="59"/>
      <c r="P142" s="178">
        <f>O142*H142</f>
        <v>0</v>
      </c>
      <c r="Q142" s="178">
        <v>0</v>
      </c>
      <c r="R142" s="178">
        <f>Q142*H142</f>
        <v>0</v>
      </c>
      <c r="S142" s="178">
        <v>0</v>
      </c>
      <c r="T142" s="179">
        <f>S142*H142</f>
        <v>0</v>
      </c>
      <c r="U142" s="33"/>
      <c r="V142" s="33"/>
      <c r="W142" s="33"/>
      <c r="X142" s="33"/>
      <c r="Y142" s="33"/>
      <c r="Z142" s="33"/>
      <c r="AA142" s="33"/>
      <c r="AB142" s="33"/>
      <c r="AC142" s="33"/>
      <c r="AD142" s="33"/>
      <c r="AE142" s="33"/>
      <c r="AR142" s="180" t="s">
        <v>220</v>
      </c>
      <c r="AT142" s="180" t="s">
        <v>182</v>
      </c>
      <c r="AU142" s="180" t="s">
        <v>91</v>
      </c>
      <c r="AY142" s="18" t="s">
        <v>180</v>
      </c>
      <c r="BE142" s="181">
        <f>IF(N142="základní",J142,0)</f>
        <v>0</v>
      </c>
      <c r="BF142" s="181">
        <f>IF(N142="snížená",J142,0)</f>
        <v>0</v>
      </c>
      <c r="BG142" s="181">
        <f>IF(N142="zákl. přenesená",J142,0)</f>
        <v>0</v>
      </c>
      <c r="BH142" s="181">
        <f>IF(N142="sníž. přenesená",J142,0)</f>
        <v>0</v>
      </c>
      <c r="BI142" s="181">
        <f>IF(N142="nulová",J142,0)</f>
        <v>0</v>
      </c>
      <c r="BJ142" s="18" t="s">
        <v>21</v>
      </c>
      <c r="BK142" s="181">
        <f>ROUND(I142*H142,2)</f>
        <v>0</v>
      </c>
      <c r="BL142" s="18" t="s">
        <v>220</v>
      </c>
      <c r="BM142" s="180" t="s">
        <v>220</v>
      </c>
    </row>
    <row r="143" spans="1:65" s="2" customFormat="1" ht="11.25">
      <c r="A143" s="33"/>
      <c r="B143" s="34"/>
      <c r="C143" s="33"/>
      <c r="D143" s="182" t="s">
        <v>186</v>
      </c>
      <c r="E143" s="33"/>
      <c r="F143" s="183" t="s">
        <v>1649</v>
      </c>
      <c r="G143" s="33"/>
      <c r="H143" s="33"/>
      <c r="I143" s="102"/>
      <c r="J143" s="33"/>
      <c r="K143" s="33"/>
      <c r="L143" s="34"/>
      <c r="M143" s="184"/>
      <c r="N143" s="185"/>
      <c r="O143" s="59"/>
      <c r="P143" s="59"/>
      <c r="Q143" s="59"/>
      <c r="R143" s="59"/>
      <c r="S143" s="59"/>
      <c r="T143" s="60"/>
      <c r="U143" s="33"/>
      <c r="V143" s="33"/>
      <c r="W143" s="33"/>
      <c r="X143" s="33"/>
      <c r="Y143" s="33"/>
      <c r="Z143" s="33"/>
      <c r="AA143" s="33"/>
      <c r="AB143" s="33"/>
      <c r="AC143" s="33"/>
      <c r="AD143" s="33"/>
      <c r="AE143" s="33"/>
      <c r="AT143" s="18" t="s">
        <v>186</v>
      </c>
      <c r="AU143" s="18" t="s">
        <v>91</v>
      </c>
    </row>
    <row r="144" spans="1:65" s="2" customFormat="1" ht="24" customHeight="1">
      <c r="A144" s="33"/>
      <c r="B144" s="167"/>
      <c r="C144" s="168" t="s">
        <v>222</v>
      </c>
      <c r="D144" s="168" t="s">
        <v>182</v>
      </c>
      <c r="E144" s="169" t="s">
        <v>1650</v>
      </c>
      <c r="F144" s="170" t="s">
        <v>1651</v>
      </c>
      <c r="G144" s="171" t="s">
        <v>495</v>
      </c>
      <c r="H144" s="172">
        <v>4</v>
      </c>
      <c r="I144" s="173"/>
      <c r="J144" s="174">
        <f>ROUND(I144*H144,2)</f>
        <v>0</v>
      </c>
      <c r="K144" s="175"/>
      <c r="L144" s="34"/>
      <c r="M144" s="176" t="s">
        <v>1</v>
      </c>
      <c r="N144" s="177" t="s">
        <v>45</v>
      </c>
      <c r="O144" s="59"/>
      <c r="P144" s="178">
        <f>O144*H144</f>
        <v>0</v>
      </c>
      <c r="Q144" s="178">
        <v>0</v>
      </c>
      <c r="R144" s="178">
        <f>Q144*H144</f>
        <v>0</v>
      </c>
      <c r="S144" s="178">
        <v>0</v>
      </c>
      <c r="T144" s="179">
        <f>S144*H144</f>
        <v>0</v>
      </c>
      <c r="U144" s="33"/>
      <c r="V144" s="33"/>
      <c r="W144" s="33"/>
      <c r="X144" s="33"/>
      <c r="Y144" s="33"/>
      <c r="Z144" s="33"/>
      <c r="AA144" s="33"/>
      <c r="AB144" s="33"/>
      <c r="AC144" s="33"/>
      <c r="AD144" s="33"/>
      <c r="AE144" s="33"/>
      <c r="AR144" s="180" t="s">
        <v>220</v>
      </c>
      <c r="AT144" s="180" t="s">
        <v>182</v>
      </c>
      <c r="AU144" s="180" t="s">
        <v>91</v>
      </c>
      <c r="AY144" s="18" t="s">
        <v>180</v>
      </c>
      <c r="BE144" s="181">
        <f>IF(N144="základní",J144,0)</f>
        <v>0</v>
      </c>
      <c r="BF144" s="181">
        <f>IF(N144="snížená",J144,0)</f>
        <v>0</v>
      </c>
      <c r="BG144" s="181">
        <f>IF(N144="zákl. přenesená",J144,0)</f>
        <v>0</v>
      </c>
      <c r="BH144" s="181">
        <f>IF(N144="sníž. přenesená",J144,0)</f>
        <v>0</v>
      </c>
      <c r="BI144" s="181">
        <f>IF(N144="nulová",J144,0)</f>
        <v>0</v>
      </c>
      <c r="BJ144" s="18" t="s">
        <v>21</v>
      </c>
      <c r="BK144" s="181">
        <f>ROUND(I144*H144,2)</f>
        <v>0</v>
      </c>
      <c r="BL144" s="18" t="s">
        <v>220</v>
      </c>
      <c r="BM144" s="180" t="s">
        <v>226</v>
      </c>
    </row>
    <row r="145" spans="1:65" s="2" customFormat="1" ht="11.25">
      <c r="A145" s="33"/>
      <c r="B145" s="34"/>
      <c r="C145" s="33"/>
      <c r="D145" s="182" t="s">
        <v>186</v>
      </c>
      <c r="E145" s="33"/>
      <c r="F145" s="183" t="s">
        <v>1651</v>
      </c>
      <c r="G145" s="33"/>
      <c r="H145" s="33"/>
      <c r="I145" s="102"/>
      <c r="J145" s="33"/>
      <c r="K145" s="33"/>
      <c r="L145" s="34"/>
      <c r="M145" s="184"/>
      <c r="N145" s="185"/>
      <c r="O145" s="59"/>
      <c r="P145" s="59"/>
      <c r="Q145" s="59"/>
      <c r="R145" s="59"/>
      <c r="S145" s="59"/>
      <c r="T145" s="60"/>
      <c r="U145" s="33"/>
      <c r="V145" s="33"/>
      <c r="W145" s="33"/>
      <c r="X145" s="33"/>
      <c r="Y145" s="33"/>
      <c r="Z145" s="33"/>
      <c r="AA145" s="33"/>
      <c r="AB145" s="33"/>
      <c r="AC145" s="33"/>
      <c r="AD145" s="33"/>
      <c r="AE145" s="33"/>
      <c r="AT145" s="18" t="s">
        <v>186</v>
      </c>
      <c r="AU145" s="18" t="s">
        <v>91</v>
      </c>
    </row>
    <row r="146" spans="1:65" s="2" customFormat="1" ht="24" customHeight="1">
      <c r="A146" s="33"/>
      <c r="B146" s="167"/>
      <c r="C146" s="168" t="s">
        <v>26</v>
      </c>
      <c r="D146" s="168" t="s">
        <v>182</v>
      </c>
      <c r="E146" s="169" t="s">
        <v>1652</v>
      </c>
      <c r="F146" s="170" t="s">
        <v>1653</v>
      </c>
      <c r="G146" s="171" t="s">
        <v>495</v>
      </c>
      <c r="H146" s="172">
        <v>1</v>
      </c>
      <c r="I146" s="173"/>
      <c r="J146" s="174">
        <f>ROUND(I146*H146,2)</f>
        <v>0</v>
      </c>
      <c r="K146" s="175"/>
      <c r="L146" s="34"/>
      <c r="M146" s="176" t="s">
        <v>1</v>
      </c>
      <c r="N146" s="177" t="s">
        <v>45</v>
      </c>
      <c r="O146" s="59"/>
      <c r="P146" s="178">
        <f>O146*H146</f>
        <v>0</v>
      </c>
      <c r="Q146" s="178">
        <v>0</v>
      </c>
      <c r="R146" s="178">
        <f>Q146*H146</f>
        <v>0</v>
      </c>
      <c r="S146" s="178">
        <v>0</v>
      </c>
      <c r="T146" s="179">
        <f>S146*H146</f>
        <v>0</v>
      </c>
      <c r="U146" s="33"/>
      <c r="V146" s="33"/>
      <c r="W146" s="33"/>
      <c r="X146" s="33"/>
      <c r="Y146" s="33"/>
      <c r="Z146" s="33"/>
      <c r="AA146" s="33"/>
      <c r="AB146" s="33"/>
      <c r="AC146" s="33"/>
      <c r="AD146" s="33"/>
      <c r="AE146" s="33"/>
      <c r="AR146" s="180" t="s">
        <v>220</v>
      </c>
      <c r="AT146" s="180" t="s">
        <v>182</v>
      </c>
      <c r="AU146" s="180" t="s">
        <v>91</v>
      </c>
      <c r="AY146" s="18" t="s">
        <v>180</v>
      </c>
      <c r="BE146" s="181">
        <f>IF(N146="základní",J146,0)</f>
        <v>0</v>
      </c>
      <c r="BF146" s="181">
        <f>IF(N146="snížená",J146,0)</f>
        <v>0</v>
      </c>
      <c r="BG146" s="181">
        <f>IF(N146="zákl. přenesená",J146,0)</f>
        <v>0</v>
      </c>
      <c r="BH146" s="181">
        <f>IF(N146="sníž. přenesená",J146,0)</f>
        <v>0</v>
      </c>
      <c r="BI146" s="181">
        <f>IF(N146="nulová",J146,0)</f>
        <v>0</v>
      </c>
      <c r="BJ146" s="18" t="s">
        <v>21</v>
      </c>
      <c r="BK146" s="181">
        <f>ROUND(I146*H146,2)</f>
        <v>0</v>
      </c>
      <c r="BL146" s="18" t="s">
        <v>220</v>
      </c>
      <c r="BM146" s="180" t="s">
        <v>231</v>
      </c>
    </row>
    <row r="147" spans="1:65" s="2" customFormat="1" ht="19.5">
      <c r="A147" s="33"/>
      <c r="B147" s="34"/>
      <c r="C147" s="33"/>
      <c r="D147" s="182" t="s">
        <v>186</v>
      </c>
      <c r="E147" s="33"/>
      <c r="F147" s="183" t="s">
        <v>1653</v>
      </c>
      <c r="G147" s="33"/>
      <c r="H147" s="33"/>
      <c r="I147" s="102"/>
      <c r="J147" s="33"/>
      <c r="K147" s="33"/>
      <c r="L147" s="34"/>
      <c r="M147" s="184"/>
      <c r="N147" s="185"/>
      <c r="O147" s="59"/>
      <c r="P147" s="59"/>
      <c r="Q147" s="59"/>
      <c r="R147" s="59"/>
      <c r="S147" s="59"/>
      <c r="T147" s="60"/>
      <c r="U147" s="33"/>
      <c r="V147" s="33"/>
      <c r="W147" s="33"/>
      <c r="X147" s="33"/>
      <c r="Y147" s="33"/>
      <c r="Z147" s="33"/>
      <c r="AA147" s="33"/>
      <c r="AB147" s="33"/>
      <c r="AC147" s="33"/>
      <c r="AD147" s="33"/>
      <c r="AE147" s="33"/>
      <c r="AT147" s="18" t="s">
        <v>186</v>
      </c>
      <c r="AU147" s="18" t="s">
        <v>91</v>
      </c>
    </row>
    <row r="148" spans="1:65" s="2" customFormat="1" ht="24" customHeight="1">
      <c r="A148" s="33"/>
      <c r="B148" s="167"/>
      <c r="C148" s="168" t="s">
        <v>233</v>
      </c>
      <c r="D148" s="168" t="s">
        <v>182</v>
      </c>
      <c r="E148" s="169" t="s">
        <v>1654</v>
      </c>
      <c r="F148" s="170" t="s">
        <v>1655</v>
      </c>
      <c r="G148" s="171" t="s">
        <v>495</v>
      </c>
      <c r="H148" s="172">
        <v>2</v>
      </c>
      <c r="I148" s="173"/>
      <c r="J148" s="174">
        <f>ROUND(I148*H148,2)</f>
        <v>0</v>
      </c>
      <c r="K148" s="175"/>
      <c r="L148" s="34"/>
      <c r="M148" s="176" t="s">
        <v>1</v>
      </c>
      <c r="N148" s="177" t="s">
        <v>45</v>
      </c>
      <c r="O148" s="59"/>
      <c r="P148" s="178">
        <f>O148*H148</f>
        <v>0</v>
      </c>
      <c r="Q148" s="178">
        <v>0</v>
      </c>
      <c r="R148" s="178">
        <f>Q148*H148</f>
        <v>0</v>
      </c>
      <c r="S148" s="178">
        <v>0</v>
      </c>
      <c r="T148" s="179">
        <f>S148*H148</f>
        <v>0</v>
      </c>
      <c r="U148" s="33"/>
      <c r="V148" s="33"/>
      <c r="W148" s="33"/>
      <c r="X148" s="33"/>
      <c r="Y148" s="33"/>
      <c r="Z148" s="33"/>
      <c r="AA148" s="33"/>
      <c r="AB148" s="33"/>
      <c r="AC148" s="33"/>
      <c r="AD148" s="33"/>
      <c r="AE148" s="33"/>
      <c r="AR148" s="180" t="s">
        <v>220</v>
      </c>
      <c r="AT148" s="180" t="s">
        <v>182</v>
      </c>
      <c r="AU148" s="180" t="s">
        <v>91</v>
      </c>
      <c r="AY148" s="18" t="s">
        <v>180</v>
      </c>
      <c r="BE148" s="181">
        <f>IF(N148="základní",J148,0)</f>
        <v>0</v>
      </c>
      <c r="BF148" s="181">
        <f>IF(N148="snížená",J148,0)</f>
        <v>0</v>
      </c>
      <c r="BG148" s="181">
        <f>IF(N148="zákl. přenesená",J148,0)</f>
        <v>0</v>
      </c>
      <c r="BH148" s="181">
        <f>IF(N148="sníž. přenesená",J148,0)</f>
        <v>0</v>
      </c>
      <c r="BI148" s="181">
        <f>IF(N148="nulová",J148,0)</f>
        <v>0</v>
      </c>
      <c r="BJ148" s="18" t="s">
        <v>21</v>
      </c>
      <c r="BK148" s="181">
        <f>ROUND(I148*H148,2)</f>
        <v>0</v>
      </c>
      <c r="BL148" s="18" t="s">
        <v>220</v>
      </c>
      <c r="BM148" s="180" t="s">
        <v>237</v>
      </c>
    </row>
    <row r="149" spans="1:65" s="2" customFormat="1" ht="19.5">
      <c r="A149" s="33"/>
      <c r="B149" s="34"/>
      <c r="C149" s="33"/>
      <c r="D149" s="182" t="s">
        <v>186</v>
      </c>
      <c r="E149" s="33"/>
      <c r="F149" s="183" t="s">
        <v>1655</v>
      </c>
      <c r="G149" s="33"/>
      <c r="H149" s="33"/>
      <c r="I149" s="102"/>
      <c r="J149" s="33"/>
      <c r="K149" s="33"/>
      <c r="L149" s="34"/>
      <c r="M149" s="184"/>
      <c r="N149" s="185"/>
      <c r="O149" s="59"/>
      <c r="P149" s="59"/>
      <c r="Q149" s="59"/>
      <c r="R149" s="59"/>
      <c r="S149" s="59"/>
      <c r="T149" s="60"/>
      <c r="U149" s="33"/>
      <c r="V149" s="33"/>
      <c r="W149" s="33"/>
      <c r="X149" s="33"/>
      <c r="Y149" s="33"/>
      <c r="Z149" s="33"/>
      <c r="AA149" s="33"/>
      <c r="AB149" s="33"/>
      <c r="AC149" s="33"/>
      <c r="AD149" s="33"/>
      <c r="AE149" s="33"/>
      <c r="AT149" s="18" t="s">
        <v>186</v>
      </c>
      <c r="AU149" s="18" t="s">
        <v>91</v>
      </c>
    </row>
    <row r="150" spans="1:65" s="2" customFormat="1" ht="24" customHeight="1">
      <c r="A150" s="33"/>
      <c r="B150" s="167"/>
      <c r="C150" s="168" t="s">
        <v>208</v>
      </c>
      <c r="D150" s="168" t="s">
        <v>182</v>
      </c>
      <c r="E150" s="169" t="s">
        <v>1656</v>
      </c>
      <c r="F150" s="170" t="s">
        <v>1657</v>
      </c>
      <c r="G150" s="171" t="s">
        <v>495</v>
      </c>
      <c r="H150" s="172">
        <v>2</v>
      </c>
      <c r="I150" s="173"/>
      <c r="J150" s="174">
        <f>ROUND(I150*H150,2)</f>
        <v>0</v>
      </c>
      <c r="K150" s="175"/>
      <c r="L150" s="34"/>
      <c r="M150" s="176" t="s">
        <v>1</v>
      </c>
      <c r="N150" s="177" t="s">
        <v>45</v>
      </c>
      <c r="O150" s="59"/>
      <c r="P150" s="178">
        <f>O150*H150</f>
        <v>0</v>
      </c>
      <c r="Q150" s="178">
        <v>0</v>
      </c>
      <c r="R150" s="178">
        <f>Q150*H150</f>
        <v>0</v>
      </c>
      <c r="S150" s="178">
        <v>0</v>
      </c>
      <c r="T150" s="179">
        <f>S150*H150</f>
        <v>0</v>
      </c>
      <c r="U150" s="33"/>
      <c r="V150" s="33"/>
      <c r="W150" s="33"/>
      <c r="X150" s="33"/>
      <c r="Y150" s="33"/>
      <c r="Z150" s="33"/>
      <c r="AA150" s="33"/>
      <c r="AB150" s="33"/>
      <c r="AC150" s="33"/>
      <c r="AD150" s="33"/>
      <c r="AE150" s="33"/>
      <c r="AR150" s="180" t="s">
        <v>220</v>
      </c>
      <c r="AT150" s="180" t="s">
        <v>182</v>
      </c>
      <c r="AU150" s="180" t="s">
        <v>91</v>
      </c>
      <c r="AY150" s="18" t="s">
        <v>180</v>
      </c>
      <c r="BE150" s="181">
        <f>IF(N150="základní",J150,0)</f>
        <v>0</v>
      </c>
      <c r="BF150" s="181">
        <f>IF(N150="snížená",J150,0)</f>
        <v>0</v>
      </c>
      <c r="BG150" s="181">
        <f>IF(N150="zákl. přenesená",J150,0)</f>
        <v>0</v>
      </c>
      <c r="BH150" s="181">
        <f>IF(N150="sníž. přenesená",J150,0)</f>
        <v>0</v>
      </c>
      <c r="BI150" s="181">
        <f>IF(N150="nulová",J150,0)</f>
        <v>0</v>
      </c>
      <c r="BJ150" s="18" t="s">
        <v>21</v>
      </c>
      <c r="BK150" s="181">
        <f>ROUND(I150*H150,2)</f>
        <v>0</v>
      </c>
      <c r="BL150" s="18" t="s">
        <v>220</v>
      </c>
      <c r="BM150" s="180" t="s">
        <v>241</v>
      </c>
    </row>
    <row r="151" spans="1:65" s="2" customFormat="1" ht="19.5">
      <c r="A151" s="33"/>
      <c r="B151" s="34"/>
      <c r="C151" s="33"/>
      <c r="D151" s="182" t="s">
        <v>186</v>
      </c>
      <c r="E151" s="33"/>
      <c r="F151" s="183" t="s">
        <v>1657</v>
      </c>
      <c r="G151" s="33"/>
      <c r="H151" s="33"/>
      <c r="I151" s="102"/>
      <c r="J151" s="33"/>
      <c r="K151" s="33"/>
      <c r="L151" s="34"/>
      <c r="M151" s="184"/>
      <c r="N151" s="185"/>
      <c r="O151" s="59"/>
      <c r="P151" s="59"/>
      <c r="Q151" s="59"/>
      <c r="R151" s="59"/>
      <c r="S151" s="59"/>
      <c r="T151" s="60"/>
      <c r="U151" s="33"/>
      <c r="V151" s="33"/>
      <c r="W151" s="33"/>
      <c r="X151" s="33"/>
      <c r="Y151" s="33"/>
      <c r="Z151" s="33"/>
      <c r="AA151" s="33"/>
      <c r="AB151" s="33"/>
      <c r="AC151" s="33"/>
      <c r="AD151" s="33"/>
      <c r="AE151" s="33"/>
      <c r="AT151" s="18" t="s">
        <v>186</v>
      </c>
      <c r="AU151" s="18" t="s">
        <v>91</v>
      </c>
    </row>
    <row r="152" spans="1:65" s="2" customFormat="1" ht="24" customHeight="1">
      <c r="A152" s="33"/>
      <c r="B152" s="167"/>
      <c r="C152" s="168" t="s">
        <v>243</v>
      </c>
      <c r="D152" s="168" t="s">
        <v>182</v>
      </c>
      <c r="E152" s="169" t="s">
        <v>1658</v>
      </c>
      <c r="F152" s="170" t="s">
        <v>1659</v>
      </c>
      <c r="G152" s="171" t="s">
        <v>185</v>
      </c>
      <c r="H152" s="172">
        <v>2.9000000000000001E-2</v>
      </c>
      <c r="I152" s="173"/>
      <c r="J152" s="174">
        <f>ROUND(I152*H152,2)</f>
        <v>0</v>
      </c>
      <c r="K152" s="175"/>
      <c r="L152" s="34"/>
      <c r="M152" s="176" t="s">
        <v>1</v>
      </c>
      <c r="N152" s="177" t="s">
        <v>45</v>
      </c>
      <c r="O152" s="59"/>
      <c r="P152" s="178">
        <f>O152*H152</f>
        <v>0</v>
      </c>
      <c r="Q152" s="178">
        <v>0</v>
      </c>
      <c r="R152" s="178">
        <f>Q152*H152</f>
        <v>0</v>
      </c>
      <c r="S152" s="178">
        <v>0</v>
      </c>
      <c r="T152" s="179">
        <f>S152*H152</f>
        <v>0</v>
      </c>
      <c r="U152" s="33"/>
      <c r="V152" s="33"/>
      <c r="W152" s="33"/>
      <c r="X152" s="33"/>
      <c r="Y152" s="33"/>
      <c r="Z152" s="33"/>
      <c r="AA152" s="33"/>
      <c r="AB152" s="33"/>
      <c r="AC152" s="33"/>
      <c r="AD152" s="33"/>
      <c r="AE152" s="33"/>
      <c r="AR152" s="180" t="s">
        <v>220</v>
      </c>
      <c r="AT152" s="180" t="s">
        <v>182</v>
      </c>
      <c r="AU152" s="180" t="s">
        <v>91</v>
      </c>
      <c r="AY152" s="18" t="s">
        <v>180</v>
      </c>
      <c r="BE152" s="181">
        <f>IF(N152="základní",J152,0)</f>
        <v>0</v>
      </c>
      <c r="BF152" s="181">
        <f>IF(N152="snížená",J152,0)</f>
        <v>0</v>
      </c>
      <c r="BG152" s="181">
        <f>IF(N152="zákl. přenesená",J152,0)</f>
        <v>0</v>
      </c>
      <c r="BH152" s="181">
        <f>IF(N152="sníž. přenesená",J152,0)</f>
        <v>0</v>
      </c>
      <c r="BI152" s="181">
        <f>IF(N152="nulová",J152,0)</f>
        <v>0</v>
      </c>
      <c r="BJ152" s="18" t="s">
        <v>21</v>
      </c>
      <c r="BK152" s="181">
        <f>ROUND(I152*H152,2)</f>
        <v>0</v>
      </c>
      <c r="BL152" s="18" t="s">
        <v>220</v>
      </c>
      <c r="BM152" s="180" t="s">
        <v>246</v>
      </c>
    </row>
    <row r="153" spans="1:65" s="2" customFormat="1" ht="11.25">
      <c r="A153" s="33"/>
      <c r="B153" s="34"/>
      <c r="C153" s="33"/>
      <c r="D153" s="182" t="s">
        <v>186</v>
      </c>
      <c r="E153" s="33"/>
      <c r="F153" s="183" t="s">
        <v>1659</v>
      </c>
      <c r="G153" s="33"/>
      <c r="H153" s="33"/>
      <c r="I153" s="102"/>
      <c r="J153" s="33"/>
      <c r="K153" s="33"/>
      <c r="L153" s="34"/>
      <c r="M153" s="184"/>
      <c r="N153" s="185"/>
      <c r="O153" s="59"/>
      <c r="P153" s="59"/>
      <c r="Q153" s="59"/>
      <c r="R153" s="59"/>
      <c r="S153" s="59"/>
      <c r="T153" s="60"/>
      <c r="U153" s="33"/>
      <c r="V153" s="33"/>
      <c r="W153" s="33"/>
      <c r="X153" s="33"/>
      <c r="Y153" s="33"/>
      <c r="Z153" s="33"/>
      <c r="AA153" s="33"/>
      <c r="AB153" s="33"/>
      <c r="AC153" s="33"/>
      <c r="AD153" s="33"/>
      <c r="AE153" s="33"/>
      <c r="AT153" s="18" t="s">
        <v>186</v>
      </c>
      <c r="AU153" s="18" t="s">
        <v>91</v>
      </c>
    </row>
    <row r="154" spans="1:65" s="12" customFormat="1" ht="22.9" customHeight="1">
      <c r="B154" s="154"/>
      <c r="D154" s="155" t="s">
        <v>79</v>
      </c>
      <c r="E154" s="165" t="s">
        <v>1660</v>
      </c>
      <c r="F154" s="165" t="s">
        <v>1661</v>
      </c>
      <c r="I154" s="157"/>
      <c r="J154" s="166">
        <f>BK154</f>
        <v>0</v>
      </c>
      <c r="L154" s="154"/>
      <c r="M154" s="159"/>
      <c r="N154" s="160"/>
      <c r="O154" s="160"/>
      <c r="P154" s="161">
        <f>SUM(P155:P182)</f>
        <v>0</v>
      </c>
      <c r="Q154" s="160"/>
      <c r="R154" s="161">
        <f>SUM(R155:R182)</f>
        <v>0</v>
      </c>
      <c r="S154" s="160"/>
      <c r="T154" s="162">
        <f>SUM(T155:T182)</f>
        <v>0</v>
      </c>
      <c r="AR154" s="155" t="s">
        <v>91</v>
      </c>
      <c r="AT154" s="163" t="s">
        <v>79</v>
      </c>
      <c r="AU154" s="163" t="s">
        <v>21</v>
      </c>
      <c r="AY154" s="155" t="s">
        <v>180</v>
      </c>
      <c r="BK154" s="164">
        <f>SUM(BK155:BK182)</f>
        <v>0</v>
      </c>
    </row>
    <row r="155" spans="1:65" s="2" customFormat="1" ht="24" customHeight="1">
      <c r="A155" s="33"/>
      <c r="B155" s="167"/>
      <c r="C155" s="168" t="s">
        <v>214</v>
      </c>
      <c r="D155" s="168" t="s">
        <v>182</v>
      </c>
      <c r="E155" s="169" t="s">
        <v>1662</v>
      </c>
      <c r="F155" s="170" t="s">
        <v>1663</v>
      </c>
      <c r="G155" s="171" t="s">
        <v>495</v>
      </c>
      <c r="H155" s="172">
        <v>1</v>
      </c>
      <c r="I155" s="173"/>
      <c r="J155" s="174">
        <f>ROUND(I155*H155,2)</f>
        <v>0</v>
      </c>
      <c r="K155" s="175"/>
      <c r="L155" s="34"/>
      <c r="M155" s="176" t="s">
        <v>1</v>
      </c>
      <c r="N155" s="177" t="s">
        <v>45</v>
      </c>
      <c r="O155" s="59"/>
      <c r="P155" s="178">
        <f>O155*H155</f>
        <v>0</v>
      </c>
      <c r="Q155" s="178">
        <v>0</v>
      </c>
      <c r="R155" s="178">
        <f>Q155*H155</f>
        <v>0</v>
      </c>
      <c r="S155" s="178">
        <v>0</v>
      </c>
      <c r="T155" s="179">
        <f>S155*H155</f>
        <v>0</v>
      </c>
      <c r="U155" s="33"/>
      <c r="V155" s="33"/>
      <c r="W155" s="33"/>
      <c r="X155" s="33"/>
      <c r="Y155" s="33"/>
      <c r="Z155" s="33"/>
      <c r="AA155" s="33"/>
      <c r="AB155" s="33"/>
      <c r="AC155" s="33"/>
      <c r="AD155" s="33"/>
      <c r="AE155" s="33"/>
      <c r="AR155" s="180" t="s">
        <v>220</v>
      </c>
      <c r="AT155" s="180" t="s">
        <v>182</v>
      </c>
      <c r="AU155" s="180" t="s">
        <v>91</v>
      </c>
      <c r="AY155" s="18" t="s">
        <v>180</v>
      </c>
      <c r="BE155" s="181">
        <f>IF(N155="základní",J155,0)</f>
        <v>0</v>
      </c>
      <c r="BF155" s="181">
        <f>IF(N155="snížená",J155,0)</f>
        <v>0</v>
      </c>
      <c r="BG155" s="181">
        <f>IF(N155="zákl. přenesená",J155,0)</f>
        <v>0</v>
      </c>
      <c r="BH155" s="181">
        <f>IF(N155="sníž. přenesená",J155,0)</f>
        <v>0</v>
      </c>
      <c r="BI155" s="181">
        <f>IF(N155="nulová",J155,0)</f>
        <v>0</v>
      </c>
      <c r="BJ155" s="18" t="s">
        <v>21</v>
      </c>
      <c r="BK155" s="181">
        <f>ROUND(I155*H155,2)</f>
        <v>0</v>
      </c>
      <c r="BL155" s="18" t="s">
        <v>220</v>
      </c>
      <c r="BM155" s="180" t="s">
        <v>250</v>
      </c>
    </row>
    <row r="156" spans="1:65" s="2" customFormat="1" ht="11.25">
      <c r="A156" s="33"/>
      <c r="B156" s="34"/>
      <c r="C156" s="33"/>
      <c r="D156" s="182" t="s">
        <v>186</v>
      </c>
      <c r="E156" s="33"/>
      <c r="F156" s="183" t="s">
        <v>1663</v>
      </c>
      <c r="G156" s="33"/>
      <c r="H156" s="33"/>
      <c r="I156" s="102"/>
      <c r="J156" s="33"/>
      <c r="K156" s="33"/>
      <c r="L156" s="34"/>
      <c r="M156" s="184"/>
      <c r="N156" s="185"/>
      <c r="O156" s="59"/>
      <c r="P156" s="59"/>
      <c r="Q156" s="59"/>
      <c r="R156" s="59"/>
      <c r="S156" s="59"/>
      <c r="T156" s="60"/>
      <c r="U156" s="33"/>
      <c r="V156" s="33"/>
      <c r="W156" s="33"/>
      <c r="X156" s="33"/>
      <c r="Y156" s="33"/>
      <c r="Z156" s="33"/>
      <c r="AA156" s="33"/>
      <c r="AB156" s="33"/>
      <c r="AC156" s="33"/>
      <c r="AD156" s="33"/>
      <c r="AE156" s="33"/>
      <c r="AT156" s="18" t="s">
        <v>186</v>
      </c>
      <c r="AU156" s="18" t="s">
        <v>91</v>
      </c>
    </row>
    <row r="157" spans="1:65" s="2" customFormat="1" ht="24" customHeight="1">
      <c r="A157" s="33"/>
      <c r="B157" s="167"/>
      <c r="C157" s="168" t="s">
        <v>8</v>
      </c>
      <c r="D157" s="168" t="s">
        <v>182</v>
      </c>
      <c r="E157" s="169" t="s">
        <v>1664</v>
      </c>
      <c r="F157" s="170" t="s">
        <v>1665</v>
      </c>
      <c r="G157" s="171" t="s">
        <v>495</v>
      </c>
      <c r="H157" s="172">
        <v>6</v>
      </c>
      <c r="I157" s="173"/>
      <c r="J157" s="174">
        <f>ROUND(I157*H157,2)</f>
        <v>0</v>
      </c>
      <c r="K157" s="175"/>
      <c r="L157" s="34"/>
      <c r="M157" s="176" t="s">
        <v>1</v>
      </c>
      <c r="N157" s="177" t="s">
        <v>45</v>
      </c>
      <c r="O157" s="59"/>
      <c r="P157" s="178">
        <f>O157*H157</f>
        <v>0</v>
      </c>
      <c r="Q157" s="178">
        <v>0</v>
      </c>
      <c r="R157" s="178">
        <f>Q157*H157</f>
        <v>0</v>
      </c>
      <c r="S157" s="178">
        <v>0</v>
      </c>
      <c r="T157" s="179">
        <f>S157*H157</f>
        <v>0</v>
      </c>
      <c r="U157" s="33"/>
      <c r="V157" s="33"/>
      <c r="W157" s="33"/>
      <c r="X157" s="33"/>
      <c r="Y157" s="33"/>
      <c r="Z157" s="33"/>
      <c r="AA157" s="33"/>
      <c r="AB157" s="33"/>
      <c r="AC157" s="33"/>
      <c r="AD157" s="33"/>
      <c r="AE157" s="33"/>
      <c r="AR157" s="180" t="s">
        <v>220</v>
      </c>
      <c r="AT157" s="180" t="s">
        <v>182</v>
      </c>
      <c r="AU157" s="180" t="s">
        <v>91</v>
      </c>
      <c r="AY157" s="18" t="s">
        <v>180</v>
      </c>
      <c r="BE157" s="181">
        <f>IF(N157="základní",J157,0)</f>
        <v>0</v>
      </c>
      <c r="BF157" s="181">
        <f>IF(N157="snížená",J157,0)</f>
        <v>0</v>
      </c>
      <c r="BG157" s="181">
        <f>IF(N157="zákl. přenesená",J157,0)</f>
        <v>0</v>
      </c>
      <c r="BH157" s="181">
        <f>IF(N157="sníž. přenesená",J157,0)</f>
        <v>0</v>
      </c>
      <c r="BI157" s="181">
        <f>IF(N157="nulová",J157,0)</f>
        <v>0</v>
      </c>
      <c r="BJ157" s="18" t="s">
        <v>21</v>
      </c>
      <c r="BK157" s="181">
        <f>ROUND(I157*H157,2)</f>
        <v>0</v>
      </c>
      <c r="BL157" s="18" t="s">
        <v>220</v>
      </c>
      <c r="BM157" s="180" t="s">
        <v>251</v>
      </c>
    </row>
    <row r="158" spans="1:65" s="2" customFormat="1" ht="11.25">
      <c r="A158" s="33"/>
      <c r="B158" s="34"/>
      <c r="C158" s="33"/>
      <c r="D158" s="182" t="s">
        <v>186</v>
      </c>
      <c r="E158" s="33"/>
      <c r="F158" s="183" t="s">
        <v>1665</v>
      </c>
      <c r="G158" s="33"/>
      <c r="H158" s="33"/>
      <c r="I158" s="102"/>
      <c r="J158" s="33"/>
      <c r="K158" s="33"/>
      <c r="L158" s="34"/>
      <c r="M158" s="184"/>
      <c r="N158" s="185"/>
      <c r="O158" s="59"/>
      <c r="P158" s="59"/>
      <c r="Q158" s="59"/>
      <c r="R158" s="59"/>
      <c r="S158" s="59"/>
      <c r="T158" s="60"/>
      <c r="U158" s="33"/>
      <c r="V158" s="33"/>
      <c r="W158" s="33"/>
      <c r="X158" s="33"/>
      <c r="Y158" s="33"/>
      <c r="Z158" s="33"/>
      <c r="AA158" s="33"/>
      <c r="AB158" s="33"/>
      <c r="AC158" s="33"/>
      <c r="AD158" s="33"/>
      <c r="AE158" s="33"/>
      <c r="AT158" s="18" t="s">
        <v>186</v>
      </c>
      <c r="AU158" s="18" t="s">
        <v>91</v>
      </c>
    </row>
    <row r="159" spans="1:65" s="2" customFormat="1" ht="24" customHeight="1">
      <c r="A159" s="33"/>
      <c r="B159" s="167"/>
      <c r="C159" s="168" t="s">
        <v>220</v>
      </c>
      <c r="D159" s="168" t="s">
        <v>182</v>
      </c>
      <c r="E159" s="169" t="s">
        <v>1666</v>
      </c>
      <c r="F159" s="170" t="s">
        <v>1667</v>
      </c>
      <c r="G159" s="171" t="s">
        <v>495</v>
      </c>
      <c r="H159" s="172">
        <v>4</v>
      </c>
      <c r="I159" s="173"/>
      <c r="J159" s="174">
        <f>ROUND(I159*H159,2)</f>
        <v>0</v>
      </c>
      <c r="K159" s="175"/>
      <c r="L159" s="34"/>
      <c r="M159" s="176" t="s">
        <v>1</v>
      </c>
      <c r="N159" s="177" t="s">
        <v>45</v>
      </c>
      <c r="O159" s="59"/>
      <c r="P159" s="178">
        <f>O159*H159</f>
        <v>0</v>
      </c>
      <c r="Q159" s="178">
        <v>0</v>
      </c>
      <c r="R159" s="178">
        <f>Q159*H159</f>
        <v>0</v>
      </c>
      <c r="S159" s="178">
        <v>0</v>
      </c>
      <c r="T159" s="179">
        <f>S159*H159</f>
        <v>0</v>
      </c>
      <c r="U159" s="33"/>
      <c r="V159" s="33"/>
      <c r="W159" s="33"/>
      <c r="X159" s="33"/>
      <c r="Y159" s="33"/>
      <c r="Z159" s="33"/>
      <c r="AA159" s="33"/>
      <c r="AB159" s="33"/>
      <c r="AC159" s="33"/>
      <c r="AD159" s="33"/>
      <c r="AE159" s="33"/>
      <c r="AR159" s="180" t="s">
        <v>220</v>
      </c>
      <c r="AT159" s="180" t="s">
        <v>182</v>
      </c>
      <c r="AU159" s="180" t="s">
        <v>91</v>
      </c>
      <c r="AY159" s="18" t="s">
        <v>180</v>
      </c>
      <c r="BE159" s="181">
        <f>IF(N159="základní",J159,0)</f>
        <v>0</v>
      </c>
      <c r="BF159" s="181">
        <f>IF(N159="snížená",J159,0)</f>
        <v>0</v>
      </c>
      <c r="BG159" s="181">
        <f>IF(N159="zákl. přenesená",J159,0)</f>
        <v>0</v>
      </c>
      <c r="BH159" s="181">
        <f>IF(N159="sníž. přenesená",J159,0)</f>
        <v>0</v>
      </c>
      <c r="BI159" s="181">
        <f>IF(N159="nulová",J159,0)</f>
        <v>0</v>
      </c>
      <c r="BJ159" s="18" t="s">
        <v>21</v>
      </c>
      <c r="BK159" s="181">
        <f>ROUND(I159*H159,2)</f>
        <v>0</v>
      </c>
      <c r="BL159" s="18" t="s">
        <v>220</v>
      </c>
      <c r="BM159" s="180" t="s">
        <v>257</v>
      </c>
    </row>
    <row r="160" spans="1:65" s="2" customFormat="1" ht="11.25">
      <c r="A160" s="33"/>
      <c r="B160" s="34"/>
      <c r="C160" s="33"/>
      <c r="D160" s="182" t="s">
        <v>186</v>
      </c>
      <c r="E160" s="33"/>
      <c r="F160" s="183" t="s">
        <v>1667</v>
      </c>
      <c r="G160" s="33"/>
      <c r="H160" s="33"/>
      <c r="I160" s="102"/>
      <c r="J160" s="33"/>
      <c r="K160" s="33"/>
      <c r="L160" s="34"/>
      <c r="M160" s="184"/>
      <c r="N160" s="185"/>
      <c r="O160" s="59"/>
      <c r="P160" s="59"/>
      <c r="Q160" s="59"/>
      <c r="R160" s="59"/>
      <c r="S160" s="59"/>
      <c r="T160" s="60"/>
      <c r="U160" s="33"/>
      <c r="V160" s="33"/>
      <c r="W160" s="33"/>
      <c r="X160" s="33"/>
      <c r="Y160" s="33"/>
      <c r="Z160" s="33"/>
      <c r="AA160" s="33"/>
      <c r="AB160" s="33"/>
      <c r="AC160" s="33"/>
      <c r="AD160" s="33"/>
      <c r="AE160" s="33"/>
      <c r="AT160" s="18" t="s">
        <v>186</v>
      </c>
      <c r="AU160" s="18" t="s">
        <v>91</v>
      </c>
    </row>
    <row r="161" spans="1:65" s="2" customFormat="1" ht="24" customHeight="1">
      <c r="A161" s="33"/>
      <c r="B161" s="167"/>
      <c r="C161" s="168" t="s">
        <v>259</v>
      </c>
      <c r="D161" s="168" t="s">
        <v>182</v>
      </c>
      <c r="E161" s="169" t="s">
        <v>1668</v>
      </c>
      <c r="F161" s="170" t="s">
        <v>1669</v>
      </c>
      <c r="G161" s="171" t="s">
        <v>495</v>
      </c>
      <c r="H161" s="172">
        <v>1</v>
      </c>
      <c r="I161" s="173"/>
      <c r="J161" s="174">
        <f>ROUND(I161*H161,2)</f>
        <v>0</v>
      </c>
      <c r="K161" s="175"/>
      <c r="L161" s="34"/>
      <c r="M161" s="176" t="s">
        <v>1</v>
      </c>
      <c r="N161" s="177" t="s">
        <v>45</v>
      </c>
      <c r="O161" s="59"/>
      <c r="P161" s="178">
        <f>O161*H161</f>
        <v>0</v>
      </c>
      <c r="Q161" s="178">
        <v>0</v>
      </c>
      <c r="R161" s="178">
        <f>Q161*H161</f>
        <v>0</v>
      </c>
      <c r="S161" s="178">
        <v>0</v>
      </c>
      <c r="T161" s="179">
        <f>S161*H161</f>
        <v>0</v>
      </c>
      <c r="U161" s="33"/>
      <c r="V161" s="33"/>
      <c r="W161" s="33"/>
      <c r="X161" s="33"/>
      <c r="Y161" s="33"/>
      <c r="Z161" s="33"/>
      <c r="AA161" s="33"/>
      <c r="AB161" s="33"/>
      <c r="AC161" s="33"/>
      <c r="AD161" s="33"/>
      <c r="AE161" s="33"/>
      <c r="AR161" s="180" t="s">
        <v>220</v>
      </c>
      <c r="AT161" s="180" t="s">
        <v>182</v>
      </c>
      <c r="AU161" s="180" t="s">
        <v>91</v>
      </c>
      <c r="AY161" s="18" t="s">
        <v>180</v>
      </c>
      <c r="BE161" s="181">
        <f>IF(N161="základní",J161,0)</f>
        <v>0</v>
      </c>
      <c r="BF161" s="181">
        <f>IF(N161="snížená",J161,0)</f>
        <v>0</v>
      </c>
      <c r="BG161" s="181">
        <f>IF(N161="zákl. přenesená",J161,0)</f>
        <v>0</v>
      </c>
      <c r="BH161" s="181">
        <f>IF(N161="sníž. přenesená",J161,0)</f>
        <v>0</v>
      </c>
      <c r="BI161" s="181">
        <f>IF(N161="nulová",J161,0)</f>
        <v>0</v>
      </c>
      <c r="BJ161" s="18" t="s">
        <v>21</v>
      </c>
      <c r="BK161" s="181">
        <f>ROUND(I161*H161,2)</f>
        <v>0</v>
      </c>
      <c r="BL161" s="18" t="s">
        <v>220</v>
      </c>
      <c r="BM161" s="180" t="s">
        <v>262</v>
      </c>
    </row>
    <row r="162" spans="1:65" s="2" customFormat="1" ht="11.25">
      <c r="A162" s="33"/>
      <c r="B162" s="34"/>
      <c r="C162" s="33"/>
      <c r="D162" s="182" t="s">
        <v>186</v>
      </c>
      <c r="E162" s="33"/>
      <c r="F162" s="183" t="s">
        <v>1669</v>
      </c>
      <c r="G162" s="33"/>
      <c r="H162" s="33"/>
      <c r="I162" s="102"/>
      <c r="J162" s="33"/>
      <c r="K162" s="33"/>
      <c r="L162" s="34"/>
      <c r="M162" s="184"/>
      <c r="N162" s="185"/>
      <c r="O162" s="59"/>
      <c r="P162" s="59"/>
      <c r="Q162" s="59"/>
      <c r="R162" s="59"/>
      <c r="S162" s="59"/>
      <c r="T162" s="60"/>
      <c r="U162" s="33"/>
      <c r="V162" s="33"/>
      <c r="W162" s="33"/>
      <c r="X162" s="33"/>
      <c r="Y162" s="33"/>
      <c r="Z162" s="33"/>
      <c r="AA162" s="33"/>
      <c r="AB162" s="33"/>
      <c r="AC162" s="33"/>
      <c r="AD162" s="33"/>
      <c r="AE162" s="33"/>
      <c r="AT162" s="18" t="s">
        <v>186</v>
      </c>
      <c r="AU162" s="18" t="s">
        <v>91</v>
      </c>
    </row>
    <row r="163" spans="1:65" s="2" customFormat="1" ht="24" customHeight="1">
      <c r="A163" s="33"/>
      <c r="B163" s="167"/>
      <c r="C163" s="168" t="s">
        <v>226</v>
      </c>
      <c r="D163" s="168" t="s">
        <v>182</v>
      </c>
      <c r="E163" s="169" t="s">
        <v>1670</v>
      </c>
      <c r="F163" s="170" t="s">
        <v>1671</v>
      </c>
      <c r="G163" s="171" t="s">
        <v>495</v>
      </c>
      <c r="H163" s="172">
        <v>7</v>
      </c>
      <c r="I163" s="173"/>
      <c r="J163" s="174">
        <f>ROUND(I163*H163,2)</f>
        <v>0</v>
      </c>
      <c r="K163" s="175"/>
      <c r="L163" s="34"/>
      <c r="M163" s="176" t="s">
        <v>1</v>
      </c>
      <c r="N163" s="177" t="s">
        <v>45</v>
      </c>
      <c r="O163" s="59"/>
      <c r="P163" s="178">
        <f>O163*H163</f>
        <v>0</v>
      </c>
      <c r="Q163" s="178">
        <v>0</v>
      </c>
      <c r="R163" s="178">
        <f>Q163*H163</f>
        <v>0</v>
      </c>
      <c r="S163" s="178">
        <v>0</v>
      </c>
      <c r="T163" s="179">
        <f>S163*H163</f>
        <v>0</v>
      </c>
      <c r="U163" s="33"/>
      <c r="V163" s="33"/>
      <c r="W163" s="33"/>
      <c r="X163" s="33"/>
      <c r="Y163" s="33"/>
      <c r="Z163" s="33"/>
      <c r="AA163" s="33"/>
      <c r="AB163" s="33"/>
      <c r="AC163" s="33"/>
      <c r="AD163" s="33"/>
      <c r="AE163" s="33"/>
      <c r="AR163" s="180" t="s">
        <v>220</v>
      </c>
      <c r="AT163" s="180" t="s">
        <v>182</v>
      </c>
      <c r="AU163" s="180" t="s">
        <v>91</v>
      </c>
      <c r="AY163" s="18" t="s">
        <v>180</v>
      </c>
      <c r="BE163" s="181">
        <f>IF(N163="základní",J163,0)</f>
        <v>0</v>
      </c>
      <c r="BF163" s="181">
        <f>IF(N163="snížená",J163,0)</f>
        <v>0</v>
      </c>
      <c r="BG163" s="181">
        <f>IF(N163="zákl. přenesená",J163,0)</f>
        <v>0</v>
      </c>
      <c r="BH163" s="181">
        <f>IF(N163="sníž. přenesená",J163,0)</f>
        <v>0</v>
      </c>
      <c r="BI163" s="181">
        <f>IF(N163="nulová",J163,0)</f>
        <v>0</v>
      </c>
      <c r="BJ163" s="18" t="s">
        <v>21</v>
      </c>
      <c r="BK163" s="181">
        <f>ROUND(I163*H163,2)</f>
        <v>0</v>
      </c>
      <c r="BL163" s="18" t="s">
        <v>220</v>
      </c>
      <c r="BM163" s="180" t="s">
        <v>265</v>
      </c>
    </row>
    <row r="164" spans="1:65" s="2" customFormat="1" ht="11.25">
      <c r="A164" s="33"/>
      <c r="B164" s="34"/>
      <c r="C164" s="33"/>
      <c r="D164" s="182" t="s">
        <v>186</v>
      </c>
      <c r="E164" s="33"/>
      <c r="F164" s="183" t="s">
        <v>1671</v>
      </c>
      <c r="G164" s="33"/>
      <c r="H164" s="33"/>
      <c r="I164" s="102"/>
      <c r="J164" s="33"/>
      <c r="K164" s="33"/>
      <c r="L164" s="34"/>
      <c r="M164" s="184"/>
      <c r="N164" s="185"/>
      <c r="O164" s="59"/>
      <c r="P164" s="59"/>
      <c r="Q164" s="59"/>
      <c r="R164" s="59"/>
      <c r="S164" s="59"/>
      <c r="T164" s="60"/>
      <c r="U164" s="33"/>
      <c r="V164" s="33"/>
      <c r="W164" s="33"/>
      <c r="X164" s="33"/>
      <c r="Y164" s="33"/>
      <c r="Z164" s="33"/>
      <c r="AA164" s="33"/>
      <c r="AB164" s="33"/>
      <c r="AC164" s="33"/>
      <c r="AD164" s="33"/>
      <c r="AE164" s="33"/>
      <c r="AT164" s="18" t="s">
        <v>186</v>
      </c>
      <c r="AU164" s="18" t="s">
        <v>91</v>
      </c>
    </row>
    <row r="165" spans="1:65" s="2" customFormat="1" ht="24" customHeight="1">
      <c r="A165" s="33"/>
      <c r="B165" s="167"/>
      <c r="C165" s="168" t="s">
        <v>267</v>
      </c>
      <c r="D165" s="168" t="s">
        <v>182</v>
      </c>
      <c r="E165" s="169" t="s">
        <v>1672</v>
      </c>
      <c r="F165" s="170" t="s">
        <v>1673</v>
      </c>
      <c r="G165" s="171" t="s">
        <v>495</v>
      </c>
      <c r="H165" s="172">
        <v>2</v>
      </c>
      <c r="I165" s="173"/>
      <c r="J165" s="174">
        <f>ROUND(I165*H165,2)</f>
        <v>0</v>
      </c>
      <c r="K165" s="175"/>
      <c r="L165" s="34"/>
      <c r="M165" s="176" t="s">
        <v>1</v>
      </c>
      <c r="N165" s="177" t="s">
        <v>45</v>
      </c>
      <c r="O165" s="59"/>
      <c r="P165" s="178">
        <f>O165*H165</f>
        <v>0</v>
      </c>
      <c r="Q165" s="178">
        <v>0</v>
      </c>
      <c r="R165" s="178">
        <f>Q165*H165</f>
        <v>0</v>
      </c>
      <c r="S165" s="178">
        <v>0</v>
      </c>
      <c r="T165" s="179">
        <f>S165*H165</f>
        <v>0</v>
      </c>
      <c r="U165" s="33"/>
      <c r="V165" s="33"/>
      <c r="W165" s="33"/>
      <c r="X165" s="33"/>
      <c r="Y165" s="33"/>
      <c r="Z165" s="33"/>
      <c r="AA165" s="33"/>
      <c r="AB165" s="33"/>
      <c r="AC165" s="33"/>
      <c r="AD165" s="33"/>
      <c r="AE165" s="33"/>
      <c r="AR165" s="180" t="s">
        <v>220</v>
      </c>
      <c r="AT165" s="180" t="s">
        <v>182</v>
      </c>
      <c r="AU165" s="180" t="s">
        <v>91</v>
      </c>
      <c r="AY165" s="18" t="s">
        <v>180</v>
      </c>
      <c r="BE165" s="181">
        <f>IF(N165="základní",J165,0)</f>
        <v>0</v>
      </c>
      <c r="BF165" s="181">
        <f>IF(N165="snížená",J165,0)</f>
        <v>0</v>
      </c>
      <c r="BG165" s="181">
        <f>IF(N165="zákl. přenesená",J165,0)</f>
        <v>0</v>
      </c>
      <c r="BH165" s="181">
        <f>IF(N165="sníž. přenesená",J165,0)</f>
        <v>0</v>
      </c>
      <c r="BI165" s="181">
        <f>IF(N165="nulová",J165,0)</f>
        <v>0</v>
      </c>
      <c r="BJ165" s="18" t="s">
        <v>21</v>
      </c>
      <c r="BK165" s="181">
        <f>ROUND(I165*H165,2)</f>
        <v>0</v>
      </c>
      <c r="BL165" s="18" t="s">
        <v>220</v>
      </c>
      <c r="BM165" s="180" t="s">
        <v>270</v>
      </c>
    </row>
    <row r="166" spans="1:65" s="2" customFormat="1" ht="11.25">
      <c r="A166" s="33"/>
      <c r="B166" s="34"/>
      <c r="C166" s="33"/>
      <c r="D166" s="182" t="s">
        <v>186</v>
      </c>
      <c r="E166" s="33"/>
      <c r="F166" s="183" t="s">
        <v>1673</v>
      </c>
      <c r="G166" s="33"/>
      <c r="H166" s="33"/>
      <c r="I166" s="102"/>
      <c r="J166" s="33"/>
      <c r="K166" s="33"/>
      <c r="L166" s="34"/>
      <c r="M166" s="184"/>
      <c r="N166" s="185"/>
      <c r="O166" s="59"/>
      <c r="P166" s="59"/>
      <c r="Q166" s="59"/>
      <c r="R166" s="59"/>
      <c r="S166" s="59"/>
      <c r="T166" s="60"/>
      <c r="U166" s="33"/>
      <c r="V166" s="33"/>
      <c r="W166" s="33"/>
      <c r="X166" s="33"/>
      <c r="Y166" s="33"/>
      <c r="Z166" s="33"/>
      <c r="AA166" s="33"/>
      <c r="AB166" s="33"/>
      <c r="AC166" s="33"/>
      <c r="AD166" s="33"/>
      <c r="AE166" s="33"/>
      <c r="AT166" s="18" t="s">
        <v>186</v>
      </c>
      <c r="AU166" s="18" t="s">
        <v>91</v>
      </c>
    </row>
    <row r="167" spans="1:65" s="2" customFormat="1" ht="24" customHeight="1">
      <c r="A167" s="33"/>
      <c r="B167" s="167"/>
      <c r="C167" s="168" t="s">
        <v>231</v>
      </c>
      <c r="D167" s="168" t="s">
        <v>182</v>
      </c>
      <c r="E167" s="169" t="s">
        <v>1674</v>
      </c>
      <c r="F167" s="170" t="s">
        <v>1675</v>
      </c>
      <c r="G167" s="171" t="s">
        <v>495</v>
      </c>
      <c r="H167" s="172">
        <v>3</v>
      </c>
      <c r="I167" s="173"/>
      <c r="J167" s="174">
        <f>ROUND(I167*H167,2)</f>
        <v>0</v>
      </c>
      <c r="K167" s="175"/>
      <c r="L167" s="34"/>
      <c r="M167" s="176" t="s">
        <v>1</v>
      </c>
      <c r="N167" s="177" t="s">
        <v>45</v>
      </c>
      <c r="O167" s="59"/>
      <c r="P167" s="178">
        <f>O167*H167</f>
        <v>0</v>
      </c>
      <c r="Q167" s="178">
        <v>0</v>
      </c>
      <c r="R167" s="178">
        <f>Q167*H167</f>
        <v>0</v>
      </c>
      <c r="S167" s="178">
        <v>0</v>
      </c>
      <c r="T167" s="179">
        <f>S167*H167</f>
        <v>0</v>
      </c>
      <c r="U167" s="33"/>
      <c r="V167" s="33"/>
      <c r="W167" s="33"/>
      <c r="X167" s="33"/>
      <c r="Y167" s="33"/>
      <c r="Z167" s="33"/>
      <c r="AA167" s="33"/>
      <c r="AB167" s="33"/>
      <c r="AC167" s="33"/>
      <c r="AD167" s="33"/>
      <c r="AE167" s="33"/>
      <c r="AR167" s="180" t="s">
        <v>220</v>
      </c>
      <c r="AT167" s="180" t="s">
        <v>182</v>
      </c>
      <c r="AU167" s="180" t="s">
        <v>91</v>
      </c>
      <c r="AY167" s="18" t="s">
        <v>180</v>
      </c>
      <c r="BE167" s="181">
        <f>IF(N167="základní",J167,0)</f>
        <v>0</v>
      </c>
      <c r="BF167" s="181">
        <f>IF(N167="snížená",J167,0)</f>
        <v>0</v>
      </c>
      <c r="BG167" s="181">
        <f>IF(N167="zákl. přenesená",J167,0)</f>
        <v>0</v>
      </c>
      <c r="BH167" s="181">
        <f>IF(N167="sníž. přenesená",J167,0)</f>
        <v>0</v>
      </c>
      <c r="BI167" s="181">
        <f>IF(N167="nulová",J167,0)</f>
        <v>0</v>
      </c>
      <c r="BJ167" s="18" t="s">
        <v>21</v>
      </c>
      <c r="BK167" s="181">
        <f>ROUND(I167*H167,2)</f>
        <v>0</v>
      </c>
      <c r="BL167" s="18" t="s">
        <v>220</v>
      </c>
      <c r="BM167" s="180" t="s">
        <v>274</v>
      </c>
    </row>
    <row r="168" spans="1:65" s="2" customFormat="1" ht="11.25">
      <c r="A168" s="33"/>
      <c r="B168" s="34"/>
      <c r="C168" s="33"/>
      <c r="D168" s="182" t="s">
        <v>186</v>
      </c>
      <c r="E168" s="33"/>
      <c r="F168" s="183" t="s">
        <v>1675</v>
      </c>
      <c r="G168" s="33"/>
      <c r="H168" s="33"/>
      <c r="I168" s="102"/>
      <c r="J168" s="33"/>
      <c r="K168" s="33"/>
      <c r="L168" s="34"/>
      <c r="M168" s="184"/>
      <c r="N168" s="185"/>
      <c r="O168" s="59"/>
      <c r="P168" s="59"/>
      <c r="Q168" s="59"/>
      <c r="R168" s="59"/>
      <c r="S168" s="59"/>
      <c r="T168" s="60"/>
      <c r="U168" s="33"/>
      <c r="V168" s="33"/>
      <c r="W168" s="33"/>
      <c r="X168" s="33"/>
      <c r="Y168" s="33"/>
      <c r="Z168" s="33"/>
      <c r="AA168" s="33"/>
      <c r="AB168" s="33"/>
      <c r="AC168" s="33"/>
      <c r="AD168" s="33"/>
      <c r="AE168" s="33"/>
      <c r="AT168" s="18" t="s">
        <v>186</v>
      </c>
      <c r="AU168" s="18" t="s">
        <v>91</v>
      </c>
    </row>
    <row r="169" spans="1:65" s="2" customFormat="1" ht="24" customHeight="1">
      <c r="A169" s="33"/>
      <c r="B169" s="167"/>
      <c r="C169" s="168" t="s">
        <v>7</v>
      </c>
      <c r="D169" s="168" t="s">
        <v>182</v>
      </c>
      <c r="E169" s="169" t="s">
        <v>1676</v>
      </c>
      <c r="F169" s="170" t="s">
        <v>1677</v>
      </c>
      <c r="G169" s="171" t="s">
        <v>495</v>
      </c>
      <c r="H169" s="172">
        <v>1</v>
      </c>
      <c r="I169" s="173"/>
      <c r="J169" s="174">
        <f>ROUND(I169*H169,2)</f>
        <v>0</v>
      </c>
      <c r="K169" s="175"/>
      <c r="L169" s="34"/>
      <c r="M169" s="176" t="s">
        <v>1</v>
      </c>
      <c r="N169" s="177" t="s">
        <v>45</v>
      </c>
      <c r="O169" s="59"/>
      <c r="P169" s="178">
        <f>O169*H169</f>
        <v>0</v>
      </c>
      <c r="Q169" s="178">
        <v>0</v>
      </c>
      <c r="R169" s="178">
        <f>Q169*H169</f>
        <v>0</v>
      </c>
      <c r="S169" s="178">
        <v>0</v>
      </c>
      <c r="T169" s="179">
        <f>S169*H169</f>
        <v>0</v>
      </c>
      <c r="U169" s="33"/>
      <c r="V169" s="33"/>
      <c r="W169" s="33"/>
      <c r="X169" s="33"/>
      <c r="Y169" s="33"/>
      <c r="Z169" s="33"/>
      <c r="AA169" s="33"/>
      <c r="AB169" s="33"/>
      <c r="AC169" s="33"/>
      <c r="AD169" s="33"/>
      <c r="AE169" s="33"/>
      <c r="AR169" s="180" t="s">
        <v>220</v>
      </c>
      <c r="AT169" s="180" t="s">
        <v>182</v>
      </c>
      <c r="AU169" s="180" t="s">
        <v>91</v>
      </c>
      <c r="AY169" s="18" t="s">
        <v>180</v>
      </c>
      <c r="BE169" s="181">
        <f>IF(N169="základní",J169,0)</f>
        <v>0</v>
      </c>
      <c r="BF169" s="181">
        <f>IF(N169="snížená",J169,0)</f>
        <v>0</v>
      </c>
      <c r="BG169" s="181">
        <f>IF(N169="zákl. přenesená",J169,0)</f>
        <v>0</v>
      </c>
      <c r="BH169" s="181">
        <f>IF(N169="sníž. přenesená",J169,0)</f>
        <v>0</v>
      </c>
      <c r="BI169" s="181">
        <f>IF(N169="nulová",J169,0)</f>
        <v>0</v>
      </c>
      <c r="BJ169" s="18" t="s">
        <v>21</v>
      </c>
      <c r="BK169" s="181">
        <f>ROUND(I169*H169,2)</f>
        <v>0</v>
      </c>
      <c r="BL169" s="18" t="s">
        <v>220</v>
      </c>
      <c r="BM169" s="180" t="s">
        <v>277</v>
      </c>
    </row>
    <row r="170" spans="1:65" s="2" customFormat="1" ht="11.25">
      <c r="A170" s="33"/>
      <c r="B170" s="34"/>
      <c r="C170" s="33"/>
      <c r="D170" s="182" t="s">
        <v>186</v>
      </c>
      <c r="E170" s="33"/>
      <c r="F170" s="183" t="s">
        <v>1677</v>
      </c>
      <c r="G170" s="33"/>
      <c r="H170" s="33"/>
      <c r="I170" s="102"/>
      <c r="J170" s="33"/>
      <c r="K170" s="33"/>
      <c r="L170" s="34"/>
      <c r="M170" s="184"/>
      <c r="N170" s="185"/>
      <c r="O170" s="59"/>
      <c r="P170" s="59"/>
      <c r="Q170" s="59"/>
      <c r="R170" s="59"/>
      <c r="S170" s="59"/>
      <c r="T170" s="60"/>
      <c r="U170" s="33"/>
      <c r="V170" s="33"/>
      <c r="W170" s="33"/>
      <c r="X170" s="33"/>
      <c r="Y170" s="33"/>
      <c r="Z170" s="33"/>
      <c r="AA170" s="33"/>
      <c r="AB170" s="33"/>
      <c r="AC170" s="33"/>
      <c r="AD170" s="33"/>
      <c r="AE170" s="33"/>
      <c r="AT170" s="18" t="s">
        <v>186</v>
      </c>
      <c r="AU170" s="18" t="s">
        <v>91</v>
      </c>
    </row>
    <row r="171" spans="1:65" s="2" customFormat="1" ht="24" customHeight="1">
      <c r="A171" s="33"/>
      <c r="B171" s="167"/>
      <c r="C171" s="168" t="s">
        <v>237</v>
      </c>
      <c r="D171" s="168" t="s">
        <v>182</v>
      </c>
      <c r="E171" s="169" t="s">
        <v>1678</v>
      </c>
      <c r="F171" s="170" t="s">
        <v>1679</v>
      </c>
      <c r="G171" s="171" t="s">
        <v>495</v>
      </c>
      <c r="H171" s="172">
        <v>6</v>
      </c>
      <c r="I171" s="173"/>
      <c r="J171" s="174">
        <f>ROUND(I171*H171,2)</f>
        <v>0</v>
      </c>
      <c r="K171" s="175"/>
      <c r="L171" s="34"/>
      <c r="M171" s="176" t="s">
        <v>1</v>
      </c>
      <c r="N171" s="177" t="s">
        <v>45</v>
      </c>
      <c r="O171" s="59"/>
      <c r="P171" s="178">
        <f>O171*H171</f>
        <v>0</v>
      </c>
      <c r="Q171" s="178">
        <v>0</v>
      </c>
      <c r="R171" s="178">
        <f>Q171*H171</f>
        <v>0</v>
      </c>
      <c r="S171" s="178">
        <v>0</v>
      </c>
      <c r="T171" s="179">
        <f>S171*H171</f>
        <v>0</v>
      </c>
      <c r="U171" s="33"/>
      <c r="V171" s="33"/>
      <c r="W171" s="33"/>
      <c r="X171" s="33"/>
      <c r="Y171" s="33"/>
      <c r="Z171" s="33"/>
      <c r="AA171" s="33"/>
      <c r="AB171" s="33"/>
      <c r="AC171" s="33"/>
      <c r="AD171" s="33"/>
      <c r="AE171" s="33"/>
      <c r="AR171" s="180" t="s">
        <v>220</v>
      </c>
      <c r="AT171" s="180" t="s">
        <v>182</v>
      </c>
      <c r="AU171" s="180" t="s">
        <v>91</v>
      </c>
      <c r="AY171" s="18" t="s">
        <v>180</v>
      </c>
      <c r="BE171" s="181">
        <f>IF(N171="základní",J171,0)</f>
        <v>0</v>
      </c>
      <c r="BF171" s="181">
        <f>IF(N171="snížená",J171,0)</f>
        <v>0</v>
      </c>
      <c r="BG171" s="181">
        <f>IF(N171="zákl. přenesená",J171,0)</f>
        <v>0</v>
      </c>
      <c r="BH171" s="181">
        <f>IF(N171="sníž. přenesená",J171,0)</f>
        <v>0</v>
      </c>
      <c r="BI171" s="181">
        <f>IF(N171="nulová",J171,0)</f>
        <v>0</v>
      </c>
      <c r="BJ171" s="18" t="s">
        <v>21</v>
      </c>
      <c r="BK171" s="181">
        <f>ROUND(I171*H171,2)</f>
        <v>0</v>
      </c>
      <c r="BL171" s="18" t="s">
        <v>220</v>
      </c>
      <c r="BM171" s="180" t="s">
        <v>281</v>
      </c>
    </row>
    <row r="172" spans="1:65" s="2" customFormat="1" ht="11.25">
      <c r="A172" s="33"/>
      <c r="B172" s="34"/>
      <c r="C172" s="33"/>
      <c r="D172" s="182" t="s">
        <v>186</v>
      </c>
      <c r="E172" s="33"/>
      <c r="F172" s="183" t="s">
        <v>1679</v>
      </c>
      <c r="G172" s="33"/>
      <c r="H172" s="33"/>
      <c r="I172" s="102"/>
      <c r="J172" s="33"/>
      <c r="K172" s="33"/>
      <c r="L172" s="34"/>
      <c r="M172" s="184"/>
      <c r="N172" s="185"/>
      <c r="O172" s="59"/>
      <c r="P172" s="59"/>
      <c r="Q172" s="59"/>
      <c r="R172" s="59"/>
      <c r="S172" s="59"/>
      <c r="T172" s="60"/>
      <c r="U172" s="33"/>
      <c r="V172" s="33"/>
      <c r="W172" s="33"/>
      <c r="X172" s="33"/>
      <c r="Y172" s="33"/>
      <c r="Z172" s="33"/>
      <c r="AA172" s="33"/>
      <c r="AB172" s="33"/>
      <c r="AC172" s="33"/>
      <c r="AD172" s="33"/>
      <c r="AE172" s="33"/>
      <c r="AT172" s="18" t="s">
        <v>186</v>
      </c>
      <c r="AU172" s="18" t="s">
        <v>91</v>
      </c>
    </row>
    <row r="173" spans="1:65" s="2" customFormat="1" ht="24" customHeight="1">
      <c r="A173" s="33"/>
      <c r="B173" s="167"/>
      <c r="C173" s="168" t="s">
        <v>296</v>
      </c>
      <c r="D173" s="168" t="s">
        <v>182</v>
      </c>
      <c r="E173" s="169" t="s">
        <v>1680</v>
      </c>
      <c r="F173" s="170" t="s">
        <v>1681</v>
      </c>
      <c r="G173" s="171" t="s">
        <v>495</v>
      </c>
      <c r="H173" s="172">
        <v>2</v>
      </c>
      <c r="I173" s="173"/>
      <c r="J173" s="174">
        <f>ROUND(I173*H173,2)</f>
        <v>0</v>
      </c>
      <c r="K173" s="175"/>
      <c r="L173" s="34"/>
      <c r="M173" s="176" t="s">
        <v>1</v>
      </c>
      <c r="N173" s="177" t="s">
        <v>45</v>
      </c>
      <c r="O173" s="59"/>
      <c r="P173" s="178">
        <f>O173*H173</f>
        <v>0</v>
      </c>
      <c r="Q173" s="178">
        <v>0</v>
      </c>
      <c r="R173" s="178">
        <f>Q173*H173</f>
        <v>0</v>
      </c>
      <c r="S173" s="178">
        <v>0</v>
      </c>
      <c r="T173" s="179">
        <f>S173*H173</f>
        <v>0</v>
      </c>
      <c r="U173" s="33"/>
      <c r="V173" s="33"/>
      <c r="W173" s="33"/>
      <c r="X173" s="33"/>
      <c r="Y173" s="33"/>
      <c r="Z173" s="33"/>
      <c r="AA173" s="33"/>
      <c r="AB173" s="33"/>
      <c r="AC173" s="33"/>
      <c r="AD173" s="33"/>
      <c r="AE173" s="33"/>
      <c r="AR173" s="180" t="s">
        <v>220</v>
      </c>
      <c r="AT173" s="180" t="s">
        <v>182</v>
      </c>
      <c r="AU173" s="180" t="s">
        <v>91</v>
      </c>
      <c r="AY173" s="18" t="s">
        <v>180</v>
      </c>
      <c r="BE173" s="181">
        <f>IF(N173="základní",J173,0)</f>
        <v>0</v>
      </c>
      <c r="BF173" s="181">
        <f>IF(N173="snížená",J173,0)</f>
        <v>0</v>
      </c>
      <c r="BG173" s="181">
        <f>IF(N173="zákl. přenesená",J173,0)</f>
        <v>0</v>
      </c>
      <c r="BH173" s="181">
        <f>IF(N173="sníž. přenesená",J173,0)</f>
        <v>0</v>
      </c>
      <c r="BI173" s="181">
        <f>IF(N173="nulová",J173,0)</f>
        <v>0</v>
      </c>
      <c r="BJ173" s="18" t="s">
        <v>21</v>
      </c>
      <c r="BK173" s="181">
        <f>ROUND(I173*H173,2)</f>
        <v>0</v>
      </c>
      <c r="BL173" s="18" t="s">
        <v>220</v>
      </c>
      <c r="BM173" s="180" t="s">
        <v>285</v>
      </c>
    </row>
    <row r="174" spans="1:65" s="2" customFormat="1" ht="11.25">
      <c r="A174" s="33"/>
      <c r="B174" s="34"/>
      <c r="C174" s="33"/>
      <c r="D174" s="182" t="s">
        <v>186</v>
      </c>
      <c r="E174" s="33"/>
      <c r="F174" s="183" t="s">
        <v>1681</v>
      </c>
      <c r="G174" s="33"/>
      <c r="H174" s="33"/>
      <c r="I174" s="102"/>
      <c r="J174" s="33"/>
      <c r="K174" s="33"/>
      <c r="L174" s="34"/>
      <c r="M174" s="184"/>
      <c r="N174" s="185"/>
      <c r="O174" s="59"/>
      <c r="P174" s="59"/>
      <c r="Q174" s="59"/>
      <c r="R174" s="59"/>
      <c r="S174" s="59"/>
      <c r="T174" s="60"/>
      <c r="U174" s="33"/>
      <c r="V174" s="33"/>
      <c r="W174" s="33"/>
      <c r="X174" s="33"/>
      <c r="Y174" s="33"/>
      <c r="Z174" s="33"/>
      <c r="AA174" s="33"/>
      <c r="AB174" s="33"/>
      <c r="AC174" s="33"/>
      <c r="AD174" s="33"/>
      <c r="AE174" s="33"/>
      <c r="AT174" s="18" t="s">
        <v>186</v>
      </c>
      <c r="AU174" s="18" t="s">
        <v>91</v>
      </c>
    </row>
    <row r="175" spans="1:65" s="2" customFormat="1" ht="24" customHeight="1">
      <c r="A175" s="33"/>
      <c r="B175" s="167"/>
      <c r="C175" s="168" t="s">
        <v>241</v>
      </c>
      <c r="D175" s="168" t="s">
        <v>182</v>
      </c>
      <c r="E175" s="169" t="s">
        <v>1682</v>
      </c>
      <c r="F175" s="170" t="s">
        <v>1683</v>
      </c>
      <c r="G175" s="171" t="s">
        <v>495</v>
      </c>
      <c r="H175" s="172">
        <v>1</v>
      </c>
      <c r="I175" s="173"/>
      <c r="J175" s="174">
        <f>ROUND(I175*H175,2)</f>
        <v>0</v>
      </c>
      <c r="K175" s="175"/>
      <c r="L175" s="34"/>
      <c r="M175" s="176" t="s">
        <v>1</v>
      </c>
      <c r="N175" s="177" t="s">
        <v>45</v>
      </c>
      <c r="O175" s="59"/>
      <c r="P175" s="178">
        <f>O175*H175</f>
        <v>0</v>
      </c>
      <c r="Q175" s="178">
        <v>0</v>
      </c>
      <c r="R175" s="178">
        <f>Q175*H175</f>
        <v>0</v>
      </c>
      <c r="S175" s="178">
        <v>0</v>
      </c>
      <c r="T175" s="179">
        <f>S175*H175</f>
        <v>0</v>
      </c>
      <c r="U175" s="33"/>
      <c r="V175" s="33"/>
      <c r="W175" s="33"/>
      <c r="X175" s="33"/>
      <c r="Y175" s="33"/>
      <c r="Z175" s="33"/>
      <c r="AA175" s="33"/>
      <c r="AB175" s="33"/>
      <c r="AC175" s="33"/>
      <c r="AD175" s="33"/>
      <c r="AE175" s="33"/>
      <c r="AR175" s="180" t="s">
        <v>220</v>
      </c>
      <c r="AT175" s="180" t="s">
        <v>182</v>
      </c>
      <c r="AU175" s="180" t="s">
        <v>91</v>
      </c>
      <c r="AY175" s="18" t="s">
        <v>180</v>
      </c>
      <c r="BE175" s="181">
        <f>IF(N175="základní",J175,0)</f>
        <v>0</v>
      </c>
      <c r="BF175" s="181">
        <f>IF(N175="snížená",J175,0)</f>
        <v>0</v>
      </c>
      <c r="BG175" s="181">
        <f>IF(N175="zákl. přenesená",J175,0)</f>
        <v>0</v>
      </c>
      <c r="BH175" s="181">
        <f>IF(N175="sníž. přenesená",J175,0)</f>
        <v>0</v>
      </c>
      <c r="BI175" s="181">
        <f>IF(N175="nulová",J175,0)</f>
        <v>0</v>
      </c>
      <c r="BJ175" s="18" t="s">
        <v>21</v>
      </c>
      <c r="BK175" s="181">
        <f>ROUND(I175*H175,2)</f>
        <v>0</v>
      </c>
      <c r="BL175" s="18" t="s">
        <v>220</v>
      </c>
      <c r="BM175" s="180" t="s">
        <v>290</v>
      </c>
    </row>
    <row r="176" spans="1:65" s="2" customFormat="1" ht="11.25">
      <c r="A176" s="33"/>
      <c r="B176" s="34"/>
      <c r="C176" s="33"/>
      <c r="D176" s="182" t="s">
        <v>186</v>
      </c>
      <c r="E176" s="33"/>
      <c r="F176" s="183" t="s">
        <v>1683</v>
      </c>
      <c r="G176" s="33"/>
      <c r="H176" s="33"/>
      <c r="I176" s="102"/>
      <c r="J176" s="33"/>
      <c r="K176" s="33"/>
      <c r="L176" s="34"/>
      <c r="M176" s="184"/>
      <c r="N176" s="185"/>
      <c r="O176" s="59"/>
      <c r="P176" s="59"/>
      <c r="Q176" s="59"/>
      <c r="R176" s="59"/>
      <c r="S176" s="59"/>
      <c r="T176" s="60"/>
      <c r="U176" s="33"/>
      <c r="V176" s="33"/>
      <c r="W176" s="33"/>
      <c r="X176" s="33"/>
      <c r="Y176" s="33"/>
      <c r="Z176" s="33"/>
      <c r="AA176" s="33"/>
      <c r="AB176" s="33"/>
      <c r="AC176" s="33"/>
      <c r="AD176" s="33"/>
      <c r="AE176" s="33"/>
      <c r="AT176" s="18" t="s">
        <v>186</v>
      </c>
      <c r="AU176" s="18" t="s">
        <v>91</v>
      </c>
    </row>
    <row r="177" spans="1:65" s="2" customFormat="1" ht="24" customHeight="1">
      <c r="A177" s="33"/>
      <c r="B177" s="167"/>
      <c r="C177" s="168" t="s">
        <v>306</v>
      </c>
      <c r="D177" s="168" t="s">
        <v>182</v>
      </c>
      <c r="E177" s="169" t="s">
        <v>1684</v>
      </c>
      <c r="F177" s="170" t="s">
        <v>1685</v>
      </c>
      <c r="G177" s="171" t="s">
        <v>495</v>
      </c>
      <c r="H177" s="172">
        <v>1</v>
      </c>
      <c r="I177" s="173"/>
      <c r="J177" s="174">
        <f>ROUND(I177*H177,2)</f>
        <v>0</v>
      </c>
      <c r="K177" s="175"/>
      <c r="L177" s="34"/>
      <c r="M177" s="176" t="s">
        <v>1</v>
      </c>
      <c r="N177" s="177" t="s">
        <v>45</v>
      </c>
      <c r="O177" s="59"/>
      <c r="P177" s="178">
        <f>O177*H177</f>
        <v>0</v>
      </c>
      <c r="Q177" s="178">
        <v>0</v>
      </c>
      <c r="R177" s="178">
        <f>Q177*H177</f>
        <v>0</v>
      </c>
      <c r="S177" s="178">
        <v>0</v>
      </c>
      <c r="T177" s="179">
        <f>S177*H177</f>
        <v>0</v>
      </c>
      <c r="U177" s="33"/>
      <c r="V177" s="33"/>
      <c r="W177" s="33"/>
      <c r="X177" s="33"/>
      <c r="Y177" s="33"/>
      <c r="Z177" s="33"/>
      <c r="AA177" s="33"/>
      <c r="AB177" s="33"/>
      <c r="AC177" s="33"/>
      <c r="AD177" s="33"/>
      <c r="AE177" s="33"/>
      <c r="AR177" s="180" t="s">
        <v>220</v>
      </c>
      <c r="AT177" s="180" t="s">
        <v>182</v>
      </c>
      <c r="AU177" s="180" t="s">
        <v>91</v>
      </c>
      <c r="AY177" s="18" t="s">
        <v>180</v>
      </c>
      <c r="BE177" s="181">
        <f>IF(N177="základní",J177,0)</f>
        <v>0</v>
      </c>
      <c r="BF177" s="181">
        <f>IF(N177="snížená",J177,0)</f>
        <v>0</v>
      </c>
      <c r="BG177" s="181">
        <f>IF(N177="zákl. přenesená",J177,0)</f>
        <v>0</v>
      </c>
      <c r="BH177" s="181">
        <f>IF(N177="sníž. přenesená",J177,0)</f>
        <v>0</v>
      </c>
      <c r="BI177" s="181">
        <f>IF(N177="nulová",J177,0)</f>
        <v>0</v>
      </c>
      <c r="BJ177" s="18" t="s">
        <v>21</v>
      </c>
      <c r="BK177" s="181">
        <f>ROUND(I177*H177,2)</f>
        <v>0</v>
      </c>
      <c r="BL177" s="18" t="s">
        <v>220</v>
      </c>
      <c r="BM177" s="180" t="s">
        <v>294</v>
      </c>
    </row>
    <row r="178" spans="1:65" s="2" customFormat="1" ht="11.25">
      <c r="A178" s="33"/>
      <c r="B178" s="34"/>
      <c r="C178" s="33"/>
      <c r="D178" s="182" t="s">
        <v>186</v>
      </c>
      <c r="E178" s="33"/>
      <c r="F178" s="183" t="s">
        <v>1685</v>
      </c>
      <c r="G178" s="33"/>
      <c r="H178" s="33"/>
      <c r="I178" s="102"/>
      <c r="J178" s="33"/>
      <c r="K178" s="33"/>
      <c r="L178" s="34"/>
      <c r="M178" s="184"/>
      <c r="N178" s="185"/>
      <c r="O178" s="59"/>
      <c r="P178" s="59"/>
      <c r="Q178" s="59"/>
      <c r="R178" s="59"/>
      <c r="S178" s="59"/>
      <c r="T178" s="60"/>
      <c r="U178" s="33"/>
      <c r="V178" s="33"/>
      <c r="W178" s="33"/>
      <c r="X178" s="33"/>
      <c r="Y178" s="33"/>
      <c r="Z178" s="33"/>
      <c r="AA178" s="33"/>
      <c r="AB178" s="33"/>
      <c r="AC178" s="33"/>
      <c r="AD178" s="33"/>
      <c r="AE178" s="33"/>
      <c r="AT178" s="18" t="s">
        <v>186</v>
      </c>
      <c r="AU178" s="18" t="s">
        <v>91</v>
      </c>
    </row>
    <row r="179" spans="1:65" s="2" customFormat="1" ht="24" customHeight="1">
      <c r="A179" s="33"/>
      <c r="B179" s="167"/>
      <c r="C179" s="168" t="s">
        <v>246</v>
      </c>
      <c r="D179" s="168" t="s">
        <v>182</v>
      </c>
      <c r="E179" s="169" t="s">
        <v>1686</v>
      </c>
      <c r="F179" s="170" t="s">
        <v>1687</v>
      </c>
      <c r="G179" s="171" t="s">
        <v>495</v>
      </c>
      <c r="H179" s="172">
        <v>2</v>
      </c>
      <c r="I179" s="173"/>
      <c r="J179" s="174">
        <f>ROUND(I179*H179,2)</f>
        <v>0</v>
      </c>
      <c r="K179" s="175"/>
      <c r="L179" s="34"/>
      <c r="M179" s="176" t="s">
        <v>1</v>
      </c>
      <c r="N179" s="177" t="s">
        <v>45</v>
      </c>
      <c r="O179" s="59"/>
      <c r="P179" s="178">
        <f>O179*H179</f>
        <v>0</v>
      </c>
      <c r="Q179" s="178">
        <v>0</v>
      </c>
      <c r="R179" s="178">
        <f>Q179*H179</f>
        <v>0</v>
      </c>
      <c r="S179" s="178">
        <v>0</v>
      </c>
      <c r="T179" s="179">
        <f>S179*H179</f>
        <v>0</v>
      </c>
      <c r="U179" s="33"/>
      <c r="V179" s="33"/>
      <c r="W179" s="33"/>
      <c r="X179" s="33"/>
      <c r="Y179" s="33"/>
      <c r="Z179" s="33"/>
      <c r="AA179" s="33"/>
      <c r="AB179" s="33"/>
      <c r="AC179" s="33"/>
      <c r="AD179" s="33"/>
      <c r="AE179" s="33"/>
      <c r="AR179" s="180" t="s">
        <v>220</v>
      </c>
      <c r="AT179" s="180" t="s">
        <v>182</v>
      </c>
      <c r="AU179" s="180" t="s">
        <v>91</v>
      </c>
      <c r="AY179" s="18" t="s">
        <v>180</v>
      </c>
      <c r="BE179" s="181">
        <f>IF(N179="základní",J179,0)</f>
        <v>0</v>
      </c>
      <c r="BF179" s="181">
        <f>IF(N179="snížená",J179,0)</f>
        <v>0</v>
      </c>
      <c r="BG179" s="181">
        <f>IF(N179="zákl. přenesená",J179,0)</f>
        <v>0</v>
      </c>
      <c r="BH179" s="181">
        <f>IF(N179="sníž. přenesená",J179,0)</f>
        <v>0</v>
      </c>
      <c r="BI179" s="181">
        <f>IF(N179="nulová",J179,0)</f>
        <v>0</v>
      </c>
      <c r="BJ179" s="18" t="s">
        <v>21</v>
      </c>
      <c r="BK179" s="181">
        <f>ROUND(I179*H179,2)</f>
        <v>0</v>
      </c>
      <c r="BL179" s="18" t="s">
        <v>220</v>
      </c>
      <c r="BM179" s="180" t="s">
        <v>299</v>
      </c>
    </row>
    <row r="180" spans="1:65" s="2" customFormat="1" ht="11.25">
      <c r="A180" s="33"/>
      <c r="B180" s="34"/>
      <c r="C180" s="33"/>
      <c r="D180" s="182" t="s">
        <v>186</v>
      </c>
      <c r="E180" s="33"/>
      <c r="F180" s="183" t="s">
        <v>1687</v>
      </c>
      <c r="G180" s="33"/>
      <c r="H180" s="33"/>
      <c r="I180" s="102"/>
      <c r="J180" s="33"/>
      <c r="K180" s="33"/>
      <c r="L180" s="34"/>
      <c r="M180" s="184"/>
      <c r="N180" s="185"/>
      <c r="O180" s="59"/>
      <c r="P180" s="59"/>
      <c r="Q180" s="59"/>
      <c r="R180" s="59"/>
      <c r="S180" s="59"/>
      <c r="T180" s="60"/>
      <c r="U180" s="33"/>
      <c r="V180" s="33"/>
      <c r="W180" s="33"/>
      <c r="X180" s="33"/>
      <c r="Y180" s="33"/>
      <c r="Z180" s="33"/>
      <c r="AA180" s="33"/>
      <c r="AB180" s="33"/>
      <c r="AC180" s="33"/>
      <c r="AD180" s="33"/>
      <c r="AE180" s="33"/>
      <c r="AT180" s="18" t="s">
        <v>186</v>
      </c>
      <c r="AU180" s="18" t="s">
        <v>91</v>
      </c>
    </row>
    <row r="181" spans="1:65" s="2" customFormat="1" ht="24" customHeight="1">
      <c r="A181" s="33"/>
      <c r="B181" s="167"/>
      <c r="C181" s="168" t="s">
        <v>316</v>
      </c>
      <c r="D181" s="168" t="s">
        <v>182</v>
      </c>
      <c r="E181" s="169" t="s">
        <v>1688</v>
      </c>
      <c r="F181" s="170" t="s">
        <v>1689</v>
      </c>
      <c r="G181" s="171" t="s">
        <v>185</v>
      </c>
      <c r="H181" s="172">
        <v>1.0760000000000001</v>
      </c>
      <c r="I181" s="173"/>
      <c r="J181" s="174">
        <f>ROUND(I181*H181,2)</f>
        <v>0</v>
      </c>
      <c r="K181" s="175"/>
      <c r="L181" s="34"/>
      <c r="M181" s="176" t="s">
        <v>1</v>
      </c>
      <c r="N181" s="177" t="s">
        <v>45</v>
      </c>
      <c r="O181" s="59"/>
      <c r="P181" s="178">
        <f>O181*H181</f>
        <v>0</v>
      </c>
      <c r="Q181" s="178">
        <v>0</v>
      </c>
      <c r="R181" s="178">
        <f>Q181*H181</f>
        <v>0</v>
      </c>
      <c r="S181" s="178">
        <v>0</v>
      </c>
      <c r="T181" s="179">
        <f>S181*H181</f>
        <v>0</v>
      </c>
      <c r="U181" s="33"/>
      <c r="V181" s="33"/>
      <c r="W181" s="33"/>
      <c r="X181" s="33"/>
      <c r="Y181" s="33"/>
      <c r="Z181" s="33"/>
      <c r="AA181" s="33"/>
      <c r="AB181" s="33"/>
      <c r="AC181" s="33"/>
      <c r="AD181" s="33"/>
      <c r="AE181" s="33"/>
      <c r="AR181" s="180" t="s">
        <v>220</v>
      </c>
      <c r="AT181" s="180" t="s">
        <v>182</v>
      </c>
      <c r="AU181" s="180" t="s">
        <v>91</v>
      </c>
      <c r="AY181" s="18" t="s">
        <v>180</v>
      </c>
      <c r="BE181" s="181">
        <f>IF(N181="základní",J181,0)</f>
        <v>0</v>
      </c>
      <c r="BF181" s="181">
        <f>IF(N181="snížená",J181,0)</f>
        <v>0</v>
      </c>
      <c r="BG181" s="181">
        <f>IF(N181="zákl. přenesená",J181,0)</f>
        <v>0</v>
      </c>
      <c r="BH181" s="181">
        <f>IF(N181="sníž. přenesená",J181,0)</f>
        <v>0</v>
      </c>
      <c r="BI181" s="181">
        <f>IF(N181="nulová",J181,0)</f>
        <v>0</v>
      </c>
      <c r="BJ181" s="18" t="s">
        <v>21</v>
      </c>
      <c r="BK181" s="181">
        <f>ROUND(I181*H181,2)</f>
        <v>0</v>
      </c>
      <c r="BL181" s="18" t="s">
        <v>220</v>
      </c>
      <c r="BM181" s="180" t="s">
        <v>303</v>
      </c>
    </row>
    <row r="182" spans="1:65" s="2" customFormat="1" ht="11.25">
      <c r="A182" s="33"/>
      <c r="B182" s="34"/>
      <c r="C182" s="33"/>
      <c r="D182" s="182" t="s">
        <v>186</v>
      </c>
      <c r="E182" s="33"/>
      <c r="F182" s="183" t="s">
        <v>1689</v>
      </c>
      <c r="G182" s="33"/>
      <c r="H182" s="33"/>
      <c r="I182" s="102"/>
      <c r="J182" s="33"/>
      <c r="K182" s="33"/>
      <c r="L182" s="34"/>
      <c r="M182" s="220"/>
      <c r="N182" s="221"/>
      <c r="O182" s="222"/>
      <c r="P182" s="222"/>
      <c r="Q182" s="222"/>
      <c r="R182" s="222"/>
      <c r="S182" s="222"/>
      <c r="T182" s="223"/>
      <c r="U182" s="33"/>
      <c r="V182" s="33"/>
      <c r="W182" s="33"/>
      <c r="X182" s="33"/>
      <c r="Y182" s="33"/>
      <c r="Z182" s="33"/>
      <c r="AA182" s="33"/>
      <c r="AB182" s="33"/>
      <c r="AC182" s="33"/>
      <c r="AD182" s="33"/>
      <c r="AE182" s="33"/>
      <c r="AT182" s="18" t="s">
        <v>186</v>
      </c>
      <c r="AU182" s="18" t="s">
        <v>91</v>
      </c>
    </row>
    <row r="183" spans="1:65" s="2" customFormat="1" ht="6.95" customHeight="1">
      <c r="A183" s="33"/>
      <c r="B183" s="48"/>
      <c r="C183" s="49"/>
      <c r="D183" s="49"/>
      <c r="E183" s="49"/>
      <c r="F183" s="49"/>
      <c r="G183" s="49"/>
      <c r="H183" s="49"/>
      <c r="I183" s="126"/>
      <c r="J183" s="49"/>
      <c r="K183" s="49"/>
      <c r="L183" s="34"/>
      <c r="M183" s="33"/>
      <c r="O183" s="33"/>
      <c r="P183" s="33"/>
      <c r="Q183" s="33"/>
      <c r="R183" s="33"/>
      <c r="S183" s="33"/>
      <c r="T183" s="33"/>
      <c r="U183" s="33"/>
      <c r="V183" s="33"/>
      <c r="W183" s="33"/>
      <c r="X183" s="33"/>
      <c r="Y183" s="33"/>
      <c r="Z183" s="33"/>
      <c r="AA183" s="33"/>
      <c r="AB183" s="33"/>
      <c r="AC183" s="33"/>
      <c r="AD183" s="33"/>
      <c r="AE183" s="33"/>
    </row>
  </sheetData>
  <autoFilter ref="C123:K182"/>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54"/>
  <sheetViews>
    <sheetView showGridLines="0" topLeftCell="A934"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9" customWidth="1"/>
    <col min="10"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9"/>
      <c r="L2" s="246" t="s">
        <v>5</v>
      </c>
      <c r="M2" s="247"/>
      <c r="N2" s="247"/>
      <c r="O2" s="247"/>
      <c r="P2" s="247"/>
      <c r="Q2" s="247"/>
      <c r="R2" s="247"/>
      <c r="S2" s="247"/>
      <c r="T2" s="247"/>
      <c r="U2" s="247"/>
      <c r="V2" s="247"/>
      <c r="AT2" s="18" t="s">
        <v>114</v>
      </c>
    </row>
    <row r="3" spans="1:46" s="1" customFormat="1" ht="6.95" customHeight="1">
      <c r="B3" s="19"/>
      <c r="C3" s="20"/>
      <c r="D3" s="20"/>
      <c r="E3" s="20"/>
      <c r="F3" s="20"/>
      <c r="G3" s="20"/>
      <c r="H3" s="20"/>
      <c r="I3" s="100"/>
      <c r="J3" s="20"/>
      <c r="K3" s="20"/>
      <c r="L3" s="21"/>
      <c r="AT3" s="18" t="s">
        <v>91</v>
      </c>
    </row>
    <row r="4" spans="1:46" s="1" customFormat="1" ht="24.95" customHeight="1">
      <c r="B4" s="21"/>
      <c r="D4" s="22" t="s">
        <v>131</v>
      </c>
      <c r="I4" s="99"/>
      <c r="L4" s="21"/>
      <c r="M4" s="101" t="s">
        <v>10</v>
      </c>
      <c r="AT4" s="18" t="s">
        <v>3</v>
      </c>
    </row>
    <row r="5" spans="1:46" s="1" customFormat="1" ht="6.95" customHeight="1">
      <c r="B5" s="21"/>
      <c r="I5" s="99"/>
      <c r="L5" s="21"/>
    </row>
    <row r="6" spans="1:46" s="1" customFormat="1" ht="12" customHeight="1">
      <c r="B6" s="21"/>
      <c r="D6" s="28" t="s">
        <v>16</v>
      </c>
      <c r="I6" s="99"/>
      <c r="L6" s="21"/>
    </row>
    <row r="7" spans="1:46" s="1" customFormat="1" ht="16.5" customHeight="1">
      <c r="B7" s="21"/>
      <c r="E7" s="278" t="str">
        <f>'Rekapitulace stavby'!K6</f>
        <v>Stavební úpravy a přístavba výtahu</v>
      </c>
      <c r="F7" s="279"/>
      <c r="G7" s="279"/>
      <c r="H7" s="279"/>
      <c r="I7" s="99"/>
      <c r="L7" s="21"/>
    </row>
    <row r="8" spans="1:46" s="1" customFormat="1" ht="12" customHeight="1">
      <c r="B8" s="21"/>
      <c r="D8" s="28" t="s">
        <v>132</v>
      </c>
      <c r="I8" s="99"/>
      <c r="L8" s="21"/>
    </row>
    <row r="9" spans="1:46" s="2" customFormat="1" ht="25.5" customHeight="1">
      <c r="A9" s="33"/>
      <c r="B9" s="34"/>
      <c r="C9" s="33"/>
      <c r="D9" s="33"/>
      <c r="E9" s="278" t="s">
        <v>1690</v>
      </c>
      <c r="F9" s="280"/>
      <c r="G9" s="280"/>
      <c r="H9" s="280"/>
      <c r="I9" s="102"/>
      <c r="J9" s="33"/>
      <c r="K9" s="33"/>
      <c r="L9" s="43"/>
      <c r="S9" s="33"/>
      <c r="T9" s="33"/>
      <c r="U9" s="33"/>
      <c r="V9" s="33"/>
      <c r="W9" s="33"/>
      <c r="X9" s="33"/>
      <c r="Y9" s="33"/>
      <c r="Z9" s="33"/>
      <c r="AA9" s="33"/>
      <c r="AB9" s="33"/>
      <c r="AC9" s="33"/>
      <c r="AD9" s="33"/>
      <c r="AE9" s="33"/>
    </row>
    <row r="10" spans="1:46" s="2" customFormat="1" ht="12" customHeight="1">
      <c r="A10" s="33"/>
      <c r="B10" s="34"/>
      <c r="C10" s="33"/>
      <c r="D10" s="28" t="s">
        <v>134</v>
      </c>
      <c r="E10" s="33"/>
      <c r="F10" s="33"/>
      <c r="G10" s="33"/>
      <c r="H10" s="33"/>
      <c r="I10" s="102"/>
      <c r="J10" s="33"/>
      <c r="K10" s="33"/>
      <c r="L10" s="43"/>
      <c r="S10" s="33"/>
      <c r="T10" s="33"/>
      <c r="U10" s="33"/>
      <c r="V10" s="33"/>
      <c r="W10" s="33"/>
      <c r="X10" s="33"/>
      <c r="Y10" s="33"/>
      <c r="Z10" s="33"/>
      <c r="AA10" s="33"/>
      <c r="AB10" s="33"/>
      <c r="AC10" s="33"/>
      <c r="AD10" s="33"/>
      <c r="AE10" s="33"/>
    </row>
    <row r="11" spans="1:46" s="2" customFormat="1" ht="27" customHeight="1">
      <c r="A11" s="33"/>
      <c r="B11" s="34"/>
      <c r="C11" s="33"/>
      <c r="D11" s="33"/>
      <c r="E11" s="254" t="s">
        <v>1691</v>
      </c>
      <c r="F11" s="280"/>
      <c r="G11" s="280"/>
      <c r="H11" s="280"/>
      <c r="I11" s="102"/>
      <c r="J11" s="33"/>
      <c r="K11" s="33"/>
      <c r="L11" s="43"/>
      <c r="S11" s="33"/>
      <c r="T11" s="33"/>
      <c r="U11" s="33"/>
      <c r="V11" s="33"/>
      <c r="W11" s="33"/>
      <c r="X11" s="33"/>
      <c r="Y11" s="33"/>
      <c r="Z11" s="33"/>
      <c r="AA11" s="33"/>
      <c r="AB11" s="33"/>
      <c r="AC11" s="33"/>
      <c r="AD11" s="33"/>
      <c r="AE11" s="33"/>
    </row>
    <row r="12" spans="1:46" s="2" customFormat="1" ht="11.25">
      <c r="A12" s="33"/>
      <c r="B12" s="34"/>
      <c r="C12" s="33"/>
      <c r="D12" s="33"/>
      <c r="E12" s="33"/>
      <c r="F12" s="33"/>
      <c r="G12" s="33"/>
      <c r="H12" s="33"/>
      <c r="I12" s="102"/>
      <c r="J12" s="33"/>
      <c r="K12" s="33"/>
      <c r="L12" s="43"/>
      <c r="S12" s="33"/>
      <c r="T12" s="33"/>
      <c r="U12" s="33"/>
      <c r="V12" s="33"/>
      <c r="W12" s="33"/>
      <c r="X12" s="33"/>
      <c r="Y12" s="33"/>
      <c r="Z12" s="33"/>
      <c r="AA12" s="33"/>
      <c r="AB12" s="33"/>
      <c r="AC12" s="33"/>
      <c r="AD12" s="33"/>
      <c r="AE12" s="33"/>
    </row>
    <row r="13" spans="1:46" s="2" customFormat="1" ht="12" customHeight="1">
      <c r="A13" s="33"/>
      <c r="B13" s="34"/>
      <c r="C13" s="33"/>
      <c r="D13" s="28" t="s">
        <v>19</v>
      </c>
      <c r="E13" s="33"/>
      <c r="F13" s="26" t="s">
        <v>1</v>
      </c>
      <c r="G13" s="33"/>
      <c r="H13" s="33"/>
      <c r="I13" s="103" t="s">
        <v>20</v>
      </c>
      <c r="J13" s="26" t="s">
        <v>1</v>
      </c>
      <c r="K13" s="33"/>
      <c r="L13" s="43"/>
      <c r="S13" s="33"/>
      <c r="T13" s="33"/>
      <c r="U13" s="33"/>
      <c r="V13" s="33"/>
      <c r="W13" s="33"/>
      <c r="X13" s="33"/>
      <c r="Y13" s="33"/>
      <c r="Z13" s="33"/>
      <c r="AA13" s="33"/>
      <c r="AB13" s="33"/>
      <c r="AC13" s="33"/>
      <c r="AD13" s="33"/>
      <c r="AE13" s="33"/>
    </row>
    <row r="14" spans="1:46" s="2" customFormat="1" ht="12" customHeight="1">
      <c r="A14" s="33"/>
      <c r="B14" s="34"/>
      <c r="C14" s="33"/>
      <c r="D14" s="28" t="s">
        <v>22</v>
      </c>
      <c r="E14" s="33"/>
      <c r="F14" s="26" t="s">
        <v>136</v>
      </c>
      <c r="G14" s="33"/>
      <c r="H14" s="33"/>
      <c r="I14" s="103" t="s">
        <v>24</v>
      </c>
      <c r="J14" s="56" t="str">
        <f>'Rekapitulace stavby'!AN8</f>
        <v>22. 8. 2019</v>
      </c>
      <c r="K14" s="33"/>
      <c r="L14" s="43"/>
      <c r="S14" s="33"/>
      <c r="T14" s="33"/>
      <c r="U14" s="33"/>
      <c r="V14" s="33"/>
      <c r="W14" s="33"/>
      <c r="X14" s="33"/>
      <c r="Y14" s="33"/>
      <c r="Z14" s="33"/>
      <c r="AA14" s="33"/>
      <c r="AB14" s="33"/>
      <c r="AC14" s="33"/>
      <c r="AD14" s="33"/>
      <c r="AE14" s="33"/>
    </row>
    <row r="15" spans="1:46" s="2" customFormat="1" ht="10.9" customHeight="1">
      <c r="A15" s="33"/>
      <c r="B15" s="34"/>
      <c r="C15" s="33"/>
      <c r="D15" s="33"/>
      <c r="E15" s="33"/>
      <c r="F15" s="33"/>
      <c r="G15" s="33"/>
      <c r="H15" s="33"/>
      <c r="I15" s="102"/>
      <c r="J15" s="33"/>
      <c r="K15" s="33"/>
      <c r="L15" s="43"/>
      <c r="S15" s="33"/>
      <c r="T15" s="33"/>
      <c r="U15" s="33"/>
      <c r="V15" s="33"/>
      <c r="W15" s="33"/>
      <c r="X15" s="33"/>
      <c r="Y15" s="33"/>
      <c r="Z15" s="33"/>
      <c r="AA15" s="33"/>
      <c r="AB15" s="33"/>
      <c r="AC15" s="33"/>
      <c r="AD15" s="33"/>
      <c r="AE15" s="33"/>
    </row>
    <row r="16" spans="1:46" s="2" customFormat="1" ht="12" customHeight="1">
      <c r="A16" s="33"/>
      <c r="B16" s="34"/>
      <c r="C16" s="33"/>
      <c r="D16" s="28" t="s">
        <v>28</v>
      </c>
      <c r="E16" s="33"/>
      <c r="F16" s="33"/>
      <c r="G16" s="33"/>
      <c r="H16" s="33"/>
      <c r="I16" s="103" t="s">
        <v>29</v>
      </c>
      <c r="J16" s="26" t="s">
        <v>1</v>
      </c>
      <c r="K16" s="33"/>
      <c r="L16" s="43"/>
      <c r="S16" s="33"/>
      <c r="T16" s="33"/>
      <c r="U16" s="33"/>
      <c r="V16" s="33"/>
      <c r="W16" s="33"/>
      <c r="X16" s="33"/>
      <c r="Y16" s="33"/>
      <c r="Z16" s="33"/>
      <c r="AA16" s="33"/>
      <c r="AB16" s="33"/>
      <c r="AC16" s="33"/>
      <c r="AD16" s="33"/>
      <c r="AE16" s="33"/>
    </row>
    <row r="17" spans="1:31" s="2" customFormat="1" ht="18" customHeight="1">
      <c r="A17" s="33"/>
      <c r="B17" s="34"/>
      <c r="C17" s="33"/>
      <c r="D17" s="33"/>
      <c r="E17" s="26" t="s">
        <v>30</v>
      </c>
      <c r="F17" s="33"/>
      <c r="G17" s="33"/>
      <c r="H17" s="33"/>
      <c r="I17" s="103" t="s">
        <v>31</v>
      </c>
      <c r="J17" s="26" t="s">
        <v>1</v>
      </c>
      <c r="K17" s="33"/>
      <c r="L17" s="43"/>
      <c r="S17" s="33"/>
      <c r="T17" s="33"/>
      <c r="U17" s="33"/>
      <c r="V17" s="33"/>
      <c r="W17" s="33"/>
      <c r="X17" s="33"/>
      <c r="Y17" s="33"/>
      <c r="Z17" s="33"/>
      <c r="AA17" s="33"/>
      <c r="AB17" s="33"/>
      <c r="AC17" s="33"/>
      <c r="AD17" s="33"/>
      <c r="AE17" s="33"/>
    </row>
    <row r="18" spans="1:31" s="2" customFormat="1" ht="6.95" customHeight="1">
      <c r="A18" s="33"/>
      <c r="B18" s="34"/>
      <c r="C18" s="33"/>
      <c r="D18" s="33"/>
      <c r="E18" s="33"/>
      <c r="F18" s="33"/>
      <c r="G18" s="33"/>
      <c r="H18" s="33"/>
      <c r="I18" s="102"/>
      <c r="J18" s="33"/>
      <c r="K18" s="33"/>
      <c r="L18" s="43"/>
      <c r="S18" s="33"/>
      <c r="T18" s="33"/>
      <c r="U18" s="33"/>
      <c r="V18" s="33"/>
      <c r="W18" s="33"/>
      <c r="X18" s="33"/>
      <c r="Y18" s="33"/>
      <c r="Z18" s="33"/>
      <c r="AA18" s="33"/>
      <c r="AB18" s="33"/>
      <c r="AC18" s="33"/>
      <c r="AD18" s="33"/>
      <c r="AE18" s="33"/>
    </row>
    <row r="19" spans="1:31" s="2" customFormat="1" ht="12" customHeight="1">
      <c r="A19" s="33"/>
      <c r="B19" s="34"/>
      <c r="C19" s="33"/>
      <c r="D19" s="28" t="s">
        <v>32</v>
      </c>
      <c r="E19" s="33"/>
      <c r="F19" s="33"/>
      <c r="G19" s="33"/>
      <c r="H19" s="33"/>
      <c r="I19" s="103" t="s">
        <v>29</v>
      </c>
      <c r="J19" s="29" t="str">
        <f>'Rekapitulace stavby'!AN13</f>
        <v>Vyplň údaj</v>
      </c>
      <c r="K19" s="33"/>
      <c r="L19" s="43"/>
      <c r="S19" s="33"/>
      <c r="T19" s="33"/>
      <c r="U19" s="33"/>
      <c r="V19" s="33"/>
      <c r="W19" s="33"/>
      <c r="X19" s="33"/>
      <c r="Y19" s="33"/>
      <c r="Z19" s="33"/>
      <c r="AA19" s="33"/>
      <c r="AB19" s="33"/>
      <c r="AC19" s="33"/>
      <c r="AD19" s="33"/>
      <c r="AE19" s="33"/>
    </row>
    <row r="20" spans="1:31" s="2" customFormat="1" ht="18" customHeight="1">
      <c r="A20" s="33"/>
      <c r="B20" s="34"/>
      <c r="C20" s="33"/>
      <c r="D20" s="33"/>
      <c r="E20" s="281" t="str">
        <f>'Rekapitulace stavby'!E14</f>
        <v>Vyplň údaj</v>
      </c>
      <c r="F20" s="257"/>
      <c r="G20" s="257"/>
      <c r="H20" s="257"/>
      <c r="I20" s="103" t="s">
        <v>31</v>
      </c>
      <c r="J20" s="29" t="str">
        <f>'Rekapitulace stavby'!AN14</f>
        <v>Vyplň údaj</v>
      </c>
      <c r="K20" s="33"/>
      <c r="L20" s="43"/>
      <c r="S20" s="33"/>
      <c r="T20" s="33"/>
      <c r="U20" s="33"/>
      <c r="V20" s="33"/>
      <c r="W20" s="33"/>
      <c r="X20" s="33"/>
      <c r="Y20" s="33"/>
      <c r="Z20" s="33"/>
      <c r="AA20" s="33"/>
      <c r="AB20" s="33"/>
      <c r="AC20" s="33"/>
      <c r="AD20" s="33"/>
      <c r="AE20" s="33"/>
    </row>
    <row r="21" spans="1:31" s="2" customFormat="1" ht="6.95" customHeight="1">
      <c r="A21" s="33"/>
      <c r="B21" s="34"/>
      <c r="C21" s="33"/>
      <c r="D21" s="33"/>
      <c r="E21" s="33"/>
      <c r="F21" s="33"/>
      <c r="G21" s="33"/>
      <c r="H21" s="33"/>
      <c r="I21" s="102"/>
      <c r="J21" s="33"/>
      <c r="K21" s="33"/>
      <c r="L21" s="43"/>
      <c r="S21" s="33"/>
      <c r="T21" s="33"/>
      <c r="U21" s="33"/>
      <c r="V21" s="33"/>
      <c r="W21" s="33"/>
      <c r="X21" s="33"/>
      <c r="Y21" s="33"/>
      <c r="Z21" s="33"/>
      <c r="AA21" s="33"/>
      <c r="AB21" s="33"/>
      <c r="AC21" s="33"/>
      <c r="AD21" s="33"/>
      <c r="AE21" s="33"/>
    </row>
    <row r="22" spans="1:31" s="2" customFormat="1" ht="12" customHeight="1">
      <c r="A22" s="33"/>
      <c r="B22" s="34"/>
      <c r="C22" s="33"/>
      <c r="D22" s="28" t="s">
        <v>34</v>
      </c>
      <c r="E22" s="33"/>
      <c r="F22" s="33"/>
      <c r="G22" s="33"/>
      <c r="H22" s="33"/>
      <c r="I22" s="103" t="s">
        <v>29</v>
      </c>
      <c r="J22" s="26" t="s">
        <v>1</v>
      </c>
      <c r="K22" s="33"/>
      <c r="L22" s="43"/>
      <c r="S22" s="33"/>
      <c r="T22" s="33"/>
      <c r="U22" s="33"/>
      <c r="V22" s="33"/>
      <c r="W22" s="33"/>
      <c r="X22" s="33"/>
      <c r="Y22" s="33"/>
      <c r="Z22" s="33"/>
      <c r="AA22" s="33"/>
      <c r="AB22" s="33"/>
      <c r="AC22" s="33"/>
      <c r="AD22" s="33"/>
      <c r="AE22" s="33"/>
    </row>
    <row r="23" spans="1:31" s="2" customFormat="1" ht="18" customHeight="1">
      <c r="A23" s="33"/>
      <c r="B23" s="34"/>
      <c r="C23" s="33"/>
      <c r="D23" s="33"/>
      <c r="E23" s="26" t="s">
        <v>35</v>
      </c>
      <c r="F23" s="33"/>
      <c r="G23" s="33"/>
      <c r="H23" s="33"/>
      <c r="I23" s="103" t="s">
        <v>31</v>
      </c>
      <c r="J23" s="26" t="s">
        <v>1</v>
      </c>
      <c r="K23" s="33"/>
      <c r="L23" s="43"/>
      <c r="S23" s="33"/>
      <c r="T23" s="33"/>
      <c r="U23" s="33"/>
      <c r="V23" s="33"/>
      <c r="W23" s="33"/>
      <c r="X23" s="33"/>
      <c r="Y23" s="33"/>
      <c r="Z23" s="33"/>
      <c r="AA23" s="33"/>
      <c r="AB23" s="33"/>
      <c r="AC23" s="33"/>
      <c r="AD23" s="33"/>
      <c r="AE23" s="33"/>
    </row>
    <row r="24" spans="1:31" s="2" customFormat="1" ht="6.95" customHeight="1">
      <c r="A24" s="33"/>
      <c r="B24" s="34"/>
      <c r="C24" s="33"/>
      <c r="D24" s="33"/>
      <c r="E24" s="33"/>
      <c r="F24" s="33"/>
      <c r="G24" s="33"/>
      <c r="H24" s="33"/>
      <c r="I24" s="102"/>
      <c r="J24" s="33"/>
      <c r="K24" s="33"/>
      <c r="L24" s="43"/>
      <c r="S24" s="33"/>
      <c r="T24" s="33"/>
      <c r="U24" s="33"/>
      <c r="V24" s="33"/>
      <c r="W24" s="33"/>
      <c r="X24" s="33"/>
      <c r="Y24" s="33"/>
      <c r="Z24" s="33"/>
      <c r="AA24" s="33"/>
      <c r="AB24" s="33"/>
      <c r="AC24" s="33"/>
      <c r="AD24" s="33"/>
      <c r="AE24" s="33"/>
    </row>
    <row r="25" spans="1:31" s="2" customFormat="1" ht="12" customHeight="1">
      <c r="A25" s="33"/>
      <c r="B25" s="34"/>
      <c r="C25" s="33"/>
      <c r="D25" s="28" t="s">
        <v>37</v>
      </c>
      <c r="E25" s="33"/>
      <c r="F25" s="33"/>
      <c r="G25" s="33"/>
      <c r="H25" s="33"/>
      <c r="I25" s="103" t="s">
        <v>29</v>
      </c>
      <c r="J25" s="26" t="str">
        <f>IF('Rekapitulace stavby'!AN19="","",'Rekapitulace stavby'!AN19)</f>
        <v/>
      </c>
      <c r="K25" s="33"/>
      <c r="L25" s="43"/>
      <c r="S25" s="33"/>
      <c r="T25" s="33"/>
      <c r="U25" s="33"/>
      <c r="V25" s="33"/>
      <c r="W25" s="33"/>
      <c r="X25" s="33"/>
      <c r="Y25" s="33"/>
      <c r="Z25" s="33"/>
      <c r="AA25" s="33"/>
      <c r="AB25" s="33"/>
      <c r="AC25" s="33"/>
      <c r="AD25" s="33"/>
      <c r="AE25" s="33"/>
    </row>
    <row r="26" spans="1:31" s="2" customFormat="1" ht="18" customHeight="1">
      <c r="A26" s="33"/>
      <c r="B26" s="34"/>
      <c r="C26" s="33"/>
      <c r="D26" s="33"/>
      <c r="E26" s="26" t="str">
        <f>IF('Rekapitulace stavby'!E20="","",'Rekapitulace stavby'!E20)</f>
        <v xml:space="preserve"> </v>
      </c>
      <c r="F26" s="33"/>
      <c r="G26" s="33"/>
      <c r="H26" s="33"/>
      <c r="I26" s="103" t="s">
        <v>31</v>
      </c>
      <c r="J26" s="26" t="str">
        <f>IF('Rekapitulace stavby'!AN20="","",'Rekapitulace stavby'!AN20)</f>
        <v/>
      </c>
      <c r="K26" s="33"/>
      <c r="L26" s="43"/>
      <c r="S26" s="33"/>
      <c r="T26" s="33"/>
      <c r="U26" s="33"/>
      <c r="V26" s="33"/>
      <c r="W26" s="33"/>
      <c r="X26" s="33"/>
      <c r="Y26" s="33"/>
      <c r="Z26" s="33"/>
      <c r="AA26" s="33"/>
      <c r="AB26" s="33"/>
      <c r="AC26" s="33"/>
      <c r="AD26" s="33"/>
      <c r="AE26" s="33"/>
    </row>
    <row r="27" spans="1:31" s="2" customFormat="1" ht="6.95" customHeight="1">
      <c r="A27" s="33"/>
      <c r="B27" s="34"/>
      <c r="C27" s="33"/>
      <c r="D27" s="33"/>
      <c r="E27" s="33"/>
      <c r="F27" s="33"/>
      <c r="G27" s="33"/>
      <c r="H27" s="33"/>
      <c r="I27" s="102"/>
      <c r="J27" s="33"/>
      <c r="K27" s="33"/>
      <c r="L27" s="43"/>
      <c r="S27" s="33"/>
      <c r="T27" s="33"/>
      <c r="U27" s="33"/>
      <c r="V27" s="33"/>
      <c r="W27" s="33"/>
      <c r="X27" s="33"/>
      <c r="Y27" s="33"/>
      <c r="Z27" s="33"/>
      <c r="AA27" s="33"/>
      <c r="AB27" s="33"/>
      <c r="AC27" s="33"/>
      <c r="AD27" s="33"/>
      <c r="AE27" s="33"/>
    </row>
    <row r="28" spans="1:31" s="2" customFormat="1" ht="12" customHeight="1">
      <c r="A28" s="33"/>
      <c r="B28" s="34"/>
      <c r="C28" s="33"/>
      <c r="D28" s="28" t="s">
        <v>39</v>
      </c>
      <c r="E28" s="33"/>
      <c r="F28" s="33"/>
      <c r="G28" s="33"/>
      <c r="H28" s="33"/>
      <c r="I28" s="102"/>
      <c r="J28" s="33"/>
      <c r="K28" s="33"/>
      <c r="L28" s="43"/>
      <c r="S28" s="33"/>
      <c r="T28" s="33"/>
      <c r="U28" s="33"/>
      <c r="V28" s="33"/>
      <c r="W28" s="33"/>
      <c r="X28" s="33"/>
      <c r="Y28" s="33"/>
      <c r="Z28" s="33"/>
      <c r="AA28" s="33"/>
      <c r="AB28" s="33"/>
      <c r="AC28" s="33"/>
      <c r="AD28" s="33"/>
      <c r="AE28" s="33"/>
    </row>
    <row r="29" spans="1:31" s="8" customFormat="1" ht="16.5" customHeight="1">
      <c r="A29" s="104"/>
      <c r="B29" s="105"/>
      <c r="C29" s="104"/>
      <c r="D29" s="104"/>
      <c r="E29" s="261" t="s">
        <v>1</v>
      </c>
      <c r="F29" s="261"/>
      <c r="G29" s="261"/>
      <c r="H29" s="261"/>
      <c r="I29" s="106"/>
      <c r="J29" s="104"/>
      <c r="K29" s="104"/>
      <c r="L29" s="107"/>
      <c r="S29" s="104"/>
      <c r="T29" s="104"/>
      <c r="U29" s="104"/>
      <c r="V29" s="104"/>
      <c r="W29" s="104"/>
      <c r="X29" s="104"/>
      <c r="Y29" s="104"/>
      <c r="Z29" s="104"/>
      <c r="AA29" s="104"/>
      <c r="AB29" s="104"/>
      <c r="AC29" s="104"/>
      <c r="AD29" s="104"/>
      <c r="AE29" s="104"/>
    </row>
    <row r="30" spans="1:31" s="2" customFormat="1" ht="6.95" customHeight="1">
      <c r="A30" s="33"/>
      <c r="B30" s="34"/>
      <c r="C30" s="33"/>
      <c r="D30" s="33"/>
      <c r="E30" s="33"/>
      <c r="F30" s="33"/>
      <c r="G30" s="33"/>
      <c r="H30" s="33"/>
      <c r="I30" s="102"/>
      <c r="J30" s="33"/>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8"/>
      <c r="J31" s="67"/>
      <c r="K31" s="67"/>
      <c r="L31" s="43"/>
      <c r="S31" s="33"/>
      <c r="T31" s="33"/>
      <c r="U31" s="33"/>
      <c r="V31" s="33"/>
      <c r="W31" s="33"/>
      <c r="X31" s="33"/>
      <c r="Y31" s="33"/>
      <c r="Z31" s="33"/>
      <c r="AA31" s="33"/>
      <c r="AB31" s="33"/>
      <c r="AC31" s="33"/>
      <c r="AD31" s="33"/>
      <c r="AE31" s="33"/>
    </row>
    <row r="32" spans="1:31" s="2" customFormat="1" ht="25.35" customHeight="1">
      <c r="A32" s="33"/>
      <c r="B32" s="34"/>
      <c r="C32" s="33"/>
      <c r="D32" s="109" t="s">
        <v>40</v>
      </c>
      <c r="E32" s="33"/>
      <c r="F32" s="33"/>
      <c r="G32" s="33"/>
      <c r="H32" s="33"/>
      <c r="I32" s="102"/>
      <c r="J32" s="72">
        <f>ROUND(J138, 2)</f>
        <v>0</v>
      </c>
      <c r="K32" s="33"/>
      <c r="L32" s="43"/>
      <c r="S32" s="33"/>
      <c r="T32" s="33"/>
      <c r="U32" s="33"/>
      <c r="V32" s="33"/>
      <c r="W32" s="33"/>
      <c r="X32" s="33"/>
      <c r="Y32" s="33"/>
      <c r="Z32" s="33"/>
      <c r="AA32" s="33"/>
      <c r="AB32" s="33"/>
      <c r="AC32" s="33"/>
      <c r="AD32" s="33"/>
      <c r="AE32" s="33"/>
    </row>
    <row r="33" spans="1:31" s="2" customFormat="1" ht="6.95" customHeight="1">
      <c r="A33" s="33"/>
      <c r="B33" s="34"/>
      <c r="C33" s="33"/>
      <c r="D33" s="67"/>
      <c r="E33" s="67"/>
      <c r="F33" s="67"/>
      <c r="G33" s="67"/>
      <c r="H33" s="67"/>
      <c r="I33" s="108"/>
      <c r="J33" s="67"/>
      <c r="K33" s="67"/>
      <c r="L33" s="43"/>
      <c r="S33" s="33"/>
      <c r="T33" s="33"/>
      <c r="U33" s="33"/>
      <c r="V33" s="33"/>
      <c r="W33" s="33"/>
      <c r="X33" s="33"/>
      <c r="Y33" s="33"/>
      <c r="Z33" s="33"/>
      <c r="AA33" s="33"/>
      <c r="AB33" s="33"/>
      <c r="AC33" s="33"/>
      <c r="AD33" s="33"/>
      <c r="AE33" s="33"/>
    </row>
    <row r="34" spans="1:31" s="2" customFormat="1" ht="14.45" customHeight="1">
      <c r="A34" s="33"/>
      <c r="B34" s="34"/>
      <c r="C34" s="33"/>
      <c r="D34" s="33"/>
      <c r="E34" s="33"/>
      <c r="F34" s="37" t="s">
        <v>42</v>
      </c>
      <c r="G34" s="33"/>
      <c r="H34" s="33"/>
      <c r="I34" s="110" t="s">
        <v>41</v>
      </c>
      <c r="J34" s="37" t="s">
        <v>43</v>
      </c>
      <c r="K34" s="33"/>
      <c r="L34" s="43"/>
      <c r="S34" s="33"/>
      <c r="T34" s="33"/>
      <c r="U34" s="33"/>
      <c r="V34" s="33"/>
      <c r="W34" s="33"/>
      <c r="X34" s="33"/>
      <c r="Y34" s="33"/>
      <c r="Z34" s="33"/>
      <c r="AA34" s="33"/>
      <c r="AB34" s="33"/>
      <c r="AC34" s="33"/>
      <c r="AD34" s="33"/>
      <c r="AE34" s="33"/>
    </row>
    <row r="35" spans="1:31" s="2" customFormat="1" ht="14.45" customHeight="1">
      <c r="A35" s="33"/>
      <c r="B35" s="34"/>
      <c r="C35" s="33"/>
      <c r="D35" s="111" t="s">
        <v>44</v>
      </c>
      <c r="E35" s="28" t="s">
        <v>45</v>
      </c>
      <c r="F35" s="112">
        <f>ROUND((SUM(BE138:BE953)),  2)</f>
        <v>0</v>
      </c>
      <c r="G35" s="33"/>
      <c r="H35" s="33"/>
      <c r="I35" s="113">
        <v>0.21</v>
      </c>
      <c r="J35" s="112">
        <f>ROUND(((SUM(BE138:BE953))*I35),  2)</f>
        <v>0</v>
      </c>
      <c r="K35" s="33"/>
      <c r="L35" s="43"/>
      <c r="S35" s="33"/>
      <c r="T35" s="33"/>
      <c r="U35" s="33"/>
      <c r="V35" s="33"/>
      <c r="W35" s="33"/>
      <c r="X35" s="33"/>
      <c r="Y35" s="33"/>
      <c r="Z35" s="33"/>
      <c r="AA35" s="33"/>
      <c r="AB35" s="33"/>
      <c r="AC35" s="33"/>
      <c r="AD35" s="33"/>
      <c r="AE35" s="33"/>
    </row>
    <row r="36" spans="1:31" s="2" customFormat="1" ht="14.45" customHeight="1">
      <c r="A36" s="33"/>
      <c r="B36" s="34"/>
      <c r="C36" s="33"/>
      <c r="D36" s="33"/>
      <c r="E36" s="28" t="s">
        <v>46</v>
      </c>
      <c r="F36" s="112">
        <f>ROUND((SUM(BF138:BF953)),  2)</f>
        <v>0</v>
      </c>
      <c r="G36" s="33"/>
      <c r="H36" s="33"/>
      <c r="I36" s="113">
        <v>0.15</v>
      </c>
      <c r="J36" s="112">
        <f>ROUND(((SUM(BF138:BF953))*I36),  2)</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47</v>
      </c>
      <c r="F37" s="112">
        <f>ROUND((SUM(BG138:BG953)),  2)</f>
        <v>0</v>
      </c>
      <c r="G37" s="33"/>
      <c r="H37" s="33"/>
      <c r="I37" s="113">
        <v>0.21</v>
      </c>
      <c r="J37" s="112">
        <f>0</f>
        <v>0</v>
      </c>
      <c r="K37" s="33"/>
      <c r="L37" s="43"/>
      <c r="S37" s="33"/>
      <c r="T37" s="33"/>
      <c r="U37" s="33"/>
      <c r="V37" s="33"/>
      <c r="W37" s="33"/>
      <c r="X37" s="33"/>
      <c r="Y37" s="33"/>
      <c r="Z37" s="33"/>
      <c r="AA37" s="33"/>
      <c r="AB37" s="33"/>
      <c r="AC37" s="33"/>
      <c r="AD37" s="33"/>
      <c r="AE37" s="33"/>
    </row>
    <row r="38" spans="1:31" s="2" customFormat="1" ht="14.45" hidden="1" customHeight="1">
      <c r="A38" s="33"/>
      <c r="B38" s="34"/>
      <c r="C38" s="33"/>
      <c r="D38" s="33"/>
      <c r="E38" s="28" t="s">
        <v>48</v>
      </c>
      <c r="F38" s="112">
        <f>ROUND((SUM(BH138:BH953)),  2)</f>
        <v>0</v>
      </c>
      <c r="G38" s="33"/>
      <c r="H38" s="33"/>
      <c r="I38" s="113">
        <v>0.15</v>
      </c>
      <c r="J38" s="112">
        <f>0</f>
        <v>0</v>
      </c>
      <c r="K38" s="33"/>
      <c r="L38" s="43"/>
      <c r="S38" s="33"/>
      <c r="T38" s="33"/>
      <c r="U38" s="33"/>
      <c r="V38" s="33"/>
      <c r="W38" s="33"/>
      <c r="X38" s="33"/>
      <c r="Y38" s="33"/>
      <c r="Z38" s="33"/>
      <c r="AA38" s="33"/>
      <c r="AB38" s="33"/>
      <c r="AC38" s="33"/>
      <c r="AD38" s="33"/>
      <c r="AE38" s="33"/>
    </row>
    <row r="39" spans="1:31" s="2" customFormat="1" ht="14.45" hidden="1" customHeight="1">
      <c r="A39" s="33"/>
      <c r="B39" s="34"/>
      <c r="C39" s="33"/>
      <c r="D39" s="33"/>
      <c r="E39" s="28" t="s">
        <v>49</v>
      </c>
      <c r="F39" s="112">
        <f>ROUND((SUM(BI138:BI953)),  2)</f>
        <v>0</v>
      </c>
      <c r="G39" s="33"/>
      <c r="H39" s="33"/>
      <c r="I39" s="113">
        <v>0</v>
      </c>
      <c r="J39" s="112">
        <f>0</f>
        <v>0</v>
      </c>
      <c r="K39" s="33"/>
      <c r="L39" s="43"/>
      <c r="S39" s="33"/>
      <c r="T39" s="33"/>
      <c r="U39" s="33"/>
      <c r="V39" s="33"/>
      <c r="W39" s="33"/>
      <c r="X39" s="33"/>
      <c r="Y39" s="33"/>
      <c r="Z39" s="33"/>
      <c r="AA39" s="33"/>
      <c r="AB39" s="33"/>
      <c r="AC39" s="33"/>
      <c r="AD39" s="33"/>
      <c r="AE39" s="33"/>
    </row>
    <row r="40" spans="1:31" s="2" customFormat="1" ht="6.95" customHeight="1">
      <c r="A40" s="33"/>
      <c r="B40" s="34"/>
      <c r="C40" s="33"/>
      <c r="D40" s="33"/>
      <c r="E40" s="33"/>
      <c r="F40" s="33"/>
      <c r="G40" s="33"/>
      <c r="H40" s="33"/>
      <c r="I40" s="102"/>
      <c r="J40" s="33"/>
      <c r="K40" s="33"/>
      <c r="L40" s="43"/>
      <c r="S40" s="33"/>
      <c r="T40" s="33"/>
      <c r="U40" s="33"/>
      <c r="V40" s="33"/>
      <c r="W40" s="33"/>
      <c r="X40" s="33"/>
      <c r="Y40" s="33"/>
      <c r="Z40" s="33"/>
      <c r="AA40" s="33"/>
      <c r="AB40" s="33"/>
      <c r="AC40" s="33"/>
      <c r="AD40" s="33"/>
      <c r="AE40" s="33"/>
    </row>
    <row r="41" spans="1:31" s="2" customFormat="1" ht="25.35" customHeight="1">
      <c r="A41" s="33"/>
      <c r="B41" s="34"/>
      <c r="C41" s="114"/>
      <c r="D41" s="115" t="s">
        <v>50</v>
      </c>
      <c r="E41" s="61"/>
      <c r="F41" s="61"/>
      <c r="G41" s="116" t="s">
        <v>51</v>
      </c>
      <c r="H41" s="117" t="s">
        <v>52</v>
      </c>
      <c r="I41" s="118"/>
      <c r="J41" s="119">
        <f>SUM(J32:J39)</f>
        <v>0</v>
      </c>
      <c r="K41" s="120"/>
      <c r="L41" s="43"/>
      <c r="S41" s="33"/>
      <c r="T41" s="33"/>
      <c r="U41" s="33"/>
      <c r="V41" s="33"/>
      <c r="W41" s="33"/>
      <c r="X41" s="33"/>
      <c r="Y41" s="33"/>
      <c r="Z41" s="33"/>
      <c r="AA41" s="33"/>
      <c r="AB41" s="33"/>
      <c r="AC41" s="33"/>
      <c r="AD41" s="33"/>
      <c r="AE41" s="33"/>
    </row>
    <row r="42" spans="1:31" s="2" customFormat="1" ht="14.45" customHeight="1">
      <c r="A42" s="33"/>
      <c r="B42" s="34"/>
      <c r="C42" s="33"/>
      <c r="D42" s="33"/>
      <c r="E42" s="33"/>
      <c r="F42" s="33"/>
      <c r="G42" s="33"/>
      <c r="H42" s="33"/>
      <c r="I42" s="102"/>
      <c r="J42" s="33"/>
      <c r="K42" s="33"/>
      <c r="L42" s="43"/>
      <c r="S42" s="33"/>
      <c r="T42" s="33"/>
      <c r="U42" s="33"/>
      <c r="V42" s="33"/>
      <c r="W42" s="33"/>
      <c r="X42" s="33"/>
      <c r="Y42" s="33"/>
      <c r="Z42" s="33"/>
      <c r="AA42" s="33"/>
      <c r="AB42" s="33"/>
      <c r="AC42" s="33"/>
      <c r="AD42" s="33"/>
      <c r="AE42" s="33"/>
    </row>
    <row r="43" spans="1:31" s="1" customFormat="1" ht="14.45" customHeight="1">
      <c r="B43" s="21"/>
      <c r="I43" s="99"/>
      <c r="L43" s="21"/>
    </row>
    <row r="44" spans="1:31" s="1" customFormat="1" ht="14.45" customHeight="1">
      <c r="B44" s="21"/>
      <c r="I44" s="99"/>
      <c r="L44" s="21"/>
    </row>
    <row r="45" spans="1:31" s="1" customFormat="1" ht="14.45" customHeight="1">
      <c r="B45" s="21"/>
      <c r="I45" s="99"/>
      <c r="L45" s="21"/>
    </row>
    <row r="46" spans="1:31" s="1" customFormat="1" ht="14.45" customHeight="1">
      <c r="B46" s="21"/>
      <c r="I46" s="99"/>
      <c r="L46" s="21"/>
    </row>
    <row r="47" spans="1:31" s="1" customFormat="1" ht="14.45" customHeight="1">
      <c r="B47" s="21"/>
      <c r="I47" s="99"/>
      <c r="L47" s="21"/>
    </row>
    <row r="48" spans="1:31" s="1" customFormat="1" ht="14.45" customHeight="1">
      <c r="B48" s="21"/>
      <c r="I48" s="99"/>
      <c r="L48" s="21"/>
    </row>
    <row r="49" spans="1:31" s="1" customFormat="1" ht="14.45" customHeight="1">
      <c r="B49" s="21"/>
      <c r="I49" s="99"/>
      <c r="L49" s="21"/>
    </row>
    <row r="50" spans="1:31" s="2" customFormat="1" ht="14.45" customHeight="1">
      <c r="B50" s="43"/>
      <c r="D50" s="44" t="s">
        <v>53</v>
      </c>
      <c r="E50" s="45"/>
      <c r="F50" s="45"/>
      <c r="G50" s="44" t="s">
        <v>54</v>
      </c>
      <c r="H50" s="45"/>
      <c r="I50" s="121"/>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55</v>
      </c>
      <c r="E61" s="36"/>
      <c r="F61" s="122" t="s">
        <v>56</v>
      </c>
      <c r="G61" s="46" t="s">
        <v>55</v>
      </c>
      <c r="H61" s="36"/>
      <c r="I61" s="123"/>
      <c r="J61" s="124" t="s">
        <v>56</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57</v>
      </c>
      <c r="E65" s="47"/>
      <c r="F65" s="47"/>
      <c r="G65" s="44" t="s">
        <v>58</v>
      </c>
      <c r="H65" s="47"/>
      <c r="I65" s="125"/>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55</v>
      </c>
      <c r="E76" s="36"/>
      <c r="F76" s="122" t="s">
        <v>56</v>
      </c>
      <c r="G76" s="46" t="s">
        <v>55</v>
      </c>
      <c r="H76" s="36"/>
      <c r="I76" s="123"/>
      <c r="J76" s="124" t="s">
        <v>56</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26"/>
      <c r="J77" s="49"/>
      <c r="K77" s="49"/>
      <c r="L77" s="43"/>
      <c r="S77" s="33"/>
      <c r="T77" s="33"/>
      <c r="U77" s="33"/>
      <c r="V77" s="33"/>
      <c r="W77" s="33"/>
      <c r="X77" s="33"/>
      <c r="Y77" s="33"/>
      <c r="Z77" s="33"/>
      <c r="AA77" s="33"/>
      <c r="AB77" s="33"/>
      <c r="AC77" s="33"/>
      <c r="AD77" s="33"/>
      <c r="AE77" s="33"/>
    </row>
    <row r="81" spans="1:31" s="2" customFormat="1" ht="6.95" customHeight="1">
      <c r="A81" s="33"/>
      <c r="B81" s="50"/>
      <c r="C81" s="51"/>
      <c r="D81" s="51"/>
      <c r="E81" s="51"/>
      <c r="F81" s="51"/>
      <c r="G81" s="51"/>
      <c r="H81" s="51"/>
      <c r="I81" s="127"/>
      <c r="J81" s="51"/>
      <c r="K81" s="51"/>
      <c r="L81" s="43"/>
      <c r="S81" s="33"/>
      <c r="T81" s="33"/>
      <c r="U81" s="33"/>
      <c r="V81" s="33"/>
      <c r="W81" s="33"/>
      <c r="X81" s="33"/>
      <c r="Y81" s="33"/>
      <c r="Z81" s="33"/>
      <c r="AA81" s="33"/>
      <c r="AB81" s="33"/>
      <c r="AC81" s="33"/>
      <c r="AD81" s="33"/>
      <c r="AE81" s="33"/>
    </row>
    <row r="82" spans="1:31" s="2" customFormat="1" ht="24.95" customHeight="1">
      <c r="A82" s="33"/>
      <c r="B82" s="34"/>
      <c r="C82" s="22" t="s">
        <v>137</v>
      </c>
      <c r="D82" s="33"/>
      <c r="E82" s="33"/>
      <c r="F82" s="33"/>
      <c r="G82" s="33"/>
      <c r="H82" s="33"/>
      <c r="I82" s="102"/>
      <c r="J82" s="33"/>
      <c r="K82" s="33"/>
      <c r="L82" s="43"/>
      <c r="S82" s="33"/>
      <c r="T82" s="33"/>
      <c r="U82" s="33"/>
      <c r="V82" s="33"/>
      <c r="W82" s="33"/>
      <c r="X82" s="33"/>
      <c r="Y82" s="33"/>
      <c r="Z82" s="33"/>
      <c r="AA82" s="33"/>
      <c r="AB82" s="33"/>
      <c r="AC82" s="33"/>
      <c r="AD82" s="33"/>
      <c r="AE82" s="33"/>
    </row>
    <row r="83" spans="1:31" s="2" customFormat="1" ht="6.95" customHeight="1">
      <c r="A83" s="33"/>
      <c r="B83" s="34"/>
      <c r="C83" s="33"/>
      <c r="D83" s="33"/>
      <c r="E83" s="33"/>
      <c r="F83" s="33"/>
      <c r="G83" s="33"/>
      <c r="H83" s="33"/>
      <c r="I83" s="102"/>
      <c r="J83" s="33"/>
      <c r="K83" s="33"/>
      <c r="L83" s="43"/>
      <c r="S83" s="33"/>
      <c r="T83" s="33"/>
      <c r="U83" s="33"/>
      <c r="V83" s="33"/>
      <c r="W83" s="33"/>
      <c r="X83" s="33"/>
      <c r="Y83" s="33"/>
      <c r="Z83" s="33"/>
      <c r="AA83" s="33"/>
      <c r="AB83" s="33"/>
      <c r="AC83" s="33"/>
      <c r="AD83" s="33"/>
      <c r="AE83" s="33"/>
    </row>
    <row r="84" spans="1:31" s="2" customFormat="1" ht="12" customHeight="1">
      <c r="A84" s="33"/>
      <c r="B84" s="34"/>
      <c r="C84" s="28" t="s">
        <v>16</v>
      </c>
      <c r="D84" s="33"/>
      <c r="E84" s="33"/>
      <c r="F84" s="33"/>
      <c r="G84" s="33"/>
      <c r="H84" s="33"/>
      <c r="I84" s="102"/>
      <c r="J84" s="33"/>
      <c r="K84" s="33"/>
      <c r="L84" s="43"/>
      <c r="S84" s="33"/>
      <c r="T84" s="33"/>
      <c r="U84" s="33"/>
      <c r="V84" s="33"/>
      <c r="W84" s="33"/>
      <c r="X84" s="33"/>
      <c r="Y84" s="33"/>
      <c r="Z84" s="33"/>
      <c r="AA84" s="33"/>
      <c r="AB84" s="33"/>
      <c r="AC84" s="33"/>
      <c r="AD84" s="33"/>
      <c r="AE84" s="33"/>
    </row>
    <row r="85" spans="1:31" s="2" customFormat="1" ht="16.5" customHeight="1">
      <c r="A85" s="33"/>
      <c r="B85" s="34"/>
      <c r="C85" s="33"/>
      <c r="D85" s="33"/>
      <c r="E85" s="278" t="str">
        <f>E7</f>
        <v>Stavební úpravy a přístavba výtahu</v>
      </c>
      <c r="F85" s="279"/>
      <c r="G85" s="279"/>
      <c r="H85" s="279"/>
      <c r="I85" s="102"/>
      <c r="J85" s="33"/>
      <c r="K85" s="33"/>
      <c r="L85" s="43"/>
      <c r="S85" s="33"/>
      <c r="T85" s="33"/>
      <c r="U85" s="33"/>
      <c r="V85" s="33"/>
      <c r="W85" s="33"/>
      <c r="X85" s="33"/>
      <c r="Y85" s="33"/>
      <c r="Z85" s="33"/>
      <c r="AA85" s="33"/>
      <c r="AB85" s="33"/>
      <c r="AC85" s="33"/>
      <c r="AD85" s="33"/>
      <c r="AE85" s="33"/>
    </row>
    <row r="86" spans="1:31" s="1" customFormat="1" ht="12" customHeight="1">
      <c r="B86" s="21"/>
      <c r="C86" s="28" t="s">
        <v>132</v>
      </c>
      <c r="I86" s="99"/>
      <c r="L86" s="21"/>
    </row>
    <row r="87" spans="1:31" s="2" customFormat="1" ht="25.5" customHeight="1">
      <c r="A87" s="33"/>
      <c r="B87" s="34"/>
      <c r="C87" s="33"/>
      <c r="D87" s="33"/>
      <c r="E87" s="278" t="s">
        <v>1690</v>
      </c>
      <c r="F87" s="280"/>
      <c r="G87" s="280"/>
      <c r="H87" s="280"/>
      <c r="I87" s="102"/>
      <c r="J87" s="33"/>
      <c r="K87" s="33"/>
      <c r="L87" s="43"/>
      <c r="S87" s="33"/>
      <c r="T87" s="33"/>
      <c r="U87" s="33"/>
      <c r="V87" s="33"/>
      <c r="W87" s="33"/>
      <c r="X87" s="33"/>
      <c r="Y87" s="33"/>
      <c r="Z87" s="33"/>
      <c r="AA87" s="33"/>
      <c r="AB87" s="33"/>
      <c r="AC87" s="33"/>
      <c r="AD87" s="33"/>
      <c r="AE87" s="33"/>
    </row>
    <row r="88" spans="1:31" s="2" customFormat="1" ht="12" customHeight="1">
      <c r="A88" s="33"/>
      <c r="B88" s="34"/>
      <c r="C88" s="28" t="s">
        <v>134</v>
      </c>
      <c r="D88" s="33"/>
      <c r="E88" s="33"/>
      <c r="F88" s="33"/>
      <c r="G88" s="33"/>
      <c r="H88" s="33"/>
      <c r="I88" s="102"/>
      <c r="J88" s="33"/>
      <c r="K88" s="33"/>
      <c r="L88" s="43"/>
      <c r="S88" s="33"/>
      <c r="T88" s="33"/>
      <c r="U88" s="33"/>
      <c r="V88" s="33"/>
      <c r="W88" s="33"/>
      <c r="X88" s="33"/>
      <c r="Y88" s="33"/>
      <c r="Z88" s="33"/>
      <c r="AA88" s="33"/>
      <c r="AB88" s="33"/>
      <c r="AC88" s="33"/>
      <c r="AD88" s="33"/>
      <c r="AE88" s="33"/>
    </row>
    <row r="89" spans="1:31" s="2" customFormat="1" ht="27" customHeight="1">
      <c r="A89" s="33"/>
      <c r="B89" s="34"/>
      <c r="C89" s="33"/>
      <c r="D89" s="33"/>
      <c r="E89" s="254" t="str">
        <f>E11</f>
        <v>a - ZŠ Smetanova 460,Lanškroun-SO-02-přístavba výtahu Stavební část-cenová úroveň II/2016</v>
      </c>
      <c r="F89" s="280"/>
      <c r="G89" s="280"/>
      <c r="H89" s="280"/>
      <c r="I89" s="102"/>
      <c r="J89" s="33"/>
      <c r="K89" s="33"/>
      <c r="L89" s="43"/>
      <c r="S89" s="33"/>
      <c r="T89" s="33"/>
      <c r="U89" s="33"/>
      <c r="V89" s="33"/>
      <c r="W89" s="33"/>
      <c r="X89" s="33"/>
      <c r="Y89" s="33"/>
      <c r="Z89" s="33"/>
      <c r="AA89" s="33"/>
      <c r="AB89" s="33"/>
      <c r="AC89" s="33"/>
      <c r="AD89" s="33"/>
      <c r="AE89" s="33"/>
    </row>
    <row r="90" spans="1:31" s="2" customFormat="1" ht="6.95" customHeight="1">
      <c r="A90" s="33"/>
      <c r="B90" s="34"/>
      <c r="C90" s="33"/>
      <c r="D90" s="33"/>
      <c r="E90" s="33"/>
      <c r="F90" s="33"/>
      <c r="G90" s="33"/>
      <c r="H90" s="33"/>
      <c r="I90" s="102"/>
      <c r="J90" s="33"/>
      <c r="K90" s="33"/>
      <c r="L90" s="43"/>
      <c r="S90" s="33"/>
      <c r="T90" s="33"/>
      <c r="U90" s="33"/>
      <c r="V90" s="33"/>
      <c r="W90" s="33"/>
      <c r="X90" s="33"/>
      <c r="Y90" s="33"/>
      <c r="Z90" s="33"/>
      <c r="AA90" s="33"/>
      <c r="AB90" s="33"/>
      <c r="AC90" s="33"/>
      <c r="AD90" s="33"/>
      <c r="AE90" s="33"/>
    </row>
    <row r="91" spans="1:31" s="2" customFormat="1" ht="12" customHeight="1">
      <c r="A91" s="33"/>
      <c r="B91" s="34"/>
      <c r="C91" s="28" t="s">
        <v>22</v>
      </c>
      <c r="D91" s="33"/>
      <c r="E91" s="33"/>
      <c r="F91" s="26" t="str">
        <f>F14</f>
        <v>ZŠ Smetanova 460</v>
      </c>
      <c r="G91" s="33"/>
      <c r="H91" s="33"/>
      <c r="I91" s="103" t="s">
        <v>24</v>
      </c>
      <c r="J91" s="56" t="str">
        <f>IF(J14="","",J14)</f>
        <v>22. 8. 2019</v>
      </c>
      <c r="K91" s="33"/>
      <c r="L91" s="43"/>
      <c r="S91" s="33"/>
      <c r="T91" s="33"/>
      <c r="U91" s="33"/>
      <c r="V91" s="33"/>
      <c r="W91" s="33"/>
      <c r="X91" s="33"/>
      <c r="Y91" s="33"/>
      <c r="Z91" s="33"/>
      <c r="AA91" s="33"/>
      <c r="AB91" s="33"/>
      <c r="AC91" s="33"/>
      <c r="AD91" s="33"/>
      <c r="AE91" s="33"/>
    </row>
    <row r="92" spans="1:31" s="2" customFormat="1" ht="6.95" customHeight="1">
      <c r="A92" s="33"/>
      <c r="B92" s="34"/>
      <c r="C92" s="33"/>
      <c r="D92" s="33"/>
      <c r="E92" s="33"/>
      <c r="F92" s="33"/>
      <c r="G92" s="33"/>
      <c r="H92" s="33"/>
      <c r="I92" s="102"/>
      <c r="J92" s="33"/>
      <c r="K92" s="33"/>
      <c r="L92" s="43"/>
      <c r="S92" s="33"/>
      <c r="T92" s="33"/>
      <c r="U92" s="33"/>
      <c r="V92" s="33"/>
      <c r="W92" s="33"/>
      <c r="X92" s="33"/>
      <c r="Y92" s="33"/>
      <c r="Z92" s="33"/>
      <c r="AA92" s="33"/>
      <c r="AB92" s="33"/>
      <c r="AC92" s="33"/>
      <c r="AD92" s="33"/>
      <c r="AE92" s="33"/>
    </row>
    <row r="93" spans="1:31" s="2" customFormat="1" ht="15.2" customHeight="1">
      <c r="A93" s="33"/>
      <c r="B93" s="34"/>
      <c r="C93" s="28" t="s">
        <v>28</v>
      </c>
      <c r="D93" s="33"/>
      <c r="E93" s="33"/>
      <c r="F93" s="26" t="str">
        <f>E17</f>
        <v>Město Lanškroun</v>
      </c>
      <c r="G93" s="33"/>
      <c r="H93" s="33"/>
      <c r="I93" s="103" t="s">
        <v>34</v>
      </c>
      <c r="J93" s="31" t="str">
        <f>E23</f>
        <v>Ing. Ivana Smolová</v>
      </c>
      <c r="K93" s="33"/>
      <c r="L93" s="43"/>
      <c r="S93" s="33"/>
      <c r="T93" s="33"/>
      <c r="U93" s="33"/>
      <c r="V93" s="33"/>
      <c r="W93" s="33"/>
      <c r="X93" s="33"/>
      <c r="Y93" s="33"/>
      <c r="Z93" s="33"/>
      <c r="AA93" s="33"/>
      <c r="AB93" s="33"/>
      <c r="AC93" s="33"/>
      <c r="AD93" s="33"/>
      <c r="AE93" s="33"/>
    </row>
    <row r="94" spans="1:31" s="2" customFormat="1" ht="15.2" customHeight="1">
      <c r="A94" s="33"/>
      <c r="B94" s="34"/>
      <c r="C94" s="28" t="s">
        <v>32</v>
      </c>
      <c r="D94" s="33"/>
      <c r="E94" s="33"/>
      <c r="F94" s="26" t="str">
        <f>IF(E20="","",E20)</f>
        <v>Vyplň údaj</v>
      </c>
      <c r="G94" s="33"/>
      <c r="H94" s="33"/>
      <c r="I94" s="103" t="s">
        <v>37</v>
      </c>
      <c r="J94" s="31" t="str">
        <f>E26</f>
        <v xml:space="preserve"> </v>
      </c>
      <c r="K94" s="33"/>
      <c r="L94" s="43"/>
      <c r="S94" s="33"/>
      <c r="T94" s="33"/>
      <c r="U94" s="33"/>
      <c r="V94" s="33"/>
      <c r="W94" s="33"/>
      <c r="X94" s="33"/>
      <c r="Y94" s="33"/>
      <c r="Z94" s="33"/>
      <c r="AA94" s="33"/>
      <c r="AB94" s="33"/>
      <c r="AC94" s="33"/>
      <c r="AD94" s="33"/>
      <c r="AE94" s="33"/>
    </row>
    <row r="95" spans="1:31" s="2" customFormat="1" ht="10.35" customHeight="1">
      <c r="A95" s="33"/>
      <c r="B95" s="34"/>
      <c r="C95" s="33"/>
      <c r="D95" s="33"/>
      <c r="E95" s="33"/>
      <c r="F95" s="33"/>
      <c r="G95" s="33"/>
      <c r="H95" s="33"/>
      <c r="I95" s="102"/>
      <c r="J95" s="33"/>
      <c r="K95" s="33"/>
      <c r="L95" s="43"/>
      <c r="S95" s="33"/>
      <c r="T95" s="33"/>
      <c r="U95" s="33"/>
      <c r="V95" s="33"/>
      <c r="W95" s="33"/>
      <c r="X95" s="33"/>
      <c r="Y95" s="33"/>
      <c r="Z95" s="33"/>
      <c r="AA95" s="33"/>
      <c r="AB95" s="33"/>
      <c r="AC95" s="33"/>
      <c r="AD95" s="33"/>
      <c r="AE95" s="33"/>
    </row>
    <row r="96" spans="1:31" s="2" customFormat="1" ht="29.25" customHeight="1">
      <c r="A96" s="33"/>
      <c r="B96" s="34"/>
      <c r="C96" s="128" t="s">
        <v>138</v>
      </c>
      <c r="D96" s="114"/>
      <c r="E96" s="114"/>
      <c r="F96" s="114"/>
      <c r="G96" s="114"/>
      <c r="H96" s="114"/>
      <c r="I96" s="129"/>
      <c r="J96" s="130" t="s">
        <v>139</v>
      </c>
      <c r="K96" s="114"/>
      <c r="L96" s="43"/>
      <c r="S96" s="33"/>
      <c r="T96" s="33"/>
      <c r="U96" s="33"/>
      <c r="V96" s="33"/>
      <c r="W96" s="33"/>
      <c r="X96" s="33"/>
      <c r="Y96" s="33"/>
      <c r="Z96" s="33"/>
      <c r="AA96" s="33"/>
      <c r="AB96" s="33"/>
      <c r="AC96" s="33"/>
      <c r="AD96" s="33"/>
      <c r="AE96" s="33"/>
    </row>
    <row r="97" spans="1:47" s="2" customFormat="1" ht="10.35" customHeight="1">
      <c r="A97" s="33"/>
      <c r="B97" s="34"/>
      <c r="C97" s="33"/>
      <c r="D97" s="33"/>
      <c r="E97" s="33"/>
      <c r="F97" s="33"/>
      <c r="G97" s="33"/>
      <c r="H97" s="33"/>
      <c r="I97" s="102"/>
      <c r="J97" s="33"/>
      <c r="K97" s="33"/>
      <c r="L97" s="43"/>
      <c r="S97" s="33"/>
      <c r="T97" s="33"/>
      <c r="U97" s="33"/>
      <c r="V97" s="33"/>
      <c r="W97" s="33"/>
      <c r="X97" s="33"/>
      <c r="Y97" s="33"/>
      <c r="Z97" s="33"/>
      <c r="AA97" s="33"/>
      <c r="AB97" s="33"/>
      <c r="AC97" s="33"/>
      <c r="AD97" s="33"/>
      <c r="AE97" s="33"/>
    </row>
    <row r="98" spans="1:47" s="2" customFormat="1" ht="22.9" customHeight="1">
      <c r="A98" s="33"/>
      <c r="B98" s="34"/>
      <c r="C98" s="131" t="s">
        <v>140</v>
      </c>
      <c r="D98" s="33"/>
      <c r="E98" s="33"/>
      <c r="F98" s="33"/>
      <c r="G98" s="33"/>
      <c r="H98" s="33"/>
      <c r="I98" s="102"/>
      <c r="J98" s="72">
        <f>J138</f>
        <v>0</v>
      </c>
      <c r="K98" s="33"/>
      <c r="L98" s="43"/>
      <c r="S98" s="33"/>
      <c r="T98" s="33"/>
      <c r="U98" s="33"/>
      <c r="V98" s="33"/>
      <c r="W98" s="33"/>
      <c r="X98" s="33"/>
      <c r="Y98" s="33"/>
      <c r="Z98" s="33"/>
      <c r="AA98" s="33"/>
      <c r="AB98" s="33"/>
      <c r="AC98" s="33"/>
      <c r="AD98" s="33"/>
      <c r="AE98" s="33"/>
      <c r="AU98" s="18" t="s">
        <v>141</v>
      </c>
    </row>
    <row r="99" spans="1:47" s="9" customFormat="1" ht="24.95" customHeight="1">
      <c r="B99" s="132"/>
      <c r="D99" s="133" t="s">
        <v>142</v>
      </c>
      <c r="E99" s="134"/>
      <c r="F99" s="134"/>
      <c r="G99" s="134"/>
      <c r="H99" s="134"/>
      <c r="I99" s="135"/>
      <c r="J99" s="136">
        <f>J139</f>
        <v>0</v>
      </c>
      <c r="L99" s="132"/>
    </row>
    <row r="100" spans="1:47" s="10" customFormat="1" ht="19.899999999999999" customHeight="1">
      <c r="B100" s="137"/>
      <c r="D100" s="138" t="s">
        <v>143</v>
      </c>
      <c r="E100" s="139"/>
      <c r="F100" s="139"/>
      <c r="G100" s="139"/>
      <c r="H100" s="139"/>
      <c r="I100" s="140"/>
      <c r="J100" s="141">
        <f>J140</f>
        <v>0</v>
      </c>
      <c r="L100" s="137"/>
    </row>
    <row r="101" spans="1:47" s="10" customFormat="1" ht="19.899999999999999" customHeight="1">
      <c r="B101" s="137"/>
      <c r="D101" s="138" t="s">
        <v>1692</v>
      </c>
      <c r="E101" s="139"/>
      <c r="F101" s="139"/>
      <c r="G101" s="139"/>
      <c r="H101" s="139"/>
      <c r="I101" s="140"/>
      <c r="J101" s="141">
        <f>J214</f>
        <v>0</v>
      </c>
      <c r="L101" s="137"/>
    </row>
    <row r="102" spans="1:47" s="10" customFormat="1" ht="19.899999999999999" customHeight="1">
      <c r="B102" s="137"/>
      <c r="D102" s="138" t="s">
        <v>144</v>
      </c>
      <c r="E102" s="139"/>
      <c r="F102" s="139"/>
      <c r="G102" s="139"/>
      <c r="H102" s="139"/>
      <c r="I102" s="140"/>
      <c r="J102" s="141">
        <f>J335</f>
        <v>0</v>
      </c>
      <c r="L102" s="137"/>
    </row>
    <row r="103" spans="1:47" s="10" customFormat="1" ht="19.899999999999999" customHeight="1">
      <c r="B103" s="137"/>
      <c r="D103" s="138" t="s">
        <v>145</v>
      </c>
      <c r="E103" s="139"/>
      <c r="F103" s="139"/>
      <c r="G103" s="139"/>
      <c r="H103" s="139"/>
      <c r="I103" s="140"/>
      <c r="J103" s="141">
        <f>J458</f>
        <v>0</v>
      </c>
      <c r="L103" s="137"/>
    </row>
    <row r="104" spans="1:47" s="10" customFormat="1" ht="19.899999999999999" customHeight="1">
      <c r="B104" s="137"/>
      <c r="D104" s="138" t="s">
        <v>146</v>
      </c>
      <c r="E104" s="139"/>
      <c r="F104" s="139"/>
      <c r="G104" s="139"/>
      <c r="H104" s="139"/>
      <c r="I104" s="140"/>
      <c r="J104" s="141">
        <f>J634</f>
        <v>0</v>
      </c>
      <c r="L104" s="137"/>
    </row>
    <row r="105" spans="1:47" s="10" customFormat="1" ht="19.899999999999999" customHeight="1">
      <c r="B105" s="137"/>
      <c r="D105" s="138" t="s">
        <v>147</v>
      </c>
      <c r="E105" s="139"/>
      <c r="F105" s="139"/>
      <c r="G105" s="139"/>
      <c r="H105" s="139"/>
      <c r="I105" s="140"/>
      <c r="J105" s="141">
        <f>J645</f>
        <v>0</v>
      </c>
      <c r="L105" s="137"/>
    </row>
    <row r="106" spans="1:47" s="9" customFormat="1" ht="24.95" customHeight="1">
      <c r="B106" s="132"/>
      <c r="D106" s="133" t="s">
        <v>149</v>
      </c>
      <c r="E106" s="134"/>
      <c r="F106" s="134"/>
      <c r="G106" s="134"/>
      <c r="H106" s="134"/>
      <c r="I106" s="135"/>
      <c r="J106" s="136">
        <f>J648</f>
        <v>0</v>
      </c>
      <c r="L106" s="132"/>
    </row>
    <row r="107" spans="1:47" s="10" customFormat="1" ht="19.899999999999999" customHeight="1">
      <c r="B107" s="137"/>
      <c r="D107" s="138" t="s">
        <v>1693</v>
      </c>
      <c r="E107" s="139"/>
      <c r="F107" s="139"/>
      <c r="G107" s="139"/>
      <c r="H107" s="139"/>
      <c r="I107" s="140"/>
      <c r="J107" s="141">
        <f>J649</f>
        <v>0</v>
      </c>
      <c r="L107" s="137"/>
    </row>
    <row r="108" spans="1:47" s="10" customFormat="1" ht="19.899999999999999" customHeight="1">
      <c r="B108" s="137"/>
      <c r="D108" s="138" t="s">
        <v>150</v>
      </c>
      <c r="E108" s="139"/>
      <c r="F108" s="139"/>
      <c r="G108" s="139"/>
      <c r="H108" s="139"/>
      <c r="I108" s="140"/>
      <c r="J108" s="141">
        <f>J692</f>
        <v>0</v>
      </c>
      <c r="L108" s="137"/>
    </row>
    <row r="109" spans="1:47" s="10" customFormat="1" ht="19.899999999999999" customHeight="1">
      <c r="B109" s="137"/>
      <c r="D109" s="138" t="s">
        <v>151</v>
      </c>
      <c r="E109" s="139"/>
      <c r="F109" s="139"/>
      <c r="G109" s="139"/>
      <c r="H109" s="139"/>
      <c r="I109" s="140"/>
      <c r="J109" s="141">
        <f>J747</f>
        <v>0</v>
      </c>
      <c r="L109" s="137"/>
    </row>
    <row r="110" spans="1:47" s="10" customFormat="1" ht="19.899999999999999" customHeight="1">
      <c r="B110" s="137"/>
      <c r="D110" s="138" t="s">
        <v>152</v>
      </c>
      <c r="E110" s="139"/>
      <c r="F110" s="139"/>
      <c r="G110" s="139"/>
      <c r="H110" s="139"/>
      <c r="I110" s="140"/>
      <c r="J110" s="141">
        <f>J796</f>
        <v>0</v>
      </c>
      <c r="L110" s="137"/>
    </row>
    <row r="111" spans="1:47" s="10" customFormat="1" ht="19.899999999999999" customHeight="1">
      <c r="B111" s="137"/>
      <c r="D111" s="138" t="s">
        <v>153</v>
      </c>
      <c r="E111" s="139"/>
      <c r="F111" s="139"/>
      <c r="G111" s="139"/>
      <c r="H111" s="139"/>
      <c r="I111" s="140"/>
      <c r="J111" s="141">
        <f>J824</f>
        <v>0</v>
      </c>
      <c r="L111" s="137"/>
    </row>
    <row r="112" spans="1:47" s="10" customFormat="1" ht="19.899999999999999" customHeight="1">
      <c r="B112" s="137"/>
      <c r="D112" s="138" t="s">
        <v>156</v>
      </c>
      <c r="E112" s="139"/>
      <c r="F112" s="139"/>
      <c r="G112" s="139"/>
      <c r="H112" s="139"/>
      <c r="I112" s="140"/>
      <c r="J112" s="141">
        <f>J846</f>
        <v>0</v>
      </c>
      <c r="L112" s="137"/>
    </row>
    <row r="113" spans="1:31" s="10" customFormat="1" ht="19.899999999999999" customHeight="1">
      <c r="B113" s="137"/>
      <c r="D113" s="138" t="s">
        <v>157</v>
      </c>
      <c r="E113" s="139"/>
      <c r="F113" s="139"/>
      <c r="G113" s="139"/>
      <c r="H113" s="139"/>
      <c r="I113" s="140"/>
      <c r="J113" s="141">
        <f>J886</f>
        <v>0</v>
      </c>
      <c r="L113" s="137"/>
    </row>
    <row r="114" spans="1:31" s="10" customFormat="1" ht="19.899999999999999" customHeight="1">
      <c r="B114" s="137"/>
      <c r="D114" s="138" t="s">
        <v>162</v>
      </c>
      <c r="E114" s="139"/>
      <c r="F114" s="139"/>
      <c r="G114" s="139"/>
      <c r="H114" s="139"/>
      <c r="I114" s="140"/>
      <c r="J114" s="141">
        <f>J919</f>
        <v>0</v>
      </c>
      <c r="L114" s="137"/>
    </row>
    <row r="115" spans="1:31" s="9" customFormat="1" ht="24.95" customHeight="1">
      <c r="B115" s="132"/>
      <c r="D115" s="133" t="s">
        <v>1694</v>
      </c>
      <c r="E115" s="134"/>
      <c r="F115" s="134"/>
      <c r="G115" s="134"/>
      <c r="H115" s="134"/>
      <c r="I115" s="135"/>
      <c r="J115" s="136">
        <f>J948</f>
        <v>0</v>
      </c>
      <c r="L115" s="132"/>
    </row>
    <row r="116" spans="1:31" s="10" customFormat="1" ht="19.899999999999999" customHeight="1">
      <c r="B116" s="137"/>
      <c r="D116" s="138" t="s">
        <v>1695</v>
      </c>
      <c r="E116" s="139"/>
      <c r="F116" s="139"/>
      <c r="G116" s="139"/>
      <c r="H116" s="139"/>
      <c r="I116" s="140"/>
      <c r="J116" s="141">
        <f>J949</f>
        <v>0</v>
      </c>
      <c r="L116" s="137"/>
    </row>
    <row r="117" spans="1:31" s="2" customFormat="1" ht="21.75" customHeight="1">
      <c r="A117" s="33"/>
      <c r="B117" s="34"/>
      <c r="C117" s="33"/>
      <c r="D117" s="33"/>
      <c r="E117" s="33"/>
      <c r="F117" s="33"/>
      <c r="G117" s="33"/>
      <c r="H117" s="33"/>
      <c r="I117" s="102"/>
      <c r="J117" s="33"/>
      <c r="K117" s="33"/>
      <c r="L117" s="43"/>
      <c r="S117" s="33"/>
      <c r="T117" s="33"/>
      <c r="U117" s="33"/>
      <c r="V117" s="33"/>
      <c r="W117" s="33"/>
      <c r="X117" s="33"/>
      <c r="Y117" s="33"/>
      <c r="Z117" s="33"/>
      <c r="AA117" s="33"/>
      <c r="AB117" s="33"/>
      <c r="AC117" s="33"/>
      <c r="AD117" s="33"/>
      <c r="AE117" s="33"/>
    </row>
    <row r="118" spans="1:31" s="2" customFormat="1" ht="6.95" customHeight="1">
      <c r="A118" s="33"/>
      <c r="B118" s="48"/>
      <c r="C118" s="49"/>
      <c r="D118" s="49"/>
      <c r="E118" s="49"/>
      <c r="F118" s="49"/>
      <c r="G118" s="49"/>
      <c r="H118" s="49"/>
      <c r="I118" s="126"/>
      <c r="J118" s="49"/>
      <c r="K118" s="49"/>
      <c r="L118" s="43"/>
      <c r="S118" s="33"/>
      <c r="T118" s="33"/>
      <c r="U118" s="33"/>
      <c r="V118" s="33"/>
      <c r="W118" s="33"/>
      <c r="X118" s="33"/>
      <c r="Y118" s="33"/>
      <c r="Z118" s="33"/>
      <c r="AA118" s="33"/>
      <c r="AB118" s="33"/>
      <c r="AC118" s="33"/>
      <c r="AD118" s="33"/>
      <c r="AE118" s="33"/>
    </row>
    <row r="122" spans="1:31" s="2" customFormat="1" ht="6.95" customHeight="1">
      <c r="A122" s="33"/>
      <c r="B122" s="50"/>
      <c r="C122" s="51"/>
      <c r="D122" s="51"/>
      <c r="E122" s="51"/>
      <c r="F122" s="51"/>
      <c r="G122" s="51"/>
      <c r="H122" s="51"/>
      <c r="I122" s="127"/>
      <c r="J122" s="51"/>
      <c r="K122" s="51"/>
      <c r="L122" s="43"/>
      <c r="S122" s="33"/>
      <c r="T122" s="33"/>
      <c r="U122" s="33"/>
      <c r="V122" s="33"/>
      <c r="W122" s="33"/>
      <c r="X122" s="33"/>
      <c r="Y122" s="33"/>
      <c r="Z122" s="33"/>
      <c r="AA122" s="33"/>
      <c r="AB122" s="33"/>
      <c r="AC122" s="33"/>
      <c r="AD122" s="33"/>
      <c r="AE122" s="33"/>
    </row>
    <row r="123" spans="1:31" s="2" customFormat="1" ht="24.95" customHeight="1">
      <c r="A123" s="33"/>
      <c r="B123" s="34"/>
      <c r="C123" s="22" t="s">
        <v>165</v>
      </c>
      <c r="D123" s="33"/>
      <c r="E123" s="33"/>
      <c r="F123" s="33"/>
      <c r="G123" s="33"/>
      <c r="H123" s="33"/>
      <c r="I123" s="102"/>
      <c r="J123" s="33"/>
      <c r="K123" s="33"/>
      <c r="L123" s="43"/>
      <c r="S123" s="33"/>
      <c r="T123" s="33"/>
      <c r="U123" s="33"/>
      <c r="V123" s="33"/>
      <c r="W123" s="33"/>
      <c r="X123" s="33"/>
      <c r="Y123" s="33"/>
      <c r="Z123" s="33"/>
      <c r="AA123" s="33"/>
      <c r="AB123" s="33"/>
      <c r="AC123" s="33"/>
      <c r="AD123" s="33"/>
      <c r="AE123" s="33"/>
    </row>
    <row r="124" spans="1:31" s="2" customFormat="1" ht="6.95" customHeight="1">
      <c r="A124" s="33"/>
      <c r="B124" s="34"/>
      <c r="C124" s="33"/>
      <c r="D124" s="33"/>
      <c r="E124" s="33"/>
      <c r="F124" s="33"/>
      <c r="G124" s="33"/>
      <c r="H124" s="33"/>
      <c r="I124" s="102"/>
      <c r="J124" s="33"/>
      <c r="K124" s="33"/>
      <c r="L124" s="43"/>
      <c r="S124" s="33"/>
      <c r="T124" s="33"/>
      <c r="U124" s="33"/>
      <c r="V124" s="33"/>
      <c r="W124" s="33"/>
      <c r="X124" s="33"/>
      <c r="Y124" s="33"/>
      <c r="Z124" s="33"/>
      <c r="AA124" s="33"/>
      <c r="AB124" s="33"/>
      <c r="AC124" s="33"/>
      <c r="AD124" s="33"/>
      <c r="AE124" s="33"/>
    </row>
    <row r="125" spans="1:31" s="2" customFormat="1" ht="12" customHeight="1">
      <c r="A125" s="33"/>
      <c r="B125" s="34"/>
      <c r="C125" s="28" t="s">
        <v>16</v>
      </c>
      <c r="D125" s="33"/>
      <c r="E125" s="33"/>
      <c r="F125" s="33"/>
      <c r="G125" s="33"/>
      <c r="H125" s="33"/>
      <c r="I125" s="102"/>
      <c r="J125" s="33"/>
      <c r="K125" s="33"/>
      <c r="L125" s="43"/>
      <c r="S125" s="33"/>
      <c r="T125" s="33"/>
      <c r="U125" s="33"/>
      <c r="V125" s="33"/>
      <c r="W125" s="33"/>
      <c r="X125" s="33"/>
      <c r="Y125" s="33"/>
      <c r="Z125" s="33"/>
      <c r="AA125" s="33"/>
      <c r="AB125" s="33"/>
      <c r="AC125" s="33"/>
      <c r="AD125" s="33"/>
      <c r="AE125" s="33"/>
    </row>
    <row r="126" spans="1:31" s="2" customFormat="1" ht="16.5" customHeight="1">
      <c r="A126" s="33"/>
      <c r="B126" s="34"/>
      <c r="C126" s="33"/>
      <c r="D126" s="33"/>
      <c r="E126" s="278" t="str">
        <f>E7</f>
        <v>Stavební úpravy a přístavba výtahu</v>
      </c>
      <c r="F126" s="279"/>
      <c r="G126" s="279"/>
      <c r="H126" s="279"/>
      <c r="I126" s="102"/>
      <c r="J126" s="33"/>
      <c r="K126" s="33"/>
      <c r="L126" s="43"/>
      <c r="S126" s="33"/>
      <c r="T126" s="33"/>
      <c r="U126" s="33"/>
      <c r="V126" s="33"/>
      <c r="W126" s="33"/>
      <c r="X126" s="33"/>
      <c r="Y126" s="33"/>
      <c r="Z126" s="33"/>
      <c r="AA126" s="33"/>
      <c r="AB126" s="33"/>
      <c r="AC126" s="33"/>
      <c r="AD126" s="33"/>
      <c r="AE126" s="33"/>
    </row>
    <row r="127" spans="1:31" s="1" customFormat="1" ht="12" customHeight="1">
      <c r="B127" s="21"/>
      <c r="C127" s="28" t="s">
        <v>132</v>
      </c>
      <c r="I127" s="99"/>
      <c r="L127" s="21"/>
    </row>
    <row r="128" spans="1:31" s="2" customFormat="1" ht="25.5" customHeight="1">
      <c r="A128" s="33"/>
      <c r="B128" s="34"/>
      <c r="C128" s="33"/>
      <c r="D128" s="33"/>
      <c r="E128" s="278" t="s">
        <v>1690</v>
      </c>
      <c r="F128" s="280"/>
      <c r="G128" s="280"/>
      <c r="H128" s="280"/>
      <c r="I128" s="102"/>
      <c r="J128" s="33"/>
      <c r="K128" s="33"/>
      <c r="L128" s="43"/>
      <c r="S128" s="33"/>
      <c r="T128" s="33"/>
      <c r="U128" s="33"/>
      <c r="V128" s="33"/>
      <c r="W128" s="33"/>
      <c r="X128" s="33"/>
      <c r="Y128" s="33"/>
      <c r="Z128" s="33"/>
      <c r="AA128" s="33"/>
      <c r="AB128" s="33"/>
      <c r="AC128" s="33"/>
      <c r="AD128" s="33"/>
      <c r="AE128" s="33"/>
    </row>
    <row r="129" spans="1:65" s="2" customFormat="1" ht="12" customHeight="1">
      <c r="A129" s="33"/>
      <c r="B129" s="34"/>
      <c r="C129" s="28" t="s">
        <v>134</v>
      </c>
      <c r="D129" s="33"/>
      <c r="E129" s="33"/>
      <c r="F129" s="33"/>
      <c r="G129" s="33"/>
      <c r="H129" s="33"/>
      <c r="I129" s="102"/>
      <c r="J129" s="33"/>
      <c r="K129" s="33"/>
      <c r="L129" s="43"/>
      <c r="S129" s="33"/>
      <c r="T129" s="33"/>
      <c r="U129" s="33"/>
      <c r="V129" s="33"/>
      <c r="W129" s="33"/>
      <c r="X129" s="33"/>
      <c r="Y129" s="33"/>
      <c r="Z129" s="33"/>
      <c r="AA129" s="33"/>
      <c r="AB129" s="33"/>
      <c r="AC129" s="33"/>
      <c r="AD129" s="33"/>
      <c r="AE129" s="33"/>
    </row>
    <row r="130" spans="1:65" s="2" customFormat="1" ht="27" customHeight="1">
      <c r="A130" s="33"/>
      <c r="B130" s="34"/>
      <c r="C130" s="33"/>
      <c r="D130" s="33"/>
      <c r="E130" s="254" t="str">
        <f>E11</f>
        <v>a - ZŠ Smetanova 460,Lanškroun-SO-02-přístavba výtahu Stavební část-cenová úroveň II/2016</v>
      </c>
      <c r="F130" s="280"/>
      <c r="G130" s="280"/>
      <c r="H130" s="280"/>
      <c r="I130" s="102"/>
      <c r="J130" s="33"/>
      <c r="K130" s="33"/>
      <c r="L130" s="43"/>
      <c r="S130" s="33"/>
      <c r="T130" s="33"/>
      <c r="U130" s="33"/>
      <c r="V130" s="33"/>
      <c r="W130" s="33"/>
      <c r="X130" s="33"/>
      <c r="Y130" s="33"/>
      <c r="Z130" s="33"/>
      <c r="AA130" s="33"/>
      <c r="AB130" s="33"/>
      <c r="AC130" s="33"/>
      <c r="AD130" s="33"/>
      <c r="AE130" s="33"/>
    </row>
    <row r="131" spans="1:65" s="2" customFormat="1" ht="6.95" customHeight="1">
      <c r="A131" s="33"/>
      <c r="B131" s="34"/>
      <c r="C131" s="33"/>
      <c r="D131" s="33"/>
      <c r="E131" s="33"/>
      <c r="F131" s="33"/>
      <c r="G131" s="33"/>
      <c r="H131" s="33"/>
      <c r="I131" s="102"/>
      <c r="J131" s="33"/>
      <c r="K131" s="33"/>
      <c r="L131" s="43"/>
      <c r="S131" s="33"/>
      <c r="T131" s="33"/>
      <c r="U131" s="33"/>
      <c r="V131" s="33"/>
      <c r="W131" s="33"/>
      <c r="X131" s="33"/>
      <c r="Y131" s="33"/>
      <c r="Z131" s="33"/>
      <c r="AA131" s="33"/>
      <c r="AB131" s="33"/>
      <c r="AC131" s="33"/>
      <c r="AD131" s="33"/>
      <c r="AE131" s="33"/>
    </row>
    <row r="132" spans="1:65" s="2" customFormat="1" ht="12" customHeight="1">
      <c r="A132" s="33"/>
      <c r="B132" s="34"/>
      <c r="C132" s="28" t="s">
        <v>22</v>
      </c>
      <c r="D132" s="33"/>
      <c r="E132" s="33"/>
      <c r="F132" s="26" t="str">
        <f>F14</f>
        <v>ZŠ Smetanova 460</v>
      </c>
      <c r="G132" s="33"/>
      <c r="H132" s="33"/>
      <c r="I132" s="103" t="s">
        <v>24</v>
      </c>
      <c r="J132" s="56" t="str">
        <f>IF(J14="","",J14)</f>
        <v>22. 8. 2019</v>
      </c>
      <c r="K132" s="33"/>
      <c r="L132" s="43"/>
      <c r="S132" s="33"/>
      <c r="T132" s="33"/>
      <c r="U132" s="33"/>
      <c r="V132" s="33"/>
      <c r="W132" s="33"/>
      <c r="X132" s="33"/>
      <c r="Y132" s="33"/>
      <c r="Z132" s="33"/>
      <c r="AA132" s="33"/>
      <c r="AB132" s="33"/>
      <c r="AC132" s="33"/>
      <c r="AD132" s="33"/>
      <c r="AE132" s="33"/>
    </row>
    <row r="133" spans="1:65" s="2" customFormat="1" ht="6.95" customHeight="1">
      <c r="A133" s="33"/>
      <c r="B133" s="34"/>
      <c r="C133" s="33"/>
      <c r="D133" s="33"/>
      <c r="E133" s="33"/>
      <c r="F133" s="33"/>
      <c r="G133" s="33"/>
      <c r="H133" s="33"/>
      <c r="I133" s="102"/>
      <c r="J133" s="33"/>
      <c r="K133" s="33"/>
      <c r="L133" s="43"/>
      <c r="S133" s="33"/>
      <c r="T133" s="33"/>
      <c r="U133" s="33"/>
      <c r="V133" s="33"/>
      <c r="W133" s="33"/>
      <c r="X133" s="33"/>
      <c r="Y133" s="33"/>
      <c r="Z133" s="33"/>
      <c r="AA133" s="33"/>
      <c r="AB133" s="33"/>
      <c r="AC133" s="33"/>
      <c r="AD133" s="33"/>
      <c r="AE133" s="33"/>
    </row>
    <row r="134" spans="1:65" s="2" customFormat="1" ht="15.2" customHeight="1">
      <c r="A134" s="33"/>
      <c r="B134" s="34"/>
      <c r="C134" s="28" t="s">
        <v>28</v>
      </c>
      <c r="D134" s="33"/>
      <c r="E134" s="33"/>
      <c r="F134" s="26" t="str">
        <f>E17</f>
        <v>Město Lanškroun</v>
      </c>
      <c r="G134" s="33"/>
      <c r="H134" s="33"/>
      <c r="I134" s="103" t="s">
        <v>34</v>
      </c>
      <c r="J134" s="31" t="str">
        <f>E23</f>
        <v>Ing. Ivana Smolová</v>
      </c>
      <c r="K134" s="33"/>
      <c r="L134" s="43"/>
      <c r="S134" s="33"/>
      <c r="T134" s="33"/>
      <c r="U134" s="33"/>
      <c r="V134" s="33"/>
      <c r="W134" s="33"/>
      <c r="X134" s="33"/>
      <c r="Y134" s="33"/>
      <c r="Z134" s="33"/>
      <c r="AA134" s="33"/>
      <c r="AB134" s="33"/>
      <c r="AC134" s="33"/>
      <c r="AD134" s="33"/>
      <c r="AE134" s="33"/>
    </row>
    <row r="135" spans="1:65" s="2" customFormat="1" ht="15.2" customHeight="1">
      <c r="A135" s="33"/>
      <c r="B135" s="34"/>
      <c r="C135" s="28" t="s">
        <v>32</v>
      </c>
      <c r="D135" s="33"/>
      <c r="E135" s="33"/>
      <c r="F135" s="26" t="str">
        <f>IF(E20="","",E20)</f>
        <v>Vyplň údaj</v>
      </c>
      <c r="G135" s="33"/>
      <c r="H135" s="33"/>
      <c r="I135" s="103" t="s">
        <v>37</v>
      </c>
      <c r="J135" s="31" t="str">
        <f>E26</f>
        <v xml:space="preserve"> </v>
      </c>
      <c r="K135" s="33"/>
      <c r="L135" s="43"/>
      <c r="S135" s="33"/>
      <c r="T135" s="33"/>
      <c r="U135" s="33"/>
      <c r="V135" s="33"/>
      <c r="W135" s="33"/>
      <c r="X135" s="33"/>
      <c r="Y135" s="33"/>
      <c r="Z135" s="33"/>
      <c r="AA135" s="33"/>
      <c r="AB135" s="33"/>
      <c r="AC135" s="33"/>
      <c r="AD135" s="33"/>
      <c r="AE135" s="33"/>
    </row>
    <row r="136" spans="1:65" s="2" customFormat="1" ht="10.35" customHeight="1">
      <c r="A136" s="33"/>
      <c r="B136" s="34"/>
      <c r="C136" s="33"/>
      <c r="D136" s="33"/>
      <c r="E136" s="33"/>
      <c r="F136" s="33"/>
      <c r="G136" s="33"/>
      <c r="H136" s="33"/>
      <c r="I136" s="102"/>
      <c r="J136" s="33"/>
      <c r="K136" s="33"/>
      <c r="L136" s="43"/>
      <c r="S136" s="33"/>
      <c r="T136" s="33"/>
      <c r="U136" s="33"/>
      <c r="V136" s="33"/>
      <c r="W136" s="33"/>
      <c r="X136" s="33"/>
      <c r="Y136" s="33"/>
      <c r="Z136" s="33"/>
      <c r="AA136" s="33"/>
      <c r="AB136" s="33"/>
      <c r="AC136" s="33"/>
      <c r="AD136" s="33"/>
      <c r="AE136" s="33"/>
    </row>
    <row r="137" spans="1:65" s="11" customFormat="1" ht="29.25" customHeight="1">
      <c r="A137" s="142"/>
      <c r="B137" s="143"/>
      <c r="C137" s="144" t="s">
        <v>166</v>
      </c>
      <c r="D137" s="145" t="s">
        <v>65</v>
      </c>
      <c r="E137" s="145" t="s">
        <v>61</v>
      </c>
      <c r="F137" s="145" t="s">
        <v>62</v>
      </c>
      <c r="G137" s="145" t="s">
        <v>167</v>
      </c>
      <c r="H137" s="145" t="s">
        <v>168</v>
      </c>
      <c r="I137" s="146" t="s">
        <v>169</v>
      </c>
      <c r="J137" s="147" t="s">
        <v>139</v>
      </c>
      <c r="K137" s="148" t="s">
        <v>170</v>
      </c>
      <c r="L137" s="149"/>
      <c r="M137" s="63" t="s">
        <v>1</v>
      </c>
      <c r="N137" s="64" t="s">
        <v>44</v>
      </c>
      <c r="O137" s="64" t="s">
        <v>171</v>
      </c>
      <c r="P137" s="64" t="s">
        <v>172</v>
      </c>
      <c r="Q137" s="64" t="s">
        <v>173</v>
      </c>
      <c r="R137" s="64" t="s">
        <v>174</v>
      </c>
      <c r="S137" s="64" t="s">
        <v>175</v>
      </c>
      <c r="T137" s="65" t="s">
        <v>176</v>
      </c>
      <c r="U137" s="142"/>
      <c r="V137" s="142"/>
      <c r="W137" s="142"/>
      <c r="X137" s="142"/>
      <c r="Y137" s="142"/>
      <c r="Z137" s="142"/>
      <c r="AA137" s="142"/>
      <c r="AB137" s="142"/>
      <c r="AC137" s="142"/>
      <c r="AD137" s="142"/>
      <c r="AE137" s="142"/>
    </row>
    <row r="138" spans="1:65" s="2" customFormat="1" ht="22.9" customHeight="1">
      <c r="A138" s="33"/>
      <c r="B138" s="34"/>
      <c r="C138" s="70" t="s">
        <v>177</v>
      </c>
      <c r="D138" s="33"/>
      <c r="E138" s="33"/>
      <c r="F138" s="33"/>
      <c r="G138" s="33"/>
      <c r="H138" s="33"/>
      <c r="I138" s="102"/>
      <c r="J138" s="150">
        <f>BK138</f>
        <v>0</v>
      </c>
      <c r="K138" s="33"/>
      <c r="L138" s="34"/>
      <c r="M138" s="66"/>
      <c r="N138" s="57"/>
      <c r="O138" s="67"/>
      <c r="P138" s="151">
        <f>P139+P648+P948</f>
        <v>0</v>
      </c>
      <c r="Q138" s="67"/>
      <c r="R138" s="151">
        <f>R139+R648+R948</f>
        <v>0</v>
      </c>
      <c r="S138" s="67"/>
      <c r="T138" s="152">
        <f>T139+T648+T948</f>
        <v>0</v>
      </c>
      <c r="U138" s="33"/>
      <c r="V138" s="33"/>
      <c r="W138" s="33"/>
      <c r="X138" s="33"/>
      <c r="Y138" s="33"/>
      <c r="Z138" s="33"/>
      <c r="AA138" s="33"/>
      <c r="AB138" s="33"/>
      <c r="AC138" s="33"/>
      <c r="AD138" s="33"/>
      <c r="AE138" s="33"/>
      <c r="AT138" s="18" t="s">
        <v>79</v>
      </c>
      <c r="AU138" s="18" t="s">
        <v>141</v>
      </c>
      <c r="BK138" s="153">
        <f>BK139+BK648+BK948</f>
        <v>0</v>
      </c>
    </row>
    <row r="139" spans="1:65" s="12" customFormat="1" ht="25.9" customHeight="1">
      <c r="B139" s="154"/>
      <c r="D139" s="155" t="s">
        <v>79</v>
      </c>
      <c r="E139" s="156" t="s">
        <v>178</v>
      </c>
      <c r="F139" s="156" t="s">
        <v>179</v>
      </c>
      <c r="I139" s="157"/>
      <c r="J139" s="158">
        <f>BK139</f>
        <v>0</v>
      </c>
      <c r="L139" s="154"/>
      <c r="M139" s="159"/>
      <c r="N139" s="160"/>
      <c r="O139" s="160"/>
      <c r="P139" s="161">
        <f>P140+P214+P335+P458+P634+P645</f>
        <v>0</v>
      </c>
      <c r="Q139" s="160"/>
      <c r="R139" s="161">
        <f>R140+R214+R335+R458+R634+R645</f>
        <v>0</v>
      </c>
      <c r="S139" s="160"/>
      <c r="T139" s="162">
        <f>T140+T214+T335+T458+T634+T645</f>
        <v>0</v>
      </c>
      <c r="AR139" s="155" t="s">
        <v>21</v>
      </c>
      <c r="AT139" s="163" t="s">
        <v>79</v>
      </c>
      <c r="AU139" s="163" t="s">
        <v>80</v>
      </c>
      <c r="AY139" s="155" t="s">
        <v>180</v>
      </c>
      <c r="BK139" s="164">
        <f>BK140+BK214+BK335+BK458+BK634+BK645</f>
        <v>0</v>
      </c>
    </row>
    <row r="140" spans="1:65" s="12" customFormat="1" ht="22.9" customHeight="1">
      <c r="B140" s="154"/>
      <c r="D140" s="155" t="s">
        <v>79</v>
      </c>
      <c r="E140" s="165" t="s">
        <v>118</v>
      </c>
      <c r="F140" s="165" t="s">
        <v>181</v>
      </c>
      <c r="I140" s="157"/>
      <c r="J140" s="166">
        <f>BK140</f>
        <v>0</v>
      </c>
      <c r="L140" s="154"/>
      <c r="M140" s="159"/>
      <c r="N140" s="160"/>
      <c r="O140" s="160"/>
      <c r="P140" s="161">
        <f>SUM(P141:P213)</f>
        <v>0</v>
      </c>
      <c r="Q140" s="160"/>
      <c r="R140" s="161">
        <f>SUM(R141:R213)</f>
        <v>0</v>
      </c>
      <c r="S140" s="160"/>
      <c r="T140" s="162">
        <f>SUM(T141:T213)</f>
        <v>0</v>
      </c>
      <c r="AR140" s="155" t="s">
        <v>21</v>
      </c>
      <c r="AT140" s="163" t="s">
        <v>79</v>
      </c>
      <c r="AU140" s="163" t="s">
        <v>21</v>
      </c>
      <c r="AY140" s="155" t="s">
        <v>180</v>
      </c>
      <c r="BK140" s="164">
        <f>SUM(BK141:BK213)</f>
        <v>0</v>
      </c>
    </row>
    <row r="141" spans="1:65" s="2" customFormat="1" ht="24" customHeight="1">
      <c r="A141" s="33"/>
      <c r="B141" s="167"/>
      <c r="C141" s="168" t="s">
        <v>21</v>
      </c>
      <c r="D141" s="168" t="s">
        <v>182</v>
      </c>
      <c r="E141" s="169" t="s">
        <v>1696</v>
      </c>
      <c r="F141" s="170" t="s">
        <v>1697</v>
      </c>
      <c r="G141" s="171" t="s">
        <v>383</v>
      </c>
      <c r="H141" s="172">
        <v>3.91</v>
      </c>
      <c r="I141" s="173"/>
      <c r="J141" s="174">
        <f>ROUND(I141*H141,2)</f>
        <v>0</v>
      </c>
      <c r="K141" s="175"/>
      <c r="L141" s="34"/>
      <c r="M141" s="176" t="s">
        <v>1</v>
      </c>
      <c r="N141" s="177" t="s">
        <v>45</v>
      </c>
      <c r="O141" s="59"/>
      <c r="P141" s="178">
        <f>O141*H141</f>
        <v>0</v>
      </c>
      <c r="Q141" s="178">
        <v>0</v>
      </c>
      <c r="R141" s="178">
        <f>Q141*H141</f>
        <v>0</v>
      </c>
      <c r="S141" s="178">
        <v>0</v>
      </c>
      <c r="T141" s="179">
        <f>S141*H141</f>
        <v>0</v>
      </c>
      <c r="U141" s="33"/>
      <c r="V141" s="33"/>
      <c r="W141" s="33"/>
      <c r="X141" s="33"/>
      <c r="Y141" s="33"/>
      <c r="Z141" s="33"/>
      <c r="AA141" s="33"/>
      <c r="AB141" s="33"/>
      <c r="AC141" s="33"/>
      <c r="AD141" s="33"/>
      <c r="AE141" s="33"/>
      <c r="AR141" s="180" t="s">
        <v>128</v>
      </c>
      <c r="AT141" s="180" t="s">
        <v>182</v>
      </c>
      <c r="AU141" s="180" t="s">
        <v>91</v>
      </c>
      <c r="AY141" s="18" t="s">
        <v>180</v>
      </c>
      <c r="BE141" s="181">
        <f>IF(N141="základní",J141,0)</f>
        <v>0</v>
      </c>
      <c r="BF141" s="181">
        <f>IF(N141="snížená",J141,0)</f>
        <v>0</v>
      </c>
      <c r="BG141" s="181">
        <f>IF(N141="zákl. přenesená",J141,0)</f>
        <v>0</v>
      </c>
      <c r="BH141" s="181">
        <f>IF(N141="sníž. přenesená",J141,0)</f>
        <v>0</v>
      </c>
      <c r="BI141" s="181">
        <f>IF(N141="nulová",J141,0)</f>
        <v>0</v>
      </c>
      <c r="BJ141" s="18" t="s">
        <v>21</v>
      </c>
      <c r="BK141" s="181">
        <f>ROUND(I141*H141,2)</f>
        <v>0</v>
      </c>
      <c r="BL141" s="18" t="s">
        <v>128</v>
      </c>
      <c r="BM141" s="180" t="s">
        <v>91</v>
      </c>
    </row>
    <row r="142" spans="1:65" s="2" customFormat="1" ht="19.5">
      <c r="A142" s="33"/>
      <c r="B142" s="34"/>
      <c r="C142" s="33"/>
      <c r="D142" s="182" t="s">
        <v>186</v>
      </c>
      <c r="E142" s="33"/>
      <c r="F142" s="183" t="s">
        <v>1697</v>
      </c>
      <c r="G142" s="33"/>
      <c r="H142" s="33"/>
      <c r="I142" s="102"/>
      <c r="J142" s="33"/>
      <c r="K142" s="33"/>
      <c r="L142" s="34"/>
      <c r="M142" s="184"/>
      <c r="N142" s="185"/>
      <c r="O142" s="59"/>
      <c r="P142" s="59"/>
      <c r="Q142" s="59"/>
      <c r="R142" s="59"/>
      <c r="S142" s="59"/>
      <c r="T142" s="60"/>
      <c r="U142" s="33"/>
      <c r="V142" s="33"/>
      <c r="W142" s="33"/>
      <c r="X142" s="33"/>
      <c r="Y142" s="33"/>
      <c r="Z142" s="33"/>
      <c r="AA142" s="33"/>
      <c r="AB142" s="33"/>
      <c r="AC142" s="33"/>
      <c r="AD142" s="33"/>
      <c r="AE142" s="33"/>
      <c r="AT142" s="18" t="s">
        <v>186</v>
      </c>
      <c r="AU142" s="18" t="s">
        <v>91</v>
      </c>
    </row>
    <row r="143" spans="1:65" s="15" customFormat="1" ht="11.25">
      <c r="B143" s="213"/>
      <c r="D143" s="182" t="s">
        <v>187</v>
      </c>
      <c r="E143" s="214" t="s">
        <v>1</v>
      </c>
      <c r="F143" s="215" t="s">
        <v>1698</v>
      </c>
      <c r="H143" s="214" t="s">
        <v>1</v>
      </c>
      <c r="I143" s="216"/>
      <c r="L143" s="213"/>
      <c r="M143" s="217"/>
      <c r="N143" s="218"/>
      <c r="O143" s="218"/>
      <c r="P143" s="218"/>
      <c r="Q143" s="218"/>
      <c r="R143" s="218"/>
      <c r="S143" s="218"/>
      <c r="T143" s="219"/>
      <c r="AT143" s="214" t="s">
        <v>187</v>
      </c>
      <c r="AU143" s="214" t="s">
        <v>91</v>
      </c>
      <c r="AV143" s="15" t="s">
        <v>21</v>
      </c>
      <c r="AW143" s="15" t="s">
        <v>36</v>
      </c>
      <c r="AX143" s="15" t="s">
        <v>80</v>
      </c>
      <c r="AY143" s="214" t="s">
        <v>180</v>
      </c>
    </row>
    <row r="144" spans="1:65" s="13" customFormat="1" ht="11.25">
      <c r="B144" s="186"/>
      <c r="D144" s="182" t="s">
        <v>187</v>
      </c>
      <c r="E144" s="187" t="s">
        <v>1</v>
      </c>
      <c r="F144" s="188" t="s">
        <v>1699</v>
      </c>
      <c r="H144" s="189">
        <v>1.365</v>
      </c>
      <c r="I144" s="190"/>
      <c r="L144" s="186"/>
      <c r="M144" s="191"/>
      <c r="N144" s="192"/>
      <c r="O144" s="192"/>
      <c r="P144" s="192"/>
      <c r="Q144" s="192"/>
      <c r="R144" s="192"/>
      <c r="S144" s="192"/>
      <c r="T144" s="193"/>
      <c r="AT144" s="187" t="s">
        <v>187</v>
      </c>
      <c r="AU144" s="187" t="s">
        <v>91</v>
      </c>
      <c r="AV144" s="13" t="s">
        <v>91</v>
      </c>
      <c r="AW144" s="13" t="s">
        <v>36</v>
      </c>
      <c r="AX144" s="13" t="s">
        <v>80</v>
      </c>
      <c r="AY144" s="187" t="s">
        <v>180</v>
      </c>
    </row>
    <row r="145" spans="1:65" s="13" customFormat="1" ht="11.25">
      <c r="B145" s="186"/>
      <c r="D145" s="182" t="s">
        <v>187</v>
      </c>
      <c r="E145" s="187" t="s">
        <v>1</v>
      </c>
      <c r="F145" s="188" t="s">
        <v>1700</v>
      </c>
      <c r="H145" s="189">
        <v>2.5449999999999999</v>
      </c>
      <c r="I145" s="190"/>
      <c r="L145" s="186"/>
      <c r="M145" s="191"/>
      <c r="N145" s="192"/>
      <c r="O145" s="192"/>
      <c r="P145" s="192"/>
      <c r="Q145" s="192"/>
      <c r="R145" s="192"/>
      <c r="S145" s="192"/>
      <c r="T145" s="193"/>
      <c r="AT145" s="187" t="s">
        <v>187</v>
      </c>
      <c r="AU145" s="187" t="s">
        <v>91</v>
      </c>
      <c r="AV145" s="13" t="s">
        <v>91</v>
      </c>
      <c r="AW145" s="13" t="s">
        <v>36</v>
      </c>
      <c r="AX145" s="13" t="s">
        <v>80</v>
      </c>
      <c r="AY145" s="187" t="s">
        <v>180</v>
      </c>
    </row>
    <row r="146" spans="1:65" s="14" customFormat="1" ht="11.25">
      <c r="B146" s="194"/>
      <c r="D146" s="182" t="s">
        <v>187</v>
      </c>
      <c r="E146" s="195" t="s">
        <v>1</v>
      </c>
      <c r="F146" s="196" t="s">
        <v>189</v>
      </c>
      <c r="H146" s="197">
        <v>3.91</v>
      </c>
      <c r="I146" s="198"/>
      <c r="L146" s="194"/>
      <c r="M146" s="199"/>
      <c r="N146" s="200"/>
      <c r="O146" s="200"/>
      <c r="P146" s="200"/>
      <c r="Q146" s="200"/>
      <c r="R146" s="200"/>
      <c r="S146" s="200"/>
      <c r="T146" s="201"/>
      <c r="AT146" s="195" t="s">
        <v>187</v>
      </c>
      <c r="AU146" s="195" t="s">
        <v>91</v>
      </c>
      <c r="AV146" s="14" t="s">
        <v>128</v>
      </c>
      <c r="AW146" s="14" t="s">
        <v>36</v>
      </c>
      <c r="AX146" s="14" t="s">
        <v>21</v>
      </c>
      <c r="AY146" s="195" t="s">
        <v>180</v>
      </c>
    </row>
    <row r="147" spans="1:65" s="2" customFormat="1" ht="24" customHeight="1">
      <c r="A147" s="33"/>
      <c r="B147" s="167"/>
      <c r="C147" s="168" t="s">
        <v>91</v>
      </c>
      <c r="D147" s="168" t="s">
        <v>182</v>
      </c>
      <c r="E147" s="169" t="s">
        <v>1701</v>
      </c>
      <c r="F147" s="170" t="s">
        <v>1702</v>
      </c>
      <c r="G147" s="171" t="s">
        <v>199</v>
      </c>
      <c r="H147" s="172">
        <v>169.24600000000001</v>
      </c>
      <c r="I147" s="173"/>
      <c r="J147" s="174">
        <f>ROUND(I147*H147,2)</f>
        <v>0</v>
      </c>
      <c r="K147" s="175"/>
      <c r="L147" s="34"/>
      <c r="M147" s="176" t="s">
        <v>1</v>
      </c>
      <c r="N147" s="177" t="s">
        <v>45</v>
      </c>
      <c r="O147" s="59"/>
      <c r="P147" s="178">
        <f>O147*H147</f>
        <v>0</v>
      </c>
      <c r="Q147" s="178">
        <v>0</v>
      </c>
      <c r="R147" s="178">
        <f>Q147*H147</f>
        <v>0</v>
      </c>
      <c r="S147" s="178">
        <v>0</v>
      </c>
      <c r="T147" s="179">
        <f>S147*H147</f>
        <v>0</v>
      </c>
      <c r="U147" s="33"/>
      <c r="V147" s="33"/>
      <c r="W147" s="33"/>
      <c r="X147" s="33"/>
      <c r="Y147" s="33"/>
      <c r="Z147" s="33"/>
      <c r="AA147" s="33"/>
      <c r="AB147" s="33"/>
      <c r="AC147" s="33"/>
      <c r="AD147" s="33"/>
      <c r="AE147" s="33"/>
      <c r="AR147" s="180" t="s">
        <v>128</v>
      </c>
      <c r="AT147" s="180" t="s">
        <v>182</v>
      </c>
      <c r="AU147" s="180" t="s">
        <v>91</v>
      </c>
      <c r="AY147" s="18" t="s">
        <v>180</v>
      </c>
      <c r="BE147" s="181">
        <f>IF(N147="základní",J147,0)</f>
        <v>0</v>
      </c>
      <c r="BF147" s="181">
        <f>IF(N147="snížená",J147,0)</f>
        <v>0</v>
      </c>
      <c r="BG147" s="181">
        <f>IF(N147="zákl. přenesená",J147,0)</f>
        <v>0</v>
      </c>
      <c r="BH147" s="181">
        <f>IF(N147="sníž. přenesená",J147,0)</f>
        <v>0</v>
      </c>
      <c r="BI147" s="181">
        <f>IF(N147="nulová",J147,0)</f>
        <v>0</v>
      </c>
      <c r="BJ147" s="18" t="s">
        <v>21</v>
      </c>
      <c r="BK147" s="181">
        <f>ROUND(I147*H147,2)</f>
        <v>0</v>
      </c>
      <c r="BL147" s="18" t="s">
        <v>128</v>
      </c>
      <c r="BM147" s="180" t="s">
        <v>128</v>
      </c>
    </row>
    <row r="148" spans="1:65" s="2" customFormat="1" ht="19.5">
      <c r="A148" s="33"/>
      <c r="B148" s="34"/>
      <c r="C148" s="33"/>
      <c r="D148" s="182" t="s">
        <v>186</v>
      </c>
      <c r="E148" s="33"/>
      <c r="F148" s="183" t="s">
        <v>1702</v>
      </c>
      <c r="G148" s="33"/>
      <c r="H148" s="33"/>
      <c r="I148" s="102"/>
      <c r="J148" s="33"/>
      <c r="K148" s="33"/>
      <c r="L148" s="34"/>
      <c r="M148" s="184"/>
      <c r="N148" s="185"/>
      <c r="O148" s="59"/>
      <c r="P148" s="59"/>
      <c r="Q148" s="59"/>
      <c r="R148" s="59"/>
      <c r="S148" s="59"/>
      <c r="T148" s="60"/>
      <c r="U148" s="33"/>
      <c r="V148" s="33"/>
      <c r="W148" s="33"/>
      <c r="X148" s="33"/>
      <c r="Y148" s="33"/>
      <c r="Z148" s="33"/>
      <c r="AA148" s="33"/>
      <c r="AB148" s="33"/>
      <c r="AC148" s="33"/>
      <c r="AD148" s="33"/>
      <c r="AE148" s="33"/>
      <c r="AT148" s="18" t="s">
        <v>186</v>
      </c>
      <c r="AU148" s="18" t="s">
        <v>91</v>
      </c>
    </row>
    <row r="149" spans="1:65" s="13" customFormat="1" ht="11.25">
      <c r="B149" s="186"/>
      <c r="D149" s="182" t="s">
        <v>187</v>
      </c>
      <c r="E149" s="187" t="s">
        <v>1</v>
      </c>
      <c r="F149" s="188" t="s">
        <v>1703</v>
      </c>
      <c r="H149" s="189">
        <v>4.218</v>
      </c>
      <c r="I149" s="190"/>
      <c r="L149" s="186"/>
      <c r="M149" s="191"/>
      <c r="N149" s="192"/>
      <c r="O149" s="192"/>
      <c r="P149" s="192"/>
      <c r="Q149" s="192"/>
      <c r="R149" s="192"/>
      <c r="S149" s="192"/>
      <c r="T149" s="193"/>
      <c r="AT149" s="187" t="s">
        <v>187</v>
      </c>
      <c r="AU149" s="187" t="s">
        <v>91</v>
      </c>
      <c r="AV149" s="13" t="s">
        <v>91</v>
      </c>
      <c r="AW149" s="13" t="s">
        <v>36</v>
      </c>
      <c r="AX149" s="13" t="s">
        <v>80</v>
      </c>
      <c r="AY149" s="187" t="s">
        <v>180</v>
      </c>
    </row>
    <row r="150" spans="1:65" s="13" customFormat="1" ht="11.25">
      <c r="B150" s="186"/>
      <c r="D150" s="182" t="s">
        <v>187</v>
      </c>
      <c r="E150" s="187" t="s">
        <v>1</v>
      </c>
      <c r="F150" s="188" t="s">
        <v>1704</v>
      </c>
      <c r="H150" s="189">
        <v>14.502000000000001</v>
      </c>
      <c r="I150" s="190"/>
      <c r="L150" s="186"/>
      <c r="M150" s="191"/>
      <c r="N150" s="192"/>
      <c r="O150" s="192"/>
      <c r="P150" s="192"/>
      <c r="Q150" s="192"/>
      <c r="R150" s="192"/>
      <c r="S150" s="192"/>
      <c r="T150" s="193"/>
      <c r="AT150" s="187" t="s">
        <v>187</v>
      </c>
      <c r="AU150" s="187" t="s">
        <v>91</v>
      </c>
      <c r="AV150" s="13" t="s">
        <v>91</v>
      </c>
      <c r="AW150" s="13" t="s">
        <v>36</v>
      </c>
      <c r="AX150" s="13" t="s">
        <v>80</v>
      </c>
      <c r="AY150" s="187" t="s">
        <v>180</v>
      </c>
    </row>
    <row r="151" spans="1:65" s="13" customFormat="1" ht="11.25">
      <c r="B151" s="186"/>
      <c r="D151" s="182" t="s">
        <v>187</v>
      </c>
      <c r="E151" s="187" t="s">
        <v>1</v>
      </c>
      <c r="F151" s="188" t="s">
        <v>1705</v>
      </c>
      <c r="H151" s="189">
        <v>12.728999999999999</v>
      </c>
      <c r="I151" s="190"/>
      <c r="L151" s="186"/>
      <c r="M151" s="191"/>
      <c r="N151" s="192"/>
      <c r="O151" s="192"/>
      <c r="P151" s="192"/>
      <c r="Q151" s="192"/>
      <c r="R151" s="192"/>
      <c r="S151" s="192"/>
      <c r="T151" s="193"/>
      <c r="AT151" s="187" t="s">
        <v>187</v>
      </c>
      <c r="AU151" s="187" t="s">
        <v>91</v>
      </c>
      <c r="AV151" s="13" t="s">
        <v>91</v>
      </c>
      <c r="AW151" s="13" t="s">
        <v>36</v>
      </c>
      <c r="AX151" s="13" t="s">
        <v>80</v>
      </c>
      <c r="AY151" s="187" t="s">
        <v>180</v>
      </c>
    </row>
    <row r="152" spans="1:65" s="13" customFormat="1" ht="11.25">
      <c r="B152" s="186"/>
      <c r="D152" s="182" t="s">
        <v>187</v>
      </c>
      <c r="E152" s="187" t="s">
        <v>1</v>
      </c>
      <c r="F152" s="188" t="s">
        <v>1706</v>
      </c>
      <c r="H152" s="189">
        <v>4.8390000000000004</v>
      </c>
      <c r="I152" s="190"/>
      <c r="L152" s="186"/>
      <c r="M152" s="191"/>
      <c r="N152" s="192"/>
      <c r="O152" s="192"/>
      <c r="P152" s="192"/>
      <c r="Q152" s="192"/>
      <c r="R152" s="192"/>
      <c r="S152" s="192"/>
      <c r="T152" s="193"/>
      <c r="AT152" s="187" t="s">
        <v>187</v>
      </c>
      <c r="AU152" s="187" t="s">
        <v>91</v>
      </c>
      <c r="AV152" s="13" t="s">
        <v>91</v>
      </c>
      <c r="AW152" s="13" t="s">
        <v>36</v>
      </c>
      <c r="AX152" s="13" t="s">
        <v>80</v>
      </c>
      <c r="AY152" s="187" t="s">
        <v>180</v>
      </c>
    </row>
    <row r="153" spans="1:65" s="13" customFormat="1" ht="11.25">
      <c r="B153" s="186"/>
      <c r="D153" s="182" t="s">
        <v>187</v>
      </c>
      <c r="E153" s="187" t="s">
        <v>1</v>
      </c>
      <c r="F153" s="188" t="s">
        <v>1707</v>
      </c>
      <c r="H153" s="189">
        <v>103.75700000000001</v>
      </c>
      <c r="I153" s="190"/>
      <c r="L153" s="186"/>
      <c r="M153" s="191"/>
      <c r="N153" s="192"/>
      <c r="O153" s="192"/>
      <c r="P153" s="192"/>
      <c r="Q153" s="192"/>
      <c r="R153" s="192"/>
      <c r="S153" s="192"/>
      <c r="T153" s="193"/>
      <c r="AT153" s="187" t="s">
        <v>187</v>
      </c>
      <c r="AU153" s="187" t="s">
        <v>91</v>
      </c>
      <c r="AV153" s="13" t="s">
        <v>91</v>
      </c>
      <c r="AW153" s="13" t="s">
        <v>36</v>
      </c>
      <c r="AX153" s="13" t="s">
        <v>80</v>
      </c>
      <c r="AY153" s="187" t="s">
        <v>180</v>
      </c>
    </row>
    <row r="154" spans="1:65" s="13" customFormat="1" ht="11.25">
      <c r="B154" s="186"/>
      <c r="D154" s="182" t="s">
        <v>187</v>
      </c>
      <c r="E154" s="187" t="s">
        <v>1</v>
      </c>
      <c r="F154" s="188" t="s">
        <v>1708</v>
      </c>
      <c r="H154" s="189">
        <v>23.538</v>
      </c>
      <c r="I154" s="190"/>
      <c r="L154" s="186"/>
      <c r="M154" s="191"/>
      <c r="N154" s="192"/>
      <c r="O154" s="192"/>
      <c r="P154" s="192"/>
      <c r="Q154" s="192"/>
      <c r="R154" s="192"/>
      <c r="S154" s="192"/>
      <c r="T154" s="193"/>
      <c r="AT154" s="187" t="s">
        <v>187</v>
      </c>
      <c r="AU154" s="187" t="s">
        <v>91</v>
      </c>
      <c r="AV154" s="13" t="s">
        <v>91</v>
      </c>
      <c r="AW154" s="13" t="s">
        <v>36</v>
      </c>
      <c r="AX154" s="13" t="s">
        <v>80</v>
      </c>
      <c r="AY154" s="187" t="s">
        <v>180</v>
      </c>
    </row>
    <row r="155" spans="1:65" s="13" customFormat="1" ht="11.25">
      <c r="B155" s="186"/>
      <c r="D155" s="182" t="s">
        <v>187</v>
      </c>
      <c r="E155" s="187" t="s">
        <v>1</v>
      </c>
      <c r="F155" s="188" t="s">
        <v>1709</v>
      </c>
      <c r="H155" s="189">
        <v>5.6630000000000003</v>
      </c>
      <c r="I155" s="190"/>
      <c r="L155" s="186"/>
      <c r="M155" s="191"/>
      <c r="N155" s="192"/>
      <c r="O155" s="192"/>
      <c r="P155" s="192"/>
      <c r="Q155" s="192"/>
      <c r="R155" s="192"/>
      <c r="S155" s="192"/>
      <c r="T155" s="193"/>
      <c r="AT155" s="187" t="s">
        <v>187</v>
      </c>
      <c r="AU155" s="187" t="s">
        <v>91</v>
      </c>
      <c r="AV155" s="13" t="s">
        <v>91</v>
      </c>
      <c r="AW155" s="13" t="s">
        <v>36</v>
      </c>
      <c r="AX155" s="13" t="s">
        <v>80</v>
      </c>
      <c r="AY155" s="187" t="s">
        <v>180</v>
      </c>
    </row>
    <row r="156" spans="1:65" s="14" customFormat="1" ht="11.25">
      <c r="B156" s="194"/>
      <c r="D156" s="182" t="s">
        <v>187</v>
      </c>
      <c r="E156" s="195" t="s">
        <v>1</v>
      </c>
      <c r="F156" s="196" t="s">
        <v>189</v>
      </c>
      <c r="H156" s="197">
        <v>169.24600000000004</v>
      </c>
      <c r="I156" s="198"/>
      <c r="L156" s="194"/>
      <c r="M156" s="199"/>
      <c r="N156" s="200"/>
      <c r="O156" s="200"/>
      <c r="P156" s="200"/>
      <c r="Q156" s="200"/>
      <c r="R156" s="200"/>
      <c r="S156" s="200"/>
      <c r="T156" s="201"/>
      <c r="AT156" s="195" t="s">
        <v>187</v>
      </c>
      <c r="AU156" s="195" t="s">
        <v>91</v>
      </c>
      <c r="AV156" s="14" t="s">
        <v>128</v>
      </c>
      <c r="AW156" s="14" t="s">
        <v>36</v>
      </c>
      <c r="AX156" s="14" t="s">
        <v>21</v>
      </c>
      <c r="AY156" s="195" t="s">
        <v>180</v>
      </c>
    </row>
    <row r="157" spans="1:65" s="2" customFormat="1" ht="16.5" customHeight="1">
      <c r="A157" s="33"/>
      <c r="B157" s="167"/>
      <c r="C157" s="168" t="s">
        <v>118</v>
      </c>
      <c r="D157" s="168" t="s">
        <v>182</v>
      </c>
      <c r="E157" s="169" t="s">
        <v>1710</v>
      </c>
      <c r="F157" s="170" t="s">
        <v>1711</v>
      </c>
      <c r="G157" s="171" t="s">
        <v>199</v>
      </c>
      <c r="H157" s="172">
        <v>2.7069999999999999</v>
      </c>
      <c r="I157" s="173"/>
      <c r="J157" s="174">
        <f>ROUND(I157*H157,2)</f>
        <v>0</v>
      </c>
      <c r="K157" s="175"/>
      <c r="L157" s="34"/>
      <c r="M157" s="176" t="s">
        <v>1</v>
      </c>
      <c r="N157" s="177" t="s">
        <v>45</v>
      </c>
      <c r="O157" s="59"/>
      <c r="P157" s="178">
        <f>O157*H157</f>
        <v>0</v>
      </c>
      <c r="Q157" s="178">
        <v>0</v>
      </c>
      <c r="R157" s="178">
        <f>Q157*H157</f>
        <v>0</v>
      </c>
      <c r="S157" s="178">
        <v>0</v>
      </c>
      <c r="T157" s="179">
        <f>S157*H157</f>
        <v>0</v>
      </c>
      <c r="U157" s="33"/>
      <c r="V157" s="33"/>
      <c r="W157" s="33"/>
      <c r="X157" s="33"/>
      <c r="Y157" s="33"/>
      <c r="Z157" s="33"/>
      <c r="AA157" s="33"/>
      <c r="AB157" s="33"/>
      <c r="AC157" s="33"/>
      <c r="AD157" s="33"/>
      <c r="AE157" s="33"/>
      <c r="AR157" s="180" t="s">
        <v>128</v>
      </c>
      <c r="AT157" s="180" t="s">
        <v>182</v>
      </c>
      <c r="AU157" s="180" t="s">
        <v>91</v>
      </c>
      <c r="AY157" s="18" t="s">
        <v>180</v>
      </c>
      <c r="BE157" s="181">
        <f>IF(N157="základní",J157,0)</f>
        <v>0</v>
      </c>
      <c r="BF157" s="181">
        <f>IF(N157="snížená",J157,0)</f>
        <v>0</v>
      </c>
      <c r="BG157" s="181">
        <f>IF(N157="zákl. přenesená",J157,0)</f>
        <v>0</v>
      </c>
      <c r="BH157" s="181">
        <f>IF(N157="sníž. přenesená",J157,0)</f>
        <v>0</v>
      </c>
      <c r="BI157" s="181">
        <f>IF(N157="nulová",J157,0)</f>
        <v>0</v>
      </c>
      <c r="BJ157" s="18" t="s">
        <v>21</v>
      </c>
      <c r="BK157" s="181">
        <f>ROUND(I157*H157,2)</f>
        <v>0</v>
      </c>
      <c r="BL157" s="18" t="s">
        <v>128</v>
      </c>
      <c r="BM157" s="180" t="s">
        <v>195</v>
      </c>
    </row>
    <row r="158" spans="1:65" s="2" customFormat="1" ht="11.25">
      <c r="A158" s="33"/>
      <c r="B158" s="34"/>
      <c r="C158" s="33"/>
      <c r="D158" s="182" t="s">
        <v>186</v>
      </c>
      <c r="E158" s="33"/>
      <c r="F158" s="183" t="s">
        <v>1711</v>
      </c>
      <c r="G158" s="33"/>
      <c r="H158" s="33"/>
      <c r="I158" s="102"/>
      <c r="J158" s="33"/>
      <c r="K158" s="33"/>
      <c r="L158" s="34"/>
      <c r="M158" s="184"/>
      <c r="N158" s="185"/>
      <c r="O158" s="59"/>
      <c r="P158" s="59"/>
      <c r="Q158" s="59"/>
      <c r="R158" s="59"/>
      <c r="S158" s="59"/>
      <c r="T158" s="60"/>
      <c r="U158" s="33"/>
      <c r="V158" s="33"/>
      <c r="W158" s="33"/>
      <c r="X158" s="33"/>
      <c r="Y158" s="33"/>
      <c r="Z158" s="33"/>
      <c r="AA158" s="33"/>
      <c r="AB158" s="33"/>
      <c r="AC158" s="33"/>
      <c r="AD158" s="33"/>
      <c r="AE158" s="33"/>
      <c r="AT158" s="18" t="s">
        <v>186</v>
      </c>
      <c r="AU158" s="18" t="s">
        <v>91</v>
      </c>
    </row>
    <row r="159" spans="1:65" s="15" customFormat="1" ht="11.25">
      <c r="B159" s="213"/>
      <c r="D159" s="182" t="s">
        <v>187</v>
      </c>
      <c r="E159" s="214" t="s">
        <v>1</v>
      </c>
      <c r="F159" s="215" t="s">
        <v>1712</v>
      </c>
      <c r="H159" s="214" t="s">
        <v>1</v>
      </c>
      <c r="I159" s="216"/>
      <c r="L159" s="213"/>
      <c r="M159" s="217"/>
      <c r="N159" s="218"/>
      <c r="O159" s="218"/>
      <c r="P159" s="218"/>
      <c r="Q159" s="218"/>
      <c r="R159" s="218"/>
      <c r="S159" s="218"/>
      <c r="T159" s="219"/>
      <c r="AT159" s="214" t="s">
        <v>187</v>
      </c>
      <c r="AU159" s="214" t="s">
        <v>91</v>
      </c>
      <c r="AV159" s="15" t="s">
        <v>21</v>
      </c>
      <c r="AW159" s="15" t="s">
        <v>36</v>
      </c>
      <c r="AX159" s="15" t="s">
        <v>80</v>
      </c>
      <c r="AY159" s="214" t="s">
        <v>180</v>
      </c>
    </row>
    <row r="160" spans="1:65" s="13" customFormat="1" ht="11.25">
      <c r="B160" s="186"/>
      <c r="D160" s="182" t="s">
        <v>187</v>
      </c>
      <c r="E160" s="187" t="s">
        <v>1</v>
      </c>
      <c r="F160" s="188" t="s">
        <v>1713</v>
      </c>
      <c r="H160" s="189">
        <v>2.7069999999999999</v>
      </c>
      <c r="I160" s="190"/>
      <c r="L160" s="186"/>
      <c r="M160" s="191"/>
      <c r="N160" s="192"/>
      <c r="O160" s="192"/>
      <c r="P160" s="192"/>
      <c r="Q160" s="192"/>
      <c r="R160" s="192"/>
      <c r="S160" s="192"/>
      <c r="T160" s="193"/>
      <c r="AT160" s="187" t="s">
        <v>187</v>
      </c>
      <c r="AU160" s="187" t="s">
        <v>91</v>
      </c>
      <c r="AV160" s="13" t="s">
        <v>91</v>
      </c>
      <c r="AW160" s="13" t="s">
        <v>36</v>
      </c>
      <c r="AX160" s="13" t="s">
        <v>80</v>
      </c>
      <c r="AY160" s="187" t="s">
        <v>180</v>
      </c>
    </row>
    <row r="161" spans="1:65" s="14" customFormat="1" ht="11.25">
      <c r="B161" s="194"/>
      <c r="D161" s="182" t="s">
        <v>187</v>
      </c>
      <c r="E161" s="195" t="s">
        <v>1</v>
      </c>
      <c r="F161" s="196" t="s">
        <v>189</v>
      </c>
      <c r="H161" s="197">
        <v>2.7069999999999999</v>
      </c>
      <c r="I161" s="198"/>
      <c r="L161" s="194"/>
      <c r="M161" s="199"/>
      <c r="N161" s="200"/>
      <c r="O161" s="200"/>
      <c r="P161" s="200"/>
      <c r="Q161" s="200"/>
      <c r="R161" s="200"/>
      <c r="S161" s="200"/>
      <c r="T161" s="201"/>
      <c r="AT161" s="195" t="s">
        <v>187</v>
      </c>
      <c r="AU161" s="195" t="s">
        <v>91</v>
      </c>
      <c r="AV161" s="14" t="s">
        <v>128</v>
      </c>
      <c r="AW161" s="14" t="s">
        <v>36</v>
      </c>
      <c r="AX161" s="14" t="s">
        <v>21</v>
      </c>
      <c r="AY161" s="195" t="s">
        <v>180</v>
      </c>
    </row>
    <row r="162" spans="1:65" s="2" customFormat="1" ht="16.5" customHeight="1">
      <c r="A162" s="33"/>
      <c r="B162" s="167"/>
      <c r="C162" s="168" t="s">
        <v>128</v>
      </c>
      <c r="D162" s="168" t="s">
        <v>182</v>
      </c>
      <c r="E162" s="169" t="s">
        <v>1714</v>
      </c>
      <c r="F162" s="170" t="s">
        <v>1715</v>
      </c>
      <c r="G162" s="171" t="s">
        <v>199</v>
      </c>
      <c r="H162" s="172">
        <v>20.292000000000002</v>
      </c>
      <c r="I162" s="173"/>
      <c r="J162" s="174">
        <f>ROUND(I162*H162,2)</f>
        <v>0</v>
      </c>
      <c r="K162" s="175"/>
      <c r="L162" s="34"/>
      <c r="M162" s="176" t="s">
        <v>1</v>
      </c>
      <c r="N162" s="177" t="s">
        <v>45</v>
      </c>
      <c r="O162" s="59"/>
      <c r="P162" s="178">
        <f>O162*H162</f>
        <v>0</v>
      </c>
      <c r="Q162" s="178">
        <v>0</v>
      </c>
      <c r="R162" s="178">
        <f>Q162*H162</f>
        <v>0</v>
      </c>
      <c r="S162" s="178">
        <v>0</v>
      </c>
      <c r="T162" s="179">
        <f>S162*H162</f>
        <v>0</v>
      </c>
      <c r="U162" s="33"/>
      <c r="V162" s="33"/>
      <c r="W162" s="33"/>
      <c r="X162" s="33"/>
      <c r="Y162" s="33"/>
      <c r="Z162" s="33"/>
      <c r="AA162" s="33"/>
      <c r="AB162" s="33"/>
      <c r="AC162" s="33"/>
      <c r="AD162" s="33"/>
      <c r="AE162" s="33"/>
      <c r="AR162" s="180" t="s">
        <v>128</v>
      </c>
      <c r="AT162" s="180" t="s">
        <v>182</v>
      </c>
      <c r="AU162" s="180" t="s">
        <v>91</v>
      </c>
      <c r="AY162" s="18" t="s">
        <v>180</v>
      </c>
      <c r="BE162" s="181">
        <f>IF(N162="základní",J162,0)</f>
        <v>0</v>
      </c>
      <c r="BF162" s="181">
        <f>IF(N162="snížená",J162,0)</f>
        <v>0</v>
      </c>
      <c r="BG162" s="181">
        <f>IF(N162="zákl. přenesená",J162,0)</f>
        <v>0</v>
      </c>
      <c r="BH162" s="181">
        <f>IF(N162="sníž. přenesená",J162,0)</f>
        <v>0</v>
      </c>
      <c r="BI162" s="181">
        <f>IF(N162="nulová",J162,0)</f>
        <v>0</v>
      </c>
      <c r="BJ162" s="18" t="s">
        <v>21</v>
      </c>
      <c r="BK162" s="181">
        <f>ROUND(I162*H162,2)</f>
        <v>0</v>
      </c>
      <c r="BL162" s="18" t="s">
        <v>128</v>
      </c>
      <c r="BM162" s="180" t="s">
        <v>193</v>
      </c>
    </row>
    <row r="163" spans="1:65" s="2" customFormat="1" ht="11.25">
      <c r="A163" s="33"/>
      <c r="B163" s="34"/>
      <c r="C163" s="33"/>
      <c r="D163" s="182" t="s">
        <v>186</v>
      </c>
      <c r="E163" s="33"/>
      <c r="F163" s="183" t="s">
        <v>1715</v>
      </c>
      <c r="G163" s="33"/>
      <c r="H163" s="33"/>
      <c r="I163" s="102"/>
      <c r="J163" s="33"/>
      <c r="K163" s="33"/>
      <c r="L163" s="34"/>
      <c r="M163" s="184"/>
      <c r="N163" s="185"/>
      <c r="O163" s="59"/>
      <c r="P163" s="59"/>
      <c r="Q163" s="59"/>
      <c r="R163" s="59"/>
      <c r="S163" s="59"/>
      <c r="T163" s="60"/>
      <c r="U163" s="33"/>
      <c r="V163" s="33"/>
      <c r="W163" s="33"/>
      <c r="X163" s="33"/>
      <c r="Y163" s="33"/>
      <c r="Z163" s="33"/>
      <c r="AA163" s="33"/>
      <c r="AB163" s="33"/>
      <c r="AC163" s="33"/>
      <c r="AD163" s="33"/>
      <c r="AE163" s="33"/>
      <c r="AT163" s="18" t="s">
        <v>186</v>
      </c>
      <c r="AU163" s="18" t="s">
        <v>91</v>
      </c>
    </row>
    <row r="164" spans="1:65" s="15" customFormat="1" ht="11.25">
      <c r="B164" s="213"/>
      <c r="D164" s="182" t="s">
        <v>187</v>
      </c>
      <c r="E164" s="214" t="s">
        <v>1</v>
      </c>
      <c r="F164" s="215" t="s">
        <v>1716</v>
      </c>
      <c r="H164" s="214" t="s">
        <v>1</v>
      </c>
      <c r="I164" s="216"/>
      <c r="L164" s="213"/>
      <c r="M164" s="217"/>
      <c r="N164" s="218"/>
      <c r="O164" s="218"/>
      <c r="P164" s="218"/>
      <c r="Q164" s="218"/>
      <c r="R164" s="218"/>
      <c r="S164" s="218"/>
      <c r="T164" s="219"/>
      <c r="AT164" s="214" t="s">
        <v>187</v>
      </c>
      <c r="AU164" s="214" t="s">
        <v>91</v>
      </c>
      <c r="AV164" s="15" t="s">
        <v>21</v>
      </c>
      <c r="AW164" s="15" t="s">
        <v>36</v>
      </c>
      <c r="AX164" s="15" t="s">
        <v>80</v>
      </c>
      <c r="AY164" s="214" t="s">
        <v>180</v>
      </c>
    </row>
    <row r="165" spans="1:65" s="13" customFormat="1" ht="11.25">
      <c r="B165" s="186"/>
      <c r="D165" s="182" t="s">
        <v>187</v>
      </c>
      <c r="E165" s="187" t="s">
        <v>1</v>
      </c>
      <c r="F165" s="188" t="s">
        <v>1717</v>
      </c>
      <c r="H165" s="189">
        <v>20.292000000000002</v>
      </c>
      <c r="I165" s="190"/>
      <c r="L165" s="186"/>
      <c r="M165" s="191"/>
      <c r="N165" s="192"/>
      <c r="O165" s="192"/>
      <c r="P165" s="192"/>
      <c r="Q165" s="192"/>
      <c r="R165" s="192"/>
      <c r="S165" s="192"/>
      <c r="T165" s="193"/>
      <c r="AT165" s="187" t="s">
        <v>187</v>
      </c>
      <c r="AU165" s="187" t="s">
        <v>91</v>
      </c>
      <c r="AV165" s="13" t="s">
        <v>91</v>
      </c>
      <c r="AW165" s="13" t="s">
        <v>36</v>
      </c>
      <c r="AX165" s="13" t="s">
        <v>80</v>
      </c>
      <c r="AY165" s="187" t="s">
        <v>180</v>
      </c>
    </row>
    <row r="166" spans="1:65" s="14" customFormat="1" ht="11.25">
      <c r="B166" s="194"/>
      <c r="D166" s="182" t="s">
        <v>187</v>
      </c>
      <c r="E166" s="195" t="s">
        <v>1</v>
      </c>
      <c r="F166" s="196" t="s">
        <v>189</v>
      </c>
      <c r="H166" s="197">
        <v>20.292000000000002</v>
      </c>
      <c r="I166" s="198"/>
      <c r="L166" s="194"/>
      <c r="M166" s="199"/>
      <c r="N166" s="200"/>
      <c r="O166" s="200"/>
      <c r="P166" s="200"/>
      <c r="Q166" s="200"/>
      <c r="R166" s="200"/>
      <c r="S166" s="200"/>
      <c r="T166" s="201"/>
      <c r="AT166" s="195" t="s">
        <v>187</v>
      </c>
      <c r="AU166" s="195" t="s">
        <v>91</v>
      </c>
      <c r="AV166" s="14" t="s">
        <v>128</v>
      </c>
      <c r="AW166" s="14" t="s">
        <v>36</v>
      </c>
      <c r="AX166" s="14" t="s">
        <v>21</v>
      </c>
      <c r="AY166" s="195" t="s">
        <v>180</v>
      </c>
    </row>
    <row r="167" spans="1:65" s="2" customFormat="1" ht="48" customHeight="1">
      <c r="A167" s="33"/>
      <c r="B167" s="167"/>
      <c r="C167" s="168" t="s">
        <v>203</v>
      </c>
      <c r="D167" s="168" t="s">
        <v>182</v>
      </c>
      <c r="E167" s="169" t="s">
        <v>1718</v>
      </c>
      <c r="F167" s="170" t="s">
        <v>1719</v>
      </c>
      <c r="G167" s="171" t="s">
        <v>213</v>
      </c>
      <c r="H167" s="172">
        <v>2</v>
      </c>
      <c r="I167" s="173"/>
      <c r="J167" s="174">
        <f>ROUND(I167*H167,2)</f>
        <v>0</v>
      </c>
      <c r="K167" s="175"/>
      <c r="L167" s="34"/>
      <c r="M167" s="176" t="s">
        <v>1</v>
      </c>
      <c r="N167" s="177" t="s">
        <v>45</v>
      </c>
      <c r="O167" s="59"/>
      <c r="P167" s="178">
        <f>O167*H167</f>
        <v>0</v>
      </c>
      <c r="Q167" s="178">
        <v>0</v>
      </c>
      <c r="R167" s="178">
        <f>Q167*H167</f>
        <v>0</v>
      </c>
      <c r="S167" s="178">
        <v>0</v>
      </c>
      <c r="T167" s="179">
        <f>S167*H167</f>
        <v>0</v>
      </c>
      <c r="U167" s="33"/>
      <c r="V167" s="33"/>
      <c r="W167" s="33"/>
      <c r="X167" s="33"/>
      <c r="Y167" s="33"/>
      <c r="Z167" s="33"/>
      <c r="AA167" s="33"/>
      <c r="AB167" s="33"/>
      <c r="AC167" s="33"/>
      <c r="AD167" s="33"/>
      <c r="AE167" s="33"/>
      <c r="AR167" s="180" t="s">
        <v>128</v>
      </c>
      <c r="AT167" s="180" t="s">
        <v>182</v>
      </c>
      <c r="AU167" s="180" t="s">
        <v>91</v>
      </c>
      <c r="AY167" s="18" t="s">
        <v>180</v>
      </c>
      <c r="BE167" s="181">
        <f>IF(N167="základní",J167,0)</f>
        <v>0</v>
      </c>
      <c r="BF167" s="181">
        <f>IF(N167="snížená",J167,0)</f>
        <v>0</v>
      </c>
      <c r="BG167" s="181">
        <f>IF(N167="zákl. přenesená",J167,0)</f>
        <v>0</v>
      </c>
      <c r="BH167" s="181">
        <f>IF(N167="sníž. přenesená",J167,0)</f>
        <v>0</v>
      </c>
      <c r="BI167" s="181">
        <f>IF(N167="nulová",J167,0)</f>
        <v>0</v>
      </c>
      <c r="BJ167" s="18" t="s">
        <v>21</v>
      </c>
      <c r="BK167" s="181">
        <f>ROUND(I167*H167,2)</f>
        <v>0</v>
      </c>
      <c r="BL167" s="18" t="s">
        <v>128</v>
      </c>
      <c r="BM167" s="180" t="s">
        <v>26</v>
      </c>
    </row>
    <row r="168" spans="1:65" s="2" customFormat="1" ht="39">
      <c r="A168" s="33"/>
      <c r="B168" s="34"/>
      <c r="C168" s="33"/>
      <c r="D168" s="182" t="s">
        <v>186</v>
      </c>
      <c r="E168" s="33"/>
      <c r="F168" s="183" t="s">
        <v>1719</v>
      </c>
      <c r="G168" s="33"/>
      <c r="H168" s="33"/>
      <c r="I168" s="102"/>
      <c r="J168" s="33"/>
      <c r="K168" s="33"/>
      <c r="L168" s="34"/>
      <c r="M168" s="184"/>
      <c r="N168" s="185"/>
      <c r="O168" s="59"/>
      <c r="P168" s="59"/>
      <c r="Q168" s="59"/>
      <c r="R168" s="59"/>
      <c r="S168" s="59"/>
      <c r="T168" s="60"/>
      <c r="U168" s="33"/>
      <c r="V168" s="33"/>
      <c r="W168" s="33"/>
      <c r="X168" s="33"/>
      <c r="Y168" s="33"/>
      <c r="Z168" s="33"/>
      <c r="AA168" s="33"/>
      <c r="AB168" s="33"/>
      <c r="AC168" s="33"/>
      <c r="AD168" s="33"/>
      <c r="AE168" s="33"/>
      <c r="AT168" s="18" t="s">
        <v>186</v>
      </c>
      <c r="AU168" s="18" t="s">
        <v>91</v>
      </c>
    </row>
    <row r="169" spans="1:65" s="13" customFormat="1" ht="11.25">
      <c r="B169" s="186"/>
      <c r="D169" s="182" t="s">
        <v>187</v>
      </c>
      <c r="E169" s="187" t="s">
        <v>1</v>
      </c>
      <c r="F169" s="188" t="s">
        <v>91</v>
      </c>
      <c r="H169" s="189">
        <v>2</v>
      </c>
      <c r="I169" s="190"/>
      <c r="L169" s="186"/>
      <c r="M169" s="191"/>
      <c r="N169" s="192"/>
      <c r="O169" s="192"/>
      <c r="P169" s="192"/>
      <c r="Q169" s="192"/>
      <c r="R169" s="192"/>
      <c r="S169" s="192"/>
      <c r="T169" s="193"/>
      <c r="AT169" s="187" t="s">
        <v>187</v>
      </c>
      <c r="AU169" s="187" t="s">
        <v>91</v>
      </c>
      <c r="AV169" s="13" t="s">
        <v>91</v>
      </c>
      <c r="AW169" s="13" t="s">
        <v>36</v>
      </c>
      <c r="AX169" s="13" t="s">
        <v>80</v>
      </c>
      <c r="AY169" s="187" t="s">
        <v>180</v>
      </c>
    </row>
    <row r="170" spans="1:65" s="14" customFormat="1" ht="11.25">
      <c r="B170" s="194"/>
      <c r="D170" s="182" t="s">
        <v>187</v>
      </c>
      <c r="E170" s="195" t="s">
        <v>1</v>
      </c>
      <c r="F170" s="196" t="s">
        <v>189</v>
      </c>
      <c r="H170" s="197">
        <v>2</v>
      </c>
      <c r="I170" s="198"/>
      <c r="L170" s="194"/>
      <c r="M170" s="199"/>
      <c r="N170" s="200"/>
      <c r="O170" s="200"/>
      <c r="P170" s="200"/>
      <c r="Q170" s="200"/>
      <c r="R170" s="200"/>
      <c r="S170" s="200"/>
      <c r="T170" s="201"/>
      <c r="AT170" s="195" t="s">
        <v>187</v>
      </c>
      <c r="AU170" s="195" t="s">
        <v>91</v>
      </c>
      <c r="AV170" s="14" t="s">
        <v>128</v>
      </c>
      <c r="AW170" s="14" t="s">
        <v>36</v>
      </c>
      <c r="AX170" s="14" t="s">
        <v>21</v>
      </c>
      <c r="AY170" s="195" t="s">
        <v>180</v>
      </c>
    </row>
    <row r="171" spans="1:65" s="2" customFormat="1" ht="24" customHeight="1">
      <c r="A171" s="33"/>
      <c r="B171" s="167"/>
      <c r="C171" s="202" t="s">
        <v>195</v>
      </c>
      <c r="D171" s="202" t="s">
        <v>190</v>
      </c>
      <c r="E171" s="203" t="s">
        <v>1720</v>
      </c>
      <c r="F171" s="204" t="s">
        <v>1721</v>
      </c>
      <c r="G171" s="205" t="s">
        <v>495</v>
      </c>
      <c r="H171" s="206">
        <v>2</v>
      </c>
      <c r="I171" s="207"/>
      <c r="J171" s="208">
        <f>ROUND(I171*H171,2)</f>
        <v>0</v>
      </c>
      <c r="K171" s="209"/>
      <c r="L171" s="210"/>
      <c r="M171" s="211" t="s">
        <v>1</v>
      </c>
      <c r="N171" s="212" t="s">
        <v>45</v>
      </c>
      <c r="O171" s="59"/>
      <c r="P171" s="178">
        <f>O171*H171</f>
        <v>0</v>
      </c>
      <c r="Q171" s="178">
        <v>0</v>
      </c>
      <c r="R171" s="178">
        <f>Q171*H171</f>
        <v>0</v>
      </c>
      <c r="S171" s="178">
        <v>0</v>
      </c>
      <c r="T171" s="179">
        <f>S171*H171</f>
        <v>0</v>
      </c>
      <c r="U171" s="33"/>
      <c r="V171" s="33"/>
      <c r="W171" s="33"/>
      <c r="X171" s="33"/>
      <c r="Y171" s="33"/>
      <c r="Z171" s="33"/>
      <c r="AA171" s="33"/>
      <c r="AB171" s="33"/>
      <c r="AC171" s="33"/>
      <c r="AD171" s="33"/>
      <c r="AE171" s="33"/>
      <c r="AR171" s="180" t="s">
        <v>193</v>
      </c>
      <c r="AT171" s="180" t="s">
        <v>190</v>
      </c>
      <c r="AU171" s="180" t="s">
        <v>91</v>
      </c>
      <c r="AY171" s="18" t="s">
        <v>180</v>
      </c>
      <c r="BE171" s="181">
        <f>IF(N171="základní",J171,0)</f>
        <v>0</v>
      </c>
      <c r="BF171" s="181">
        <f>IF(N171="snížená",J171,0)</f>
        <v>0</v>
      </c>
      <c r="BG171" s="181">
        <f>IF(N171="zákl. přenesená",J171,0)</f>
        <v>0</v>
      </c>
      <c r="BH171" s="181">
        <f>IF(N171="sníž. přenesená",J171,0)</f>
        <v>0</v>
      </c>
      <c r="BI171" s="181">
        <f>IF(N171="nulová",J171,0)</f>
        <v>0</v>
      </c>
      <c r="BJ171" s="18" t="s">
        <v>21</v>
      </c>
      <c r="BK171" s="181">
        <f>ROUND(I171*H171,2)</f>
        <v>0</v>
      </c>
      <c r="BL171" s="18" t="s">
        <v>128</v>
      </c>
      <c r="BM171" s="180" t="s">
        <v>208</v>
      </c>
    </row>
    <row r="172" spans="1:65" s="2" customFormat="1" ht="19.5">
      <c r="A172" s="33"/>
      <c r="B172" s="34"/>
      <c r="C172" s="33"/>
      <c r="D172" s="182" t="s">
        <v>186</v>
      </c>
      <c r="E172" s="33"/>
      <c r="F172" s="183" t="s">
        <v>1721</v>
      </c>
      <c r="G172" s="33"/>
      <c r="H172" s="33"/>
      <c r="I172" s="102"/>
      <c r="J172" s="33"/>
      <c r="K172" s="33"/>
      <c r="L172" s="34"/>
      <c r="M172" s="184"/>
      <c r="N172" s="185"/>
      <c r="O172" s="59"/>
      <c r="P172" s="59"/>
      <c r="Q172" s="59"/>
      <c r="R172" s="59"/>
      <c r="S172" s="59"/>
      <c r="T172" s="60"/>
      <c r="U172" s="33"/>
      <c r="V172" s="33"/>
      <c r="W172" s="33"/>
      <c r="X172" s="33"/>
      <c r="Y172" s="33"/>
      <c r="Z172" s="33"/>
      <c r="AA172" s="33"/>
      <c r="AB172" s="33"/>
      <c r="AC172" s="33"/>
      <c r="AD172" s="33"/>
      <c r="AE172" s="33"/>
      <c r="AT172" s="18" t="s">
        <v>186</v>
      </c>
      <c r="AU172" s="18" t="s">
        <v>91</v>
      </c>
    </row>
    <row r="173" spans="1:65" s="2" customFormat="1" ht="16.5" customHeight="1">
      <c r="A173" s="33"/>
      <c r="B173" s="167"/>
      <c r="C173" s="168" t="s">
        <v>210</v>
      </c>
      <c r="D173" s="168" t="s">
        <v>182</v>
      </c>
      <c r="E173" s="169" t="s">
        <v>1722</v>
      </c>
      <c r="F173" s="170" t="s">
        <v>1723</v>
      </c>
      <c r="G173" s="171" t="s">
        <v>495</v>
      </c>
      <c r="H173" s="172">
        <v>18</v>
      </c>
      <c r="I173" s="173"/>
      <c r="J173" s="174">
        <f>ROUND(I173*H173,2)</f>
        <v>0</v>
      </c>
      <c r="K173" s="175"/>
      <c r="L173" s="34"/>
      <c r="M173" s="176" t="s">
        <v>1</v>
      </c>
      <c r="N173" s="177" t="s">
        <v>45</v>
      </c>
      <c r="O173" s="59"/>
      <c r="P173" s="178">
        <f>O173*H173</f>
        <v>0</v>
      </c>
      <c r="Q173" s="178">
        <v>0</v>
      </c>
      <c r="R173" s="178">
        <f>Q173*H173</f>
        <v>0</v>
      </c>
      <c r="S173" s="178">
        <v>0</v>
      </c>
      <c r="T173" s="179">
        <f>S173*H173</f>
        <v>0</v>
      </c>
      <c r="U173" s="33"/>
      <c r="V173" s="33"/>
      <c r="W173" s="33"/>
      <c r="X173" s="33"/>
      <c r="Y173" s="33"/>
      <c r="Z173" s="33"/>
      <c r="AA173" s="33"/>
      <c r="AB173" s="33"/>
      <c r="AC173" s="33"/>
      <c r="AD173" s="33"/>
      <c r="AE173" s="33"/>
      <c r="AR173" s="180" t="s">
        <v>128</v>
      </c>
      <c r="AT173" s="180" t="s">
        <v>182</v>
      </c>
      <c r="AU173" s="180" t="s">
        <v>91</v>
      </c>
      <c r="AY173" s="18" t="s">
        <v>180</v>
      </c>
      <c r="BE173" s="181">
        <f>IF(N173="základní",J173,0)</f>
        <v>0</v>
      </c>
      <c r="BF173" s="181">
        <f>IF(N173="snížená",J173,0)</f>
        <v>0</v>
      </c>
      <c r="BG173" s="181">
        <f>IF(N173="zákl. přenesená",J173,0)</f>
        <v>0</v>
      </c>
      <c r="BH173" s="181">
        <f>IF(N173="sníž. přenesená",J173,0)</f>
        <v>0</v>
      </c>
      <c r="BI173" s="181">
        <f>IF(N173="nulová",J173,0)</f>
        <v>0</v>
      </c>
      <c r="BJ173" s="18" t="s">
        <v>21</v>
      </c>
      <c r="BK173" s="181">
        <f>ROUND(I173*H173,2)</f>
        <v>0</v>
      </c>
      <c r="BL173" s="18" t="s">
        <v>128</v>
      </c>
      <c r="BM173" s="180" t="s">
        <v>214</v>
      </c>
    </row>
    <row r="174" spans="1:65" s="2" customFormat="1" ht="11.25">
      <c r="A174" s="33"/>
      <c r="B174" s="34"/>
      <c r="C174" s="33"/>
      <c r="D174" s="182" t="s">
        <v>186</v>
      </c>
      <c r="E174" s="33"/>
      <c r="F174" s="183" t="s">
        <v>1723</v>
      </c>
      <c r="G174" s="33"/>
      <c r="H174" s="33"/>
      <c r="I174" s="102"/>
      <c r="J174" s="33"/>
      <c r="K174" s="33"/>
      <c r="L174" s="34"/>
      <c r="M174" s="184"/>
      <c r="N174" s="185"/>
      <c r="O174" s="59"/>
      <c r="P174" s="59"/>
      <c r="Q174" s="59"/>
      <c r="R174" s="59"/>
      <c r="S174" s="59"/>
      <c r="T174" s="60"/>
      <c r="U174" s="33"/>
      <c r="V174" s="33"/>
      <c r="W174" s="33"/>
      <c r="X174" s="33"/>
      <c r="Y174" s="33"/>
      <c r="Z174" s="33"/>
      <c r="AA174" s="33"/>
      <c r="AB174" s="33"/>
      <c r="AC174" s="33"/>
      <c r="AD174" s="33"/>
      <c r="AE174" s="33"/>
      <c r="AT174" s="18" t="s">
        <v>186</v>
      </c>
      <c r="AU174" s="18" t="s">
        <v>91</v>
      </c>
    </row>
    <row r="175" spans="1:65" s="13" customFormat="1" ht="11.25">
      <c r="B175" s="186"/>
      <c r="D175" s="182" t="s">
        <v>187</v>
      </c>
      <c r="E175" s="187" t="s">
        <v>1</v>
      </c>
      <c r="F175" s="188" t="s">
        <v>1724</v>
      </c>
      <c r="H175" s="189">
        <v>18</v>
      </c>
      <c r="I175" s="190"/>
      <c r="L175" s="186"/>
      <c r="M175" s="191"/>
      <c r="N175" s="192"/>
      <c r="O175" s="192"/>
      <c r="P175" s="192"/>
      <c r="Q175" s="192"/>
      <c r="R175" s="192"/>
      <c r="S175" s="192"/>
      <c r="T175" s="193"/>
      <c r="AT175" s="187" t="s">
        <v>187</v>
      </c>
      <c r="AU175" s="187" t="s">
        <v>91</v>
      </c>
      <c r="AV175" s="13" t="s">
        <v>91</v>
      </c>
      <c r="AW175" s="13" t="s">
        <v>36</v>
      </c>
      <c r="AX175" s="13" t="s">
        <v>80</v>
      </c>
      <c r="AY175" s="187" t="s">
        <v>180</v>
      </c>
    </row>
    <row r="176" spans="1:65" s="14" customFormat="1" ht="11.25">
      <c r="B176" s="194"/>
      <c r="D176" s="182" t="s">
        <v>187</v>
      </c>
      <c r="E176" s="195" t="s">
        <v>1</v>
      </c>
      <c r="F176" s="196" t="s">
        <v>189</v>
      </c>
      <c r="H176" s="197">
        <v>18</v>
      </c>
      <c r="I176" s="198"/>
      <c r="L176" s="194"/>
      <c r="M176" s="199"/>
      <c r="N176" s="200"/>
      <c r="O176" s="200"/>
      <c r="P176" s="200"/>
      <c r="Q176" s="200"/>
      <c r="R176" s="200"/>
      <c r="S176" s="200"/>
      <c r="T176" s="201"/>
      <c r="AT176" s="195" t="s">
        <v>187</v>
      </c>
      <c r="AU176" s="195" t="s">
        <v>91</v>
      </c>
      <c r="AV176" s="14" t="s">
        <v>128</v>
      </c>
      <c r="AW176" s="14" t="s">
        <v>36</v>
      </c>
      <c r="AX176" s="14" t="s">
        <v>21</v>
      </c>
      <c r="AY176" s="195" t="s">
        <v>180</v>
      </c>
    </row>
    <row r="177" spans="1:65" s="2" customFormat="1" ht="16.5" customHeight="1">
      <c r="A177" s="33"/>
      <c r="B177" s="167"/>
      <c r="C177" s="168" t="s">
        <v>193</v>
      </c>
      <c r="D177" s="168" t="s">
        <v>182</v>
      </c>
      <c r="E177" s="169" t="s">
        <v>1725</v>
      </c>
      <c r="F177" s="170" t="s">
        <v>1726</v>
      </c>
      <c r="G177" s="171" t="s">
        <v>495</v>
      </c>
      <c r="H177" s="172">
        <v>6</v>
      </c>
      <c r="I177" s="173"/>
      <c r="J177" s="174">
        <f>ROUND(I177*H177,2)</f>
        <v>0</v>
      </c>
      <c r="K177" s="175"/>
      <c r="L177" s="34"/>
      <c r="M177" s="176" t="s">
        <v>1</v>
      </c>
      <c r="N177" s="177" t="s">
        <v>45</v>
      </c>
      <c r="O177" s="59"/>
      <c r="P177" s="178">
        <f>O177*H177</f>
        <v>0</v>
      </c>
      <c r="Q177" s="178">
        <v>0</v>
      </c>
      <c r="R177" s="178">
        <f>Q177*H177</f>
        <v>0</v>
      </c>
      <c r="S177" s="178">
        <v>0</v>
      </c>
      <c r="T177" s="179">
        <f>S177*H177</f>
        <v>0</v>
      </c>
      <c r="U177" s="33"/>
      <c r="V177" s="33"/>
      <c r="W177" s="33"/>
      <c r="X177" s="33"/>
      <c r="Y177" s="33"/>
      <c r="Z177" s="33"/>
      <c r="AA177" s="33"/>
      <c r="AB177" s="33"/>
      <c r="AC177" s="33"/>
      <c r="AD177" s="33"/>
      <c r="AE177" s="33"/>
      <c r="AR177" s="180" t="s">
        <v>128</v>
      </c>
      <c r="AT177" s="180" t="s">
        <v>182</v>
      </c>
      <c r="AU177" s="180" t="s">
        <v>91</v>
      </c>
      <c r="AY177" s="18" t="s">
        <v>180</v>
      </c>
      <c r="BE177" s="181">
        <f>IF(N177="základní",J177,0)</f>
        <v>0</v>
      </c>
      <c r="BF177" s="181">
        <f>IF(N177="snížená",J177,0)</f>
        <v>0</v>
      </c>
      <c r="BG177" s="181">
        <f>IF(N177="zákl. přenesená",J177,0)</f>
        <v>0</v>
      </c>
      <c r="BH177" s="181">
        <f>IF(N177="sníž. přenesená",J177,0)</f>
        <v>0</v>
      </c>
      <c r="BI177" s="181">
        <f>IF(N177="nulová",J177,0)</f>
        <v>0</v>
      </c>
      <c r="BJ177" s="18" t="s">
        <v>21</v>
      </c>
      <c r="BK177" s="181">
        <f>ROUND(I177*H177,2)</f>
        <v>0</v>
      </c>
      <c r="BL177" s="18" t="s">
        <v>128</v>
      </c>
      <c r="BM177" s="180" t="s">
        <v>220</v>
      </c>
    </row>
    <row r="178" spans="1:65" s="2" customFormat="1" ht="11.25">
      <c r="A178" s="33"/>
      <c r="B178" s="34"/>
      <c r="C178" s="33"/>
      <c r="D178" s="182" t="s">
        <v>186</v>
      </c>
      <c r="E178" s="33"/>
      <c r="F178" s="183" t="s">
        <v>1726</v>
      </c>
      <c r="G178" s="33"/>
      <c r="H178" s="33"/>
      <c r="I178" s="102"/>
      <c r="J178" s="33"/>
      <c r="K178" s="33"/>
      <c r="L178" s="34"/>
      <c r="M178" s="184"/>
      <c r="N178" s="185"/>
      <c r="O178" s="59"/>
      <c r="P178" s="59"/>
      <c r="Q178" s="59"/>
      <c r="R178" s="59"/>
      <c r="S178" s="59"/>
      <c r="T178" s="60"/>
      <c r="U178" s="33"/>
      <c r="V178" s="33"/>
      <c r="W178" s="33"/>
      <c r="X178" s="33"/>
      <c r="Y178" s="33"/>
      <c r="Z178" s="33"/>
      <c r="AA178" s="33"/>
      <c r="AB178" s="33"/>
      <c r="AC178" s="33"/>
      <c r="AD178" s="33"/>
      <c r="AE178" s="33"/>
      <c r="AT178" s="18" t="s">
        <v>186</v>
      </c>
      <c r="AU178" s="18" t="s">
        <v>91</v>
      </c>
    </row>
    <row r="179" spans="1:65" s="13" customFormat="1" ht="11.25">
      <c r="B179" s="186"/>
      <c r="D179" s="182" t="s">
        <v>187</v>
      </c>
      <c r="E179" s="187" t="s">
        <v>1</v>
      </c>
      <c r="F179" s="188" t="s">
        <v>1727</v>
      </c>
      <c r="H179" s="189">
        <v>6</v>
      </c>
      <c r="I179" s="190"/>
      <c r="L179" s="186"/>
      <c r="M179" s="191"/>
      <c r="N179" s="192"/>
      <c r="O179" s="192"/>
      <c r="P179" s="192"/>
      <c r="Q179" s="192"/>
      <c r="R179" s="192"/>
      <c r="S179" s="192"/>
      <c r="T179" s="193"/>
      <c r="AT179" s="187" t="s">
        <v>187</v>
      </c>
      <c r="AU179" s="187" t="s">
        <v>91</v>
      </c>
      <c r="AV179" s="13" t="s">
        <v>91</v>
      </c>
      <c r="AW179" s="13" t="s">
        <v>36</v>
      </c>
      <c r="AX179" s="13" t="s">
        <v>80</v>
      </c>
      <c r="AY179" s="187" t="s">
        <v>180</v>
      </c>
    </row>
    <row r="180" spans="1:65" s="14" customFormat="1" ht="11.25">
      <c r="B180" s="194"/>
      <c r="D180" s="182" t="s">
        <v>187</v>
      </c>
      <c r="E180" s="195" t="s">
        <v>1</v>
      </c>
      <c r="F180" s="196" t="s">
        <v>189</v>
      </c>
      <c r="H180" s="197">
        <v>6</v>
      </c>
      <c r="I180" s="198"/>
      <c r="L180" s="194"/>
      <c r="M180" s="199"/>
      <c r="N180" s="200"/>
      <c r="O180" s="200"/>
      <c r="P180" s="200"/>
      <c r="Q180" s="200"/>
      <c r="R180" s="200"/>
      <c r="S180" s="200"/>
      <c r="T180" s="201"/>
      <c r="AT180" s="195" t="s">
        <v>187</v>
      </c>
      <c r="AU180" s="195" t="s">
        <v>91</v>
      </c>
      <c r="AV180" s="14" t="s">
        <v>128</v>
      </c>
      <c r="AW180" s="14" t="s">
        <v>36</v>
      </c>
      <c r="AX180" s="14" t="s">
        <v>21</v>
      </c>
      <c r="AY180" s="195" t="s">
        <v>180</v>
      </c>
    </row>
    <row r="181" spans="1:65" s="2" customFormat="1" ht="36" customHeight="1">
      <c r="A181" s="33"/>
      <c r="B181" s="167"/>
      <c r="C181" s="168" t="s">
        <v>222</v>
      </c>
      <c r="D181" s="168" t="s">
        <v>182</v>
      </c>
      <c r="E181" s="169" t="s">
        <v>183</v>
      </c>
      <c r="F181" s="170" t="s">
        <v>184</v>
      </c>
      <c r="G181" s="171" t="s">
        <v>185</v>
      </c>
      <c r="H181" s="172">
        <v>0.215</v>
      </c>
      <c r="I181" s="173"/>
      <c r="J181" s="174">
        <f>ROUND(I181*H181,2)</f>
        <v>0</v>
      </c>
      <c r="K181" s="175"/>
      <c r="L181" s="34"/>
      <c r="M181" s="176" t="s">
        <v>1</v>
      </c>
      <c r="N181" s="177" t="s">
        <v>45</v>
      </c>
      <c r="O181" s="59"/>
      <c r="P181" s="178">
        <f>O181*H181</f>
        <v>0</v>
      </c>
      <c r="Q181" s="178">
        <v>0</v>
      </c>
      <c r="R181" s="178">
        <f>Q181*H181</f>
        <v>0</v>
      </c>
      <c r="S181" s="178">
        <v>0</v>
      </c>
      <c r="T181" s="179">
        <f>S181*H181</f>
        <v>0</v>
      </c>
      <c r="U181" s="33"/>
      <c r="V181" s="33"/>
      <c r="W181" s="33"/>
      <c r="X181" s="33"/>
      <c r="Y181" s="33"/>
      <c r="Z181" s="33"/>
      <c r="AA181" s="33"/>
      <c r="AB181" s="33"/>
      <c r="AC181" s="33"/>
      <c r="AD181" s="33"/>
      <c r="AE181" s="33"/>
      <c r="AR181" s="180" t="s">
        <v>128</v>
      </c>
      <c r="AT181" s="180" t="s">
        <v>182</v>
      </c>
      <c r="AU181" s="180" t="s">
        <v>91</v>
      </c>
      <c r="AY181" s="18" t="s">
        <v>180</v>
      </c>
      <c r="BE181" s="181">
        <f>IF(N181="základní",J181,0)</f>
        <v>0</v>
      </c>
      <c r="BF181" s="181">
        <f>IF(N181="snížená",J181,0)</f>
        <v>0</v>
      </c>
      <c r="BG181" s="181">
        <f>IF(N181="zákl. přenesená",J181,0)</f>
        <v>0</v>
      </c>
      <c r="BH181" s="181">
        <f>IF(N181="sníž. přenesená",J181,0)</f>
        <v>0</v>
      </c>
      <c r="BI181" s="181">
        <f>IF(N181="nulová",J181,0)</f>
        <v>0</v>
      </c>
      <c r="BJ181" s="18" t="s">
        <v>21</v>
      </c>
      <c r="BK181" s="181">
        <f>ROUND(I181*H181,2)</f>
        <v>0</v>
      </c>
      <c r="BL181" s="18" t="s">
        <v>128</v>
      </c>
      <c r="BM181" s="180" t="s">
        <v>226</v>
      </c>
    </row>
    <row r="182" spans="1:65" s="2" customFormat="1" ht="19.5">
      <c r="A182" s="33"/>
      <c r="B182" s="34"/>
      <c r="C182" s="33"/>
      <c r="D182" s="182" t="s">
        <v>186</v>
      </c>
      <c r="E182" s="33"/>
      <c r="F182" s="183" t="s">
        <v>184</v>
      </c>
      <c r="G182" s="33"/>
      <c r="H182" s="33"/>
      <c r="I182" s="102"/>
      <c r="J182" s="33"/>
      <c r="K182" s="33"/>
      <c r="L182" s="34"/>
      <c r="M182" s="184"/>
      <c r="N182" s="185"/>
      <c r="O182" s="59"/>
      <c r="P182" s="59"/>
      <c r="Q182" s="59"/>
      <c r="R182" s="59"/>
      <c r="S182" s="59"/>
      <c r="T182" s="60"/>
      <c r="U182" s="33"/>
      <c r="V182" s="33"/>
      <c r="W182" s="33"/>
      <c r="X182" s="33"/>
      <c r="Y182" s="33"/>
      <c r="Z182" s="33"/>
      <c r="AA182" s="33"/>
      <c r="AB182" s="33"/>
      <c r="AC182" s="33"/>
      <c r="AD182" s="33"/>
      <c r="AE182" s="33"/>
      <c r="AT182" s="18" t="s">
        <v>186</v>
      </c>
      <c r="AU182" s="18" t="s">
        <v>91</v>
      </c>
    </row>
    <row r="183" spans="1:65" s="13" customFormat="1" ht="11.25">
      <c r="B183" s="186"/>
      <c r="D183" s="182" t="s">
        <v>187</v>
      </c>
      <c r="E183" s="187" t="s">
        <v>1</v>
      </c>
      <c r="F183" s="188" t="s">
        <v>1728</v>
      </c>
      <c r="H183" s="189">
        <v>0.04</v>
      </c>
      <c r="I183" s="190"/>
      <c r="L183" s="186"/>
      <c r="M183" s="191"/>
      <c r="N183" s="192"/>
      <c r="O183" s="192"/>
      <c r="P183" s="192"/>
      <c r="Q183" s="192"/>
      <c r="R183" s="192"/>
      <c r="S183" s="192"/>
      <c r="T183" s="193"/>
      <c r="AT183" s="187" t="s">
        <v>187</v>
      </c>
      <c r="AU183" s="187" t="s">
        <v>91</v>
      </c>
      <c r="AV183" s="13" t="s">
        <v>91</v>
      </c>
      <c r="AW183" s="13" t="s">
        <v>36</v>
      </c>
      <c r="AX183" s="13" t="s">
        <v>80</v>
      </c>
      <c r="AY183" s="187" t="s">
        <v>180</v>
      </c>
    </row>
    <row r="184" spans="1:65" s="13" customFormat="1" ht="11.25">
      <c r="B184" s="186"/>
      <c r="D184" s="182" t="s">
        <v>187</v>
      </c>
      <c r="E184" s="187" t="s">
        <v>1</v>
      </c>
      <c r="F184" s="188" t="s">
        <v>1729</v>
      </c>
      <c r="H184" s="189">
        <v>0.17499999999999999</v>
      </c>
      <c r="I184" s="190"/>
      <c r="L184" s="186"/>
      <c r="M184" s="191"/>
      <c r="N184" s="192"/>
      <c r="O184" s="192"/>
      <c r="P184" s="192"/>
      <c r="Q184" s="192"/>
      <c r="R184" s="192"/>
      <c r="S184" s="192"/>
      <c r="T184" s="193"/>
      <c r="AT184" s="187" t="s">
        <v>187</v>
      </c>
      <c r="AU184" s="187" t="s">
        <v>91</v>
      </c>
      <c r="AV184" s="13" t="s">
        <v>91</v>
      </c>
      <c r="AW184" s="13" t="s">
        <v>36</v>
      </c>
      <c r="AX184" s="13" t="s">
        <v>80</v>
      </c>
      <c r="AY184" s="187" t="s">
        <v>180</v>
      </c>
    </row>
    <row r="185" spans="1:65" s="14" customFormat="1" ht="11.25">
      <c r="B185" s="194"/>
      <c r="D185" s="182" t="s">
        <v>187</v>
      </c>
      <c r="E185" s="195" t="s">
        <v>1</v>
      </c>
      <c r="F185" s="196" t="s">
        <v>189</v>
      </c>
      <c r="H185" s="197">
        <v>0.215</v>
      </c>
      <c r="I185" s="198"/>
      <c r="L185" s="194"/>
      <c r="M185" s="199"/>
      <c r="N185" s="200"/>
      <c r="O185" s="200"/>
      <c r="P185" s="200"/>
      <c r="Q185" s="200"/>
      <c r="R185" s="200"/>
      <c r="S185" s="200"/>
      <c r="T185" s="201"/>
      <c r="AT185" s="195" t="s">
        <v>187</v>
      </c>
      <c r="AU185" s="195" t="s">
        <v>91</v>
      </c>
      <c r="AV185" s="14" t="s">
        <v>128</v>
      </c>
      <c r="AW185" s="14" t="s">
        <v>36</v>
      </c>
      <c r="AX185" s="14" t="s">
        <v>21</v>
      </c>
      <c r="AY185" s="195" t="s">
        <v>180</v>
      </c>
    </row>
    <row r="186" spans="1:65" s="2" customFormat="1" ht="24" customHeight="1">
      <c r="A186" s="33"/>
      <c r="B186" s="167"/>
      <c r="C186" s="202" t="s">
        <v>26</v>
      </c>
      <c r="D186" s="202" t="s">
        <v>190</v>
      </c>
      <c r="E186" s="203" t="s">
        <v>191</v>
      </c>
      <c r="F186" s="204" t="s">
        <v>1730</v>
      </c>
      <c r="G186" s="205" t="s">
        <v>185</v>
      </c>
      <c r="H186" s="206">
        <v>0.215</v>
      </c>
      <c r="I186" s="207"/>
      <c r="J186" s="208">
        <f>ROUND(I186*H186,2)</f>
        <v>0</v>
      </c>
      <c r="K186" s="209"/>
      <c r="L186" s="210"/>
      <c r="M186" s="211" t="s">
        <v>1</v>
      </c>
      <c r="N186" s="212" t="s">
        <v>45</v>
      </c>
      <c r="O186" s="59"/>
      <c r="P186" s="178">
        <f>O186*H186</f>
        <v>0</v>
      </c>
      <c r="Q186" s="178">
        <v>0</v>
      </c>
      <c r="R186" s="178">
        <f>Q186*H186</f>
        <v>0</v>
      </c>
      <c r="S186" s="178">
        <v>0</v>
      </c>
      <c r="T186" s="179">
        <f>S186*H186</f>
        <v>0</v>
      </c>
      <c r="U186" s="33"/>
      <c r="V186" s="33"/>
      <c r="W186" s="33"/>
      <c r="X186" s="33"/>
      <c r="Y186" s="33"/>
      <c r="Z186" s="33"/>
      <c r="AA186" s="33"/>
      <c r="AB186" s="33"/>
      <c r="AC186" s="33"/>
      <c r="AD186" s="33"/>
      <c r="AE186" s="33"/>
      <c r="AR186" s="180" t="s">
        <v>193</v>
      </c>
      <c r="AT186" s="180" t="s">
        <v>190</v>
      </c>
      <c r="AU186" s="180" t="s">
        <v>91</v>
      </c>
      <c r="AY186" s="18" t="s">
        <v>180</v>
      </c>
      <c r="BE186" s="181">
        <f>IF(N186="základní",J186,0)</f>
        <v>0</v>
      </c>
      <c r="BF186" s="181">
        <f>IF(N186="snížená",J186,0)</f>
        <v>0</v>
      </c>
      <c r="BG186" s="181">
        <f>IF(N186="zákl. přenesená",J186,0)</f>
        <v>0</v>
      </c>
      <c r="BH186" s="181">
        <f>IF(N186="sníž. přenesená",J186,0)</f>
        <v>0</v>
      </c>
      <c r="BI186" s="181">
        <f>IF(N186="nulová",J186,0)</f>
        <v>0</v>
      </c>
      <c r="BJ186" s="18" t="s">
        <v>21</v>
      </c>
      <c r="BK186" s="181">
        <f>ROUND(I186*H186,2)</f>
        <v>0</v>
      </c>
      <c r="BL186" s="18" t="s">
        <v>128</v>
      </c>
      <c r="BM186" s="180" t="s">
        <v>231</v>
      </c>
    </row>
    <row r="187" spans="1:65" s="2" customFormat="1" ht="19.5">
      <c r="A187" s="33"/>
      <c r="B187" s="34"/>
      <c r="C187" s="33"/>
      <c r="D187" s="182" t="s">
        <v>186</v>
      </c>
      <c r="E187" s="33"/>
      <c r="F187" s="183" t="s">
        <v>1730</v>
      </c>
      <c r="G187" s="33"/>
      <c r="H187" s="33"/>
      <c r="I187" s="102"/>
      <c r="J187" s="33"/>
      <c r="K187" s="33"/>
      <c r="L187" s="34"/>
      <c r="M187" s="184"/>
      <c r="N187" s="185"/>
      <c r="O187" s="59"/>
      <c r="P187" s="59"/>
      <c r="Q187" s="59"/>
      <c r="R187" s="59"/>
      <c r="S187" s="59"/>
      <c r="T187" s="60"/>
      <c r="U187" s="33"/>
      <c r="V187" s="33"/>
      <c r="W187" s="33"/>
      <c r="X187" s="33"/>
      <c r="Y187" s="33"/>
      <c r="Z187" s="33"/>
      <c r="AA187" s="33"/>
      <c r="AB187" s="33"/>
      <c r="AC187" s="33"/>
      <c r="AD187" s="33"/>
      <c r="AE187" s="33"/>
      <c r="AT187" s="18" t="s">
        <v>186</v>
      </c>
      <c r="AU187" s="18" t="s">
        <v>91</v>
      </c>
    </row>
    <row r="188" spans="1:65" s="13" customFormat="1" ht="11.25">
      <c r="B188" s="186"/>
      <c r="D188" s="182" t="s">
        <v>187</v>
      </c>
      <c r="E188" s="187" t="s">
        <v>1</v>
      </c>
      <c r="F188" s="188" t="s">
        <v>1731</v>
      </c>
      <c r="H188" s="189">
        <v>0.215</v>
      </c>
      <c r="I188" s="190"/>
      <c r="L188" s="186"/>
      <c r="M188" s="191"/>
      <c r="N188" s="192"/>
      <c r="O188" s="192"/>
      <c r="P188" s="192"/>
      <c r="Q188" s="192"/>
      <c r="R188" s="192"/>
      <c r="S188" s="192"/>
      <c r="T188" s="193"/>
      <c r="AT188" s="187" t="s">
        <v>187</v>
      </c>
      <c r="AU188" s="187" t="s">
        <v>91</v>
      </c>
      <c r="AV188" s="13" t="s">
        <v>91</v>
      </c>
      <c r="AW188" s="13" t="s">
        <v>36</v>
      </c>
      <c r="AX188" s="13" t="s">
        <v>80</v>
      </c>
      <c r="AY188" s="187" t="s">
        <v>180</v>
      </c>
    </row>
    <row r="189" spans="1:65" s="14" customFormat="1" ht="11.25">
      <c r="B189" s="194"/>
      <c r="D189" s="182" t="s">
        <v>187</v>
      </c>
      <c r="E189" s="195" t="s">
        <v>1</v>
      </c>
      <c r="F189" s="196" t="s">
        <v>189</v>
      </c>
      <c r="H189" s="197">
        <v>0.215</v>
      </c>
      <c r="I189" s="198"/>
      <c r="L189" s="194"/>
      <c r="M189" s="199"/>
      <c r="N189" s="200"/>
      <c r="O189" s="200"/>
      <c r="P189" s="200"/>
      <c r="Q189" s="200"/>
      <c r="R189" s="200"/>
      <c r="S189" s="200"/>
      <c r="T189" s="201"/>
      <c r="AT189" s="195" t="s">
        <v>187</v>
      </c>
      <c r="AU189" s="195" t="s">
        <v>91</v>
      </c>
      <c r="AV189" s="14" t="s">
        <v>128</v>
      </c>
      <c r="AW189" s="14" t="s">
        <v>36</v>
      </c>
      <c r="AX189" s="14" t="s">
        <v>21</v>
      </c>
      <c r="AY189" s="195" t="s">
        <v>180</v>
      </c>
    </row>
    <row r="190" spans="1:65" s="2" customFormat="1" ht="24" customHeight="1">
      <c r="A190" s="33"/>
      <c r="B190" s="167"/>
      <c r="C190" s="168" t="s">
        <v>233</v>
      </c>
      <c r="D190" s="168" t="s">
        <v>182</v>
      </c>
      <c r="E190" s="169" t="s">
        <v>1732</v>
      </c>
      <c r="F190" s="170" t="s">
        <v>1733</v>
      </c>
      <c r="G190" s="171" t="s">
        <v>185</v>
      </c>
      <c r="H190" s="172">
        <v>0.93400000000000005</v>
      </c>
      <c r="I190" s="173"/>
      <c r="J190" s="174">
        <f>ROUND(I190*H190,2)</f>
        <v>0</v>
      </c>
      <c r="K190" s="175"/>
      <c r="L190" s="34"/>
      <c r="M190" s="176" t="s">
        <v>1</v>
      </c>
      <c r="N190" s="177" t="s">
        <v>45</v>
      </c>
      <c r="O190" s="59"/>
      <c r="P190" s="178">
        <f>O190*H190</f>
        <v>0</v>
      </c>
      <c r="Q190" s="178">
        <v>0</v>
      </c>
      <c r="R190" s="178">
        <f>Q190*H190</f>
        <v>0</v>
      </c>
      <c r="S190" s="178">
        <v>0</v>
      </c>
      <c r="T190" s="179">
        <f>S190*H190</f>
        <v>0</v>
      </c>
      <c r="U190" s="33"/>
      <c r="V190" s="33"/>
      <c r="W190" s="33"/>
      <c r="X190" s="33"/>
      <c r="Y190" s="33"/>
      <c r="Z190" s="33"/>
      <c r="AA190" s="33"/>
      <c r="AB190" s="33"/>
      <c r="AC190" s="33"/>
      <c r="AD190" s="33"/>
      <c r="AE190" s="33"/>
      <c r="AR190" s="180" t="s">
        <v>128</v>
      </c>
      <c r="AT190" s="180" t="s">
        <v>182</v>
      </c>
      <c r="AU190" s="180" t="s">
        <v>91</v>
      </c>
      <c r="AY190" s="18" t="s">
        <v>180</v>
      </c>
      <c r="BE190" s="181">
        <f>IF(N190="základní",J190,0)</f>
        <v>0</v>
      </c>
      <c r="BF190" s="181">
        <f>IF(N190="snížená",J190,0)</f>
        <v>0</v>
      </c>
      <c r="BG190" s="181">
        <f>IF(N190="zákl. přenesená",J190,0)</f>
        <v>0</v>
      </c>
      <c r="BH190" s="181">
        <f>IF(N190="sníž. přenesená",J190,0)</f>
        <v>0</v>
      </c>
      <c r="BI190" s="181">
        <f>IF(N190="nulová",J190,0)</f>
        <v>0</v>
      </c>
      <c r="BJ190" s="18" t="s">
        <v>21</v>
      </c>
      <c r="BK190" s="181">
        <f>ROUND(I190*H190,2)</f>
        <v>0</v>
      </c>
      <c r="BL190" s="18" t="s">
        <v>128</v>
      </c>
      <c r="BM190" s="180" t="s">
        <v>237</v>
      </c>
    </row>
    <row r="191" spans="1:65" s="2" customFormat="1" ht="19.5">
      <c r="A191" s="33"/>
      <c r="B191" s="34"/>
      <c r="C191" s="33"/>
      <c r="D191" s="182" t="s">
        <v>186</v>
      </c>
      <c r="E191" s="33"/>
      <c r="F191" s="183" t="s">
        <v>1733</v>
      </c>
      <c r="G191" s="33"/>
      <c r="H191" s="33"/>
      <c r="I191" s="102"/>
      <c r="J191" s="33"/>
      <c r="K191" s="33"/>
      <c r="L191" s="34"/>
      <c r="M191" s="184"/>
      <c r="N191" s="185"/>
      <c r="O191" s="59"/>
      <c r="P191" s="59"/>
      <c r="Q191" s="59"/>
      <c r="R191" s="59"/>
      <c r="S191" s="59"/>
      <c r="T191" s="60"/>
      <c r="U191" s="33"/>
      <c r="V191" s="33"/>
      <c r="W191" s="33"/>
      <c r="X191" s="33"/>
      <c r="Y191" s="33"/>
      <c r="Z191" s="33"/>
      <c r="AA191" s="33"/>
      <c r="AB191" s="33"/>
      <c r="AC191" s="33"/>
      <c r="AD191" s="33"/>
      <c r="AE191" s="33"/>
      <c r="AT191" s="18" t="s">
        <v>186</v>
      </c>
      <c r="AU191" s="18" t="s">
        <v>91</v>
      </c>
    </row>
    <row r="192" spans="1:65" s="15" customFormat="1" ht="11.25">
      <c r="B192" s="213"/>
      <c r="D192" s="182" t="s">
        <v>187</v>
      </c>
      <c r="E192" s="214" t="s">
        <v>1</v>
      </c>
      <c r="F192" s="215" t="s">
        <v>1734</v>
      </c>
      <c r="H192" s="214" t="s">
        <v>1</v>
      </c>
      <c r="I192" s="216"/>
      <c r="L192" s="213"/>
      <c r="M192" s="217"/>
      <c r="N192" s="218"/>
      <c r="O192" s="218"/>
      <c r="P192" s="218"/>
      <c r="Q192" s="218"/>
      <c r="R192" s="218"/>
      <c r="S192" s="218"/>
      <c r="T192" s="219"/>
      <c r="AT192" s="214" t="s">
        <v>187</v>
      </c>
      <c r="AU192" s="214" t="s">
        <v>91</v>
      </c>
      <c r="AV192" s="15" t="s">
        <v>21</v>
      </c>
      <c r="AW192" s="15" t="s">
        <v>36</v>
      </c>
      <c r="AX192" s="15" t="s">
        <v>80</v>
      </c>
      <c r="AY192" s="214" t="s">
        <v>180</v>
      </c>
    </row>
    <row r="193" spans="1:65" s="13" customFormat="1" ht="11.25">
      <c r="B193" s="186"/>
      <c r="D193" s="182" t="s">
        <v>187</v>
      </c>
      <c r="E193" s="187" t="s">
        <v>1</v>
      </c>
      <c r="F193" s="188" t="s">
        <v>1735</v>
      </c>
      <c r="H193" s="189">
        <v>0.84599999999999997</v>
      </c>
      <c r="I193" s="190"/>
      <c r="L193" s="186"/>
      <c r="M193" s="191"/>
      <c r="N193" s="192"/>
      <c r="O193" s="192"/>
      <c r="P193" s="192"/>
      <c r="Q193" s="192"/>
      <c r="R193" s="192"/>
      <c r="S193" s="192"/>
      <c r="T193" s="193"/>
      <c r="AT193" s="187" t="s">
        <v>187</v>
      </c>
      <c r="AU193" s="187" t="s">
        <v>91</v>
      </c>
      <c r="AV193" s="13" t="s">
        <v>91</v>
      </c>
      <c r="AW193" s="13" t="s">
        <v>36</v>
      </c>
      <c r="AX193" s="13" t="s">
        <v>80</v>
      </c>
      <c r="AY193" s="187" t="s">
        <v>180</v>
      </c>
    </row>
    <row r="194" spans="1:65" s="15" customFormat="1" ht="11.25">
      <c r="B194" s="213"/>
      <c r="D194" s="182" t="s">
        <v>187</v>
      </c>
      <c r="E194" s="214" t="s">
        <v>1</v>
      </c>
      <c r="F194" s="215" t="s">
        <v>1736</v>
      </c>
      <c r="H194" s="214" t="s">
        <v>1</v>
      </c>
      <c r="I194" s="216"/>
      <c r="L194" s="213"/>
      <c r="M194" s="217"/>
      <c r="N194" s="218"/>
      <c r="O194" s="218"/>
      <c r="P194" s="218"/>
      <c r="Q194" s="218"/>
      <c r="R194" s="218"/>
      <c r="S194" s="218"/>
      <c r="T194" s="219"/>
      <c r="AT194" s="214" t="s">
        <v>187</v>
      </c>
      <c r="AU194" s="214" t="s">
        <v>91</v>
      </c>
      <c r="AV194" s="15" t="s">
        <v>21</v>
      </c>
      <c r="AW194" s="15" t="s">
        <v>36</v>
      </c>
      <c r="AX194" s="15" t="s">
        <v>80</v>
      </c>
      <c r="AY194" s="214" t="s">
        <v>180</v>
      </c>
    </row>
    <row r="195" spans="1:65" s="13" customFormat="1" ht="11.25">
      <c r="B195" s="186"/>
      <c r="D195" s="182" t="s">
        <v>187</v>
      </c>
      <c r="E195" s="187" t="s">
        <v>1</v>
      </c>
      <c r="F195" s="188" t="s">
        <v>1737</v>
      </c>
      <c r="H195" s="189">
        <v>8.7999999999999995E-2</v>
      </c>
      <c r="I195" s="190"/>
      <c r="L195" s="186"/>
      <c r="M195" s="191"/>
      <c r="N195" s="192"/>
      <c r="O195" s="192"/>
      <c r="P195" s="192"/>
      <c r="Q195" s="192"/>
      <c r="R195" s="192"/>
      <c r="S195" s="192"/>
      <c r="T195" s="193"/>
      <c r="AT195" s="187" t="s">
        <v>187</v>
      </c>
      <c r="AU195" s="187" t="s">
        <v>91</v>
      </c>
      <c r="AV195" s="13" t="s">
        <v>91</v>
      </c>
      <c r="AW195" s="13" t="s">
        <v>36</v>
      </c>
      <c r="AX195" s="13" t="s">
        <v>80</v>
      </c>
      <c r="AY195" s="187" t="s">
        <v>180</v>
      </c>
    </row>
    <row r="196" spans="1:65" s="14" customFormat="1" ht="11.25">
      <c r="B196" s="194"/>
      <c r="D196" s="182" t="s">
        <v>187</v>
      </c>
      <c r="E196" s="195" t="s">
        <v>1</v>
      </c>
      <c r="F196" s="196" t="s">
        <v>189</v>
      </c>
      <c r="H196" s="197">
        <v>0.93399999999999994</v>
      </c>
      <c r="I196" s="198"/>
      <c r="L196" s="194"/>
      <c r="M196" s="199"/>
      <c r="N196" s="200"/>
      <c r="O196" s="200"/>
      <c r="P196" s="200"/>
      <c r="Q196" s="200"/>
      <c r="R196" s="200"/>
      <c r="S196" s="200"/>
      <c r="T196" s="201"/>
      <c r="AT196" s="195" t="s">
        <v>187</v>
      </c>
      <c r="AU196" s="195" t="s">
        <v>91</v>
      </c>
      <c r="AV196" s="14" t="s">
        <v>128</v>
      </c>
      <c r="AW196" s="14" t="s">
        <v>36</v>
      </c>
      <c r="AX196" s="14" t="s">
        <v>21</v>
      </c>
      <c r="AY196" s="195" t="s">
        <v>180</v>
      </c>
    </row>
    <row r="197" spans="1:65" s="2" customFormat="1" ht="16.5" customHeight="1">
      <c r="A197" s="33"/>
      <c r="B197" s="167"/>
      <c r="C197" s="202" t="s">
        <v>208</v>
      </c>
      <c r="D197" s="202" t="s">
        <v>190</v>
      </c>
      <c r="E197" s="203" t="s">
        <v>1738</v>
      </c>
      <c r="F197" s="204" t="s">
        <v>1739</v>
      </c>
      <c r="G197" s="205" t="s">
        <v>185</v>
      </c>
      <c r="H197" s="206">
        <v>0.86299999999999999</v>
      </c>
      <c r="I197" s="207"/>
      <c r="J197" s="208">
        <f>ROUND(I197*H197,2)</f>
        <v>0</v>
      </c>
      <c r="K197" s="209"/>
      <c r="L197" s="210"/>
      <c r="M197" s="211" t="s">
        <v>1</v>
      </c>
      <c r="N197" s="212" t="s">
        <v>45</v>
      </c>
      <c r="O197" s="59"/>
      <c r="P197" s="178">
        <f>O197*H197</f>
        <v>0</v>
      </c>
      <c r="Q197" s="178">
        <v>0</v>
      </c>
      <c r="R197" s="178">
        <f>Q197*H197</f>
        <v>0</v>
      </c>
      <c r="S197" s="178">
        <v>0</v>
      </c>
      <c r="T197" s="179">
        <f>S197*H197</f>
        <v>0</v>
      </c>
      <c r="U197" s="33"/>
      <c r="V197" s="33"/>
      <c r="W197" s="33"/>
      <c r="X197" s="33"/>
      <c r="Y197" s="33"/>
      <c r="Z197" s="33"/>
      <c r="AA197" s="33"/>
      <c r="AB197" s="33"/>
      <c r="AC197" s="33"/>
      <c r="AD197" s="33"/>
      <c r="AE197" s="33"/>
      <c r="AR197" s="180" t="s">
        <v>193</v>
      </c>
      <c r="AT197" s="180" t="s">
        <v>190</v>
      </c>
      <c r="AU197" s="180" t="s">
        <v>91</v>
      </c>
      <c r="AY197" s="18" t="s">
        <v>180</v>
      </c>
      <c r="BE197" s="181">
        <f>IF(N197="základní",J197,0)</f>
        <v>0</v>
      </c>
      <c r="BF197" s="181">
        <f>IF(N197="snížená",J197,0)</f>
        <v>0</v>
      </c>
      <c r="BG197" s="181">
        <f>IF(N197="zákl. přenesená",J197,0)</f>
        <v>0</v>
      </c>
      <c r="BH197" s="181">
        <f>IF(N197="sníž. přenesená",J197,0)</f>
        <v>0</v>
      </c>
      <c r="BI197" s="181">
        <f>IF(N197="nulová",J197,0)</f>
        <v>0</v>
      </c>
      <c r="BJ197" s="18" t="s">
        <v>21</v>
      </c>
      <c r="BK197" s="181">
        <f>ROUND(I197*H197,2)</f>
        <v>0</v>
      </c>
      <c r="BL197" s="18" t="s">
        <v>128</v>
      </c>
      <c r="BM197" s="180" t="s">
        <v>241</v>
      </c>
    </row>
    <row r="198" spans="1:65" s="2" customFormat="1" ht="11.25">
      <c r="A198" s="33"/>
      <c r="B198" s="34"/>
      <c r="C198" s="33"/>
      <c r="D198" s="182" t="s">
        <v>186</v>
      </c>
      <c r="E198" s="33"/>
      <c r="F198" s="183" t="s">
        <v>1739</v>
      </c>
      <c r="G198" s="33"/>
      <c r="H198" s="33"/>
      <c r="I198" s="102"/>
      <c r="J198" s="33"/>
      <c r="K198" s="33"/>
      <c r="L198" s="34"/>
      <c r="M198" s="184"/>
      <c r="N198" s="185"/>
      <c r="O198" s="59"/>
      <c r="P198" s="59"/>
      <c r="Q198" s="59"/>
      <c r="R198" s="59"/>
      <c r="S198" s="59"/>
      <c r="T198" s="60"/>
      <c r="U198" s="33"/>
      <c r="V198" s="33"/>
      <c r="W198" s="33"/>
      <c r="X198" s="33"/>
      <c r="Y198" s="33"/>
      <c r="Z198" s="33"/>
      <c r="AA198" s="33"/>
      <c r="AB198" s="33"/>
      <c r="AC198" s="33"/>
      <c r="AD198" s="33"/>
      <c r="AE198" s="33"/>
      <c r="AT198" s="18" t="s">
        <v>186</v>
      </c>
      <c r="AU198" s="18" t="s">
        <v>91</v>
      </c>
    </row>
    <row r="199" spans="1:65" s="2" customFormat="1" ht="24" customHeight="1">
      <c r="A199" s="33"/>
      <c r="B199" s="167"/>
      <c r="C199" s="202" t="s">
        <v>243</v>
      </c>
      <c r="D199" s="202" t="s">
        <v>190</v>
      </c>
      <c r="E199" s="203" t="s">
        <v>1740</v>
      </c>
      <c r="F199" s="204" t="s">
        <v>1741</v>
      </c>
      <c r="G199" s="205" t="s">
        <v>185</v>
      </c>
      <c r="H199" s="206">
        <v>0.85</v>
      </c>
      <c r="I199" s="207"/>
      <c r="J199" s="208">
        <f>ROUND(I199*H199,2)</f>
        <v>0</v>
      </c>
      <c r="K199" s="209"/>
      <c r="L199" s="210"/>
      <c r="M199" s="211" t="s">
        <v>1</v>
      </c>
      <c r="N199" s="212" t="s">
        <v>45</v>
      </c>
      <c r="O199" s="59"/>
      <c r="P199" s="178">
        <f>O199*H199</f>
        <v>0</v>
      </c>
      <c r="Q199" s="178">
        <v>0</v>
      </c>
      <c r="R199" s="178">
        <f>Q199*H199</f>
        <v>0</v>
      </c>
      <c r="S199" s="178">
        <v>0</v>
      </c>
      <c r="T199" s="179">
        <f>S199*H199</f>
        <v>0</v>
      </c>
      <c r="U199" s="33"/>
      <c r="V199" s="33"/>
      <c r="W199" s="33"/>
      <c r="X199" s="33"/>
      <c r="Y199" s="33"/>
      <c r="Z199" s="33"/>
      <c r="AA199" s="33"/>
      <c r="AB199" s="33"/>
      <c r="AC199" s="33"/>
      <c r="AD199" s="33"/>
      <c r="AE199" s="33"/>
      <c r="AR199" s="180" t="s">
        <v>193</v>
      </c>
      <c r="AT199" s="180" t="s">
        <v>190</v>
      </c>
      <c r="AU199" s="180" t="s">
        <v>91</v>
      </c>
      <c r="AY199" s="18" t="s">
        <v>180</v>
      </c>
      <c r="BE199" s="181">
        <f>IF(N199="základní",J199,0)</f>
        <v>0</v>
      </c>
      <c r="BF199" s="181">
        <f>IF(N199="snížená",J199,0)</f>
        <v>0</v>
      </c>
      <c r="BG199" s="181">
        <f>IF(N199="zákl. přenesená",J199,0)</f>
        <v>0</v>
      </c>
      <c r="BH199" s="181">
        <f>IF(N199="sníž. přenesená",J199,0)</f>
        <v>0</v>
      </c>
      <c r="BI199" s="181">
        <f>IF(N199="nulová",J199,0)</f>
        <v>0</v>
      </c>
      <c r="BJ199" s="18" t="s">
        <v>21</v>
      </c>
      <c r="BK199" s="181">
        <f>ROUND(I199*H199,2)</f>
        <v>0</v>
      </c>
      <c r="BL199" s="18" t="s">
        <v>128</v>
      </c>
      <c r="BM199" s="180" t="s">
        <v>246</v>
      </c>
    </row>
    <row r="200" spans="1:65" s="2" customFormat="1" ht="19.5">
      <c r="A200" s="33"/>
      <c r="B200" s="34"/>
      <c r="C200" s="33"/>
      <c r="D200" s="182" t="s">
        <v>186</v>
      </c>
      <c r="E200" s="33"/>
      <c r="F200" s="183" t="s">
        <v>1741</v>
      </c>
      <c r="G200" s="33"/>
      <c r="H200" s="33"/>
      <c r="I200" s="102"/>
      <c r="J200" s="33"/>
      <c r="K200" s="33"/>
      <c r="L200" s="34"/>
      <c r="M200" s="184"/>
      <c r="N200" s="185"/>
      <c r="O200" s="59"/>
      <c r="P200" s="59"/>
      <c r="Q200" s="59"/>
      <c r="R200" s="59"/>
      <c r="S200" s="59"/>
      <c r="T200" s="60"/>
      <c r="U200" s="33"/>
      <c r="V200" s="33"/>
      <c r="W200" s="33"/>
      <c r="X200" s="33"/>
      <c r="Y200" s="33"/>
      <c r="Z200" s="33"/>
      <c r="AA200" s="33"/>
      <c r="AB200" s="33"/>
      <c r="AC200" s="33"/>
      <c r="AD200" s="33"/>
      <c r="AE200" s="33"/>
      <c r="AT200" s="18" t="s">
        <v>186</v>
      </c>
      <c r="AU200" s="18" t="s">
        <v>91</v>
      </c>
    </row>
    <row r="201" spans="1:65" s="2" customFormat="1" ht="16.5" customHeight="1">
      <c r="A201" s="33"/>
      <c r="B201" s="167"/>
      <c r="C201" s="202" t="s">
        <v>214</v>
      </c>
      <c r="D201" s="202" t="s">
        <v>190</v>
      </c>
      <c r="E201" s="203" t="s">
        <v>1742</v>
      </c>
      <c r="F201" s="204" t="s">
        <v>1743</v>
      </c>
      <c r="G201" s="205" t="s">
        <v>185</v>
      </c>
      <c r="H201" s="206">
        <v>0.08</v>
      </c>
      <c r="I201" s="207"/>
      <c r="J201" s="208">
        <f>ROUND(I201*H201,2)</f>
        <v>0</v>
      </c>
      <c r="K201" s="209"/>
      <c r="L201" s="210"/>
      <c r="M201" s="211" t="s">
        <v>1</v>
      </c>
      <c r="N201" s="212" t="s">
        <v>45</v>
      </c>
      <c r="O201" s="59"/>
      <c r="P201" s="178">
        <f>O201*H201</f>
        <v>0</v>
      </c>
      <c r="Q201" s="178">
        <v>0</v>
      </c>
      <c r="R201" s="178">
        <f>Q201*H201</f>
        <v>0</v>
      </c>
      <c r="S201" s="178">
        <v>0</v>
      </c>
      <c r="T201" s="179">
        <f>S201*H201</f>
        <v>0</v>
      </c>
      <c r="U201" s="33"/>
      <c r="V201" s="33"/>
      <c r="W201" s="33"/>
      <c r="X201" s="33"/>
      <c r="Y201" s="33"/>
      <c r="Z201" s="33"/>
      <c r="AA201" s="33"/>
      <c r="AB201" s="33"/>
      <c r="AC201" s="33"/>
      <c r="AD201" s="33"/>
      <c r="AE201" s="33"/>
      <c r="AR201" s="180" t="s">
        <v>193</v>
      </c>
      <c r="AT201" s="180" t="s">
        <v>190</v>
      </c>
      <c r="AU201" s="180" t="s">
        <v>91</v>
      </c>
      <c r="AY201" s="18" t="s">
        <v>180</v>
      </c>
      <c r="BE201" s="181">
        <f>IF(N201="základní",J201,0)</f>
        <v>0</v>
      </c>
      <c r="BF201" s="181">
        <f>IF(N201="snížená",J201,0)</f>
        <v>0</v>
      </c>
      <c r="BG201" s="181">
        <f>IF(N201="zákl. přenesená",J201,0)</f>
        <v>0</v>
      </c>
      <c r="BH201" s="181">
        <f>IF(N201="sníž. přenesená",J201,0)</f>
        <v>0</v>
      </c>
      <c r="BI201" s="181">
        <f>IF(N201="nulová",J201,0)</f>
        <v>0</v>
      </c>
      <c r="BJ201" s="18" t="s">
        <v>21</v>
      </c>
      <c r="BK201" s="181">
        <f>ROUND(I201*H201,2)</f>
        <v>0</v>
      </c>
      <c r="BL201" s="18" t="s">
        <v>128</v>
      </c>
      <c r="BM201" s="180" t="s">
        <v>250</v>
      </c>
    </row>
    <row r="202" spans="1:65" s="2" customFormat="1" ht="11.25">
      <c r="A202" s="33"/>
      <c r="B202" s="34"/>
      <c r="C202" s="33"/>
      <c r="D202" s="182" t="s">
        <v>186</v>
      </c>
      <c r="E202" s="33"/>
      <c r="F202" s="183" t="s">
        <v>1743</v>
      </c>
      <c r="G202" s="33"/>
      <c r="H202" s="33"/>
      <c r="I202" s="102"/>
      <c r="J202" s="33"/>
      <c r="K202" s="33"/>
      <c r="L202" s="34"/>
      <c r="M202" s="184"/>
      <c r="N202" s="185"/>
      <c r="O202" s="59"/>
      <c r="P202" s="59"/>
      <c r="Q202" s="59"/>
      <c r="R202" s="59"/>
      <c r="S202" s="59"/>
      <c r="T202" s="60"/>
      <c r="U202" s="33"/>
      <c r="V202" s="33"/>
      <c r="W202" s="33"/>
      <c r="X202" s="33"/>
      <c r="Y202" s="33"/>
      <c r="Z202" s="33"/>
      <c r="AA202" s="33"/>
      <c r="AB202" s="33"/>
      <c r="AC202" s="33"/>
      <c r="AD202" s="33"/>
      <c r="AE202" s="33"/>
      <c r="AT202" s="18" t="s">
        <v>186</v>
      </c>
      <c r="AU202" s="18" t="s">
        <v>91</v>
      </c>
    </row>
    <row r="203" spans="1:65" s="13" customFormat="1" ht="11.25">
      <c r="B203" s="186"/>
      <c r="D203" s="182" t="s">
        <v>187</v>
      </c>
      <c r="E203" s="187" t="s">
        <v>1</v>
      </c>
      <c r="F203" s="188" t="s">
        <v>1744</v>
      </c>
      <c r="H203" s="189">
        <v>0.08</v>
      </c>
      <c r="I203" s="190"/>
      <c r="L203" s="186"/>
      <c r="M203" s="191"/>
      <c r="N203" s="192"/>
      <c r="O203" s="192"/>
      <c r="P203" s="192"/>
      <c r="Q203" s="192"/>
      <c r="R203" s="192"/>
      <c r="S203" s="192"/>
      <c r="T203" s="193"/>
      <c r="AT203" s="187" t="s">
        <v>187</v>
      </c>
      <c r="AU203" s="187" t="s">
        <v>91</v>
      </c>
      <c r="AV203" s="13" t="s">
        <v>91</v>
      </c>
      <c r="AW203" s="13" t="s">
        <v>36</v>
      </c>
      <c r="AX203" s="13" t="s">
        <v>80</v>
      </c>
      <c r="AY203" s="187" t="s">
        <v>180</v>
      </c>
    </row>
    <row r="204" spans="1:65" s="14" customFormat="1" ht="11.25">
      <c r="B204" s="194"/>
      <c r="D204" s="182" t="s">
        <v>187</v>
      </c>
      <c r="E204" s="195" t="s">
        <v>1</v>
      </c>
      <c r="F204" s="196" t="s">
        <v>189</v>
      </c>
      <c r="H204" s="197">
        <v>0.08</v>
      </c>
      <c r="I204" s="198"/>
      <c r="L204" s="194"/>
      <c r="M204" s="199"/>
      <c r="N204" s="200"/>
      <c r="O204" s="200"/>
      <c r="P204" s="200"/>
      <c r="Q204" s="200"/>
      <c r="R204" s="200"/>
      <c r="S204" s="200"/>
      <c r="T204" s="201"/>
      <c r="AT204" s="195" t="s">
        <v>187</v>
      </c>
      <c r="AU204" s="195" t="s">
        <v>91</v>
      </c>
      <c r="AV204" s="14" t="s">
        <v>128</v>
      </c>
      <c r="AW204" s="14" t="s">
        <v>36</v>
      </c>
      <c r="AX204" s="14" t="s">
        <v>21</v>
      </c>
      <c r="AY204" s="195" t="s">
        <v>180</v>
      </c>
    </row>
    <row r="205" spans="1:65" s="2" customFormat="1" ht="24" customHeight="1">
      <c r="A205" s="33"/>
      <c r="B205" s="167"/>
      <c r="C205" s="168" t="s">
        <v>8</v>
      </c>
      <c r="D205" s="168" t="s">
        <v>182</v>
      </c>
      <c r="E205" s="169" t="s">
        <v>1745</v>
      </c>
      <c r="F205" s="170" t="s">
        <v>1746</v>
      </c>
      <c r="G205" s="171" t="s">
        <v>199</v>
      </c>
      <c r="H205" s="172">
        <v>3.375</v>
      </c>
      <c r="I205" s="173"/>
      <c r="J205" s="174">
        <f>ROUND(I205*H205,2)</f>
        <v>0</v>
      </c>
      <c r="K205" s="175"/>
      <c r="L205" s="34"/>
      <c r="M205" s="176" t="s">
        <v>1</v>
      </c>
      <c r="N205" s="177" t="s">
        <v>45</v>
      </c>
      <c r="O205" s="59"/>
      <c r="P205" s="178">
        <f>O205*H205</f>
        <v>0</v>
      </c>
      <c r="Q205" s="178">
        <v>0</v>
      </c>
      <c r="R205" s="178">
        <f>Q205*H205</f>
        <v>0</v>
      </c>
      <c r="S205" s="178">
        <v>0</v>
      </c>
      <c r="T205" s="179">
        <f>S205*H205</f>
        <v>0</v>
      </c>
      <c r="U205" s="33"/>
      <c r="V205" s="33"/>
      <c r="W205" s="33"/>
      <c r="X205" s="33"/>
      <c r="Y205" s="33"/>
      <c r="Z205" s="33"/>
      <c r="AA205" s="33"/>
      <c r="AB205" s="33"/>
      <c r="AC205" s="33"/>
      <c r="AD205" s="33"/>
      <c r="AE205" s="33"/>
      <c r="AR205" s="180" t="s">
        <v>128</v>
      </c>
      <c r="AT205" s="180" t="s">
        <v>182</v>
      </c>
      <c r="AU205" s="180" t="s">
        <v>91</v>
      </c>
      <c r="AY205" s="18" t="s">
        <v>180</v>
      </c>
      <c r="BE205" s="181">
        <f>IF(N205="základní",J205,0)</f>
        <v>0</v>
      </c>
      <c r="BF205" s="181">
        <f>IF(N205="snížená",J205,0)</f>
        <v>0</v>
      </c>
      <c r="BG205" s="181">
        <f>IF(N205="zákl. přenesená",J205,0)</f>
        <v>0</v>
      </c>
      <c r="BH205" s="181">
        <f>IF(N205="sníž. přenesená",J205,0)</f>
        <v>0</v>
      </c>
      <c r="BI205" s="181">
        <f>IF(N205="nulová",J205,0)</f>
        <v>0</v>
      </c>
      <c r="BJ205" s="18" t="s">
        <v>21</v>
      </c>
      <c r="BK205" s="181">
        <f>ROUND(I205*H205,2)</f>
        <v>0</v>
      </c>
      <c r="BL205" s="18" t="s">
        <v>128</v>
      </c>
      <c r="BM205" s="180" t="s">
        <v>251</v>
      </c>
    </row>
    <row r="206" spans="1:65" s="2" customFormat="1" ht="19.5">
      <c r="A206" s="33"/>
      <c r="B206" s="34"/>
      <c r="C206" s="33"/>
      <c r="D206" s="182" t="s">
        <v>186</v>
      </c>
      <c r="E206" s="33"/>
      <c r="F206" s="183" t="s">
        <v>1746</v>
      </c>
      <c r="G206" s="33"/>
      <c r="H206" s="33"/>
      <c r="I206" s="102"/>
      <c r="J206" s="33"/>
      <c r="K206" s="33"/>
      <c r="L206" s="34"/>
      <c r="M206" s="184"/>
      <c r="N206" s="185"/>
      <c r="O206" s="59"/>
      <c r="P206" s="59"/>
      <c r="Q206" s="59"/>
      <c r="R206" s="59"/>
      <c r="S206" s="59"/>
      <c r="T206" s="60"/>
      <c r="U206" s="33"/>
      <c r="V206" s="33"/>
      <c r="W206" s="33"/>
      <c r="X206" s="33"/>
      <c r="Y206" s="33"/>
      <c r="Z206" s="33"/>
      <c r="AA206" s="33"/>
      <c r="AB206" s="33"/>
      <c r="AC206" s="33"/>
      <c r="AD206" s="33"/>
      <c r="AE206" s="33"/>
      <c r="AT206" s="18" t="s">
        <v>186</v>
      </c>
      <c r="AU206" s="18" t="s">
        <v>91</v>
      </c>
    </row>
    <row r="207" spans="1:65" s="13" customFormat="1" ht="11.25">
      <c r="B207" s="186"/>
      <c r="D207" s="182" t="s">
        <v>187</v>
      </c>
      <c r="E207" s="187" t="s">
        <v>1</v>
      </c>
      <c r="F207" s="188" t="s">
        <v>1747</v>
      </c>
      <c r="H207" s="189">
        <v>3.375</v>
      </c>
      <c r="I207" s="190"/>
      <c r="L207" s="186"/>
      <c r="M207" s="191"/>
      <c r="N207" s="192"/>
      <c r="O207" s="192"/>
      <c r="P207" s="192"/>
      <c r="Q207" s="192"/>
      <c r="R207" s="192"/>
      <c r="S207" s="192"/>
      <c r="T207" s="193"/>
      <c r="AT207" s="187" t="s">
        <v>187</v>
      </c>
      <c r="AU207" s="187" t="s">
        <v>91</v>
      </c>
      <c r="AV207" s="13" t="s">
        <v>91</v>
      </c>
      <c r="AW207" s="13" t="s">
        <v>36</v>
      </c>
      <c r="AX207" s="13" t="s">
        <v>80</v>
      </c>
      <c r="AY207" s="187" t="s">
        <v>180</v>
      </c>
    </row>
    <row r="208" spans="1:65" s="14" customFormat="1" ht="11.25">
      <c r="B208" s="194"/>
      <c r="D208" s="182" t="s">
        <v>187</v>
      </c>
      <c r="E208" s="195" t="s">
        <v>1</v>
      </c>
      <c r="F208" s="196" t="s">
        <v>189</v>
      </c>
      <c r="H208" s="197">
        <v>3.375</v>
      </c>
      <c r="I208" s="198"/>
      <c r="L208" s="194"/>
      <c r="M208" s="199"/>
      <c r="N208" s="200"/>
      <c r="O208" s="200"/>
      <c r="P208" s="200"/>
      <c r="Q208" s="200"/>
      <c r="R208" s="200"/>
      <c r="S208" s="200"/>
      <c r="T208" s="201"/>
      <c r="AT208" s="195" t="s">
        <v>187</v>
      </c>
      <c r="AU208" s="195" t="s">
        <v>91</v>
      </c>
      <c r="AV208" s="14" t="s">
        <v>128</v>
      </c>
      <c r="AW208" s="14" t="s">
        <v>36</v>
      </c>
      <c r="AX208" s="14" t="s">
        <v>21</v>
      </c>
      <c r="AY208" s="195" t="s">
        <v>180</v>
      </c>
    </row>
    <row r="209" spans="1:65" s="2" customFormat="1" ht="36" customHeight="1">
      <c r="A209" s="33"/>
      <c r="B209" s="167"/>
      <c r="C209" s="168" t="s">
        <v>220</v>
      </c>
      <c r="D209" s="168" t="s">
        <v>182</v>
      </c>
      <c r="E209" s="169" t="s">
        <v>1748</v>
      </c>
      <c r="F209" s="170" t="s">
        <v>1749</v>
      </c>
      <c r="G209" s="171" t="s">
        <v>199</v>
      </c>
      <c r="H209" s="172">
        <v>4.4800000000000004</v>
      </c>
      <c r="I209" s="173"/>
      <c r="J209" s="174">
        <f>ROUND(I209*H209,2)</f>
        <v>0</v>
      </c>
      <c r="K209" s="175"/>
      <c r="L209" s="34"/>
      <c r="M209" s="176" t="s">
        <v>1</v>
      </c>
      <c r="N209" s="177" t="s">
        <v>45</v>
      </c>
      <c r="O209" s="59"/>
      <c r="P209" s="178">
        <f>O209*H209</f>
        <v>0</v>
      </c>
      <c r="Q209" s="178">
        <v>0</v>
      </c>
      <c r="R209" s="178">
        <f>Q209*H209</f>
        <v>0</v>
      </c>
      <c r="S209" s="178">
        <v>0</v>
      </c>
      <c r="T209" s="179">
        <f>S209*H209</f>
        <v>0</v>
      </c>
      <c r="U209" s="33"/>
      <c r="V209" s="33"/>
      <c r="W209" s="33"/>
      <c r="X209" s="33"/>
      <c r="Y209" s="33"/>
      <c r="Z209" s="33"/>
      <c r="AA209" s="33"/>
      <c r="AB209" s="33"/>
      <c r="AC209" s="33"/>
      <c r="AD209" s="33"/>
      <c r="AE209" s="33"/>
      <c r="AR209" s="180" t="s">
        <v>128</v>
      </c>
      <c r="AT209" s="180" t="s">
        <v>182</v>
      </c>
      <c r="AU209" s="180" t="s">
        <v>91</v>
      </c>
      <c r="AY209" s="18" t="s">
        <v>180</v>
      </c>
      <c r="BE209" s="181">
        <f>IF(N209="základní",J209,0)</f>
        <v>0</v>
      </c>
      <c r="BF209" s="181">
        <f>IF(N209="snížená",J209,0)</f>
        <v>0</v>
      </c>
      <c r="BG209" s="181">
        <f>IF(N209="zákl. přenesená",J209,0)</f>
        <v>0</v>
      </c>
      <c r="BH209" s="181">
        <f>IF(N209="sníž. přenesená",J209,0)</f>
        <v>0</v>
      </c>
      <c r="BI209" s="181">
        <f>IF(N209="nulová",J209,0)</f>
        <v>0</v>
      </c>
      <c r="BJ209" s="18" t="s">
        <v>21</v>
      </c>
      <c r="BK209" s="181">
        <f>ROUND(I209*H209,2)</f>
        <v>0</v>
      </c>
      <c r="BL209" s="18" t="s">
        <v>128</v>
      </c>
      <c r="BM209" s="180" t="s">
        <v>257</v>
      </c>
    </row>
    <row r="210" spans="1:65" s="2" customFormat="1" ht="19.5">
      <c r="A210" s="33"/>
      <c r="B210" s="34"/>
      <c r="C210" s="33"/>
      <c r="D210" s="182" t="s">
        <v>186</v>
      </c>
      <c r="E210" s="33"/>
      <c r="F210" s="183" t="s">
        <v>1749</v>
      </c>
      <c r="G210" s="33"/>
      <c r="H210" s="33"/>
      <c r="I210" s="102"/>
      <c r="J210" s="33"/>
      <c r="K210" s="33"/>
      <c r="L210" s="34"/>
      <c r="M210" s="184"/>
      <c r="N210" s="185"/>
      <c r="O210" s="59"/>
      <c r="P210" s="59"/>
      <c r="Q210" s="59"/>
      <c r="R210" s="59"/>
      <c r="S210" s="59"/>
      <c r="T210" s="60"/>
      <c r="U210" s="33"/>
      <c r="V210" s="33"/>
      <c r="W210" s="33"/>
      <c r="X210" s="33"/>
      <c r="Y210" s="33"/>
      <c r="Z210" s="33"/>
      <c r="AA210" s="33"/>
      <c r="AB210" s="33"/>
      <c r="AC210" s="33"/>
      <c r="AD210" s="33"/>
      <c r="AE210" s="33"/>
      <c r="AT210" s="18" t="s">
        <v>186</v>
      </c>
      <c r="AU210" s="18" t="s">
        <v>91</v>
      </c>
    </row>
    <row r="211" spans="1:65" s="13" customFormat="1" ht="11.25">
      <c r="B211" s="186"/>
      <c r="D211" s="182" t="s">
        <v>187</v>
      </c>
      <c r="E211" s="187" t="s">
        <v>1</v>
      </c>
      <c r="F211" s="188" t="s">
        <v>1750</v>
      </c>
      <c r="H211" s="189">
        <v>0.44</v>
      </c>
      <c r="I211" s="190"/>
      <c r="L211" s="186"/>
      <c r="M211" s="191"/>
      <c r="N211" s="192"/>
      <c r="O211" s="192"/>
      <c r="P211" s="192"/>
      <c r="Q211" s="192"/>
      <c r="R211" s="192"/>
      <c r="S211" s="192"/>
      <c r="T211" s="193"/>
      <c r="AT211" s="187" t="s">
        <v>187</v>
      </c>
      <c r="AU211" s="187" t="s">
        <v>91</v>
      </c>
      <c r="AV211" s="13" t="s">
        <v>91</v>
      </c>
      <c r="AW211" s="13" t="s">
        <v>36</v>
      </c>
      <c r="AX211" s="13" t="s">
        <v>80</v>
      </c>
      <c r="AY211" s="187" t="s">
        <v>180</v>
      </c>
    </row>
    <row r="212" spans="1:65" s="13" customFormat="1" ht="11.25">
      <c r="B212" s="186"/>
      <c r="D212" s="182" t="s">
        <v>187</v>
      </c>
      <c r="E212" s="187" t="s">
        <v>1</v>
      </c>
      <c r="F212" s="188" t="s">
        <v>1751</v>
      </c>
      <c r="H212" s="189">
        <v>4.04</v>
      </c>
      <c r="I212" s="190"/>
      <c r="L212" s="186"/>
      <c r="M212" s="191"/>
      <c r="N212" s="192"/>
      <c r="O212" s="192"/>
      <c r="P212" s="192"/>
      <c r="Q212" s="192"/>
      <c r="R212" s="192"/>
      <c r="S212" s="192"/>
      <c r="T212" s="193"/>
      <c r="AT212" s="187" t="s">
        <v>187</v>
      </c>
      <c r="AU212" s="187" t="s">
        <v>91</v>
      </c>
      <c r="AV212" s="13" t="s">
        <v>91</v>
      </c>
      <c r="AW212" s="13" t="s">
        <v>36</v>
      </c>
      <c r="AX212" s="13" t="s">
        <v>80</v>
      </c>
      <c r="AY212" s="187" t="s">
        <v>180</v>
      </c>
    </row>
    <row r="213" spans="1:65" s="14" customFormat="1" ht="11.25">
      <c r="B213" s="194"/>
      <c r="D213" s="182" t="s">
        <v>187</v>
      </c>
      <c r="E213" s="195" t="s">
        <v>1</v>
      </c>
      <c r="F213" s="196" t="s">
        <v>189</v>
      </c>
      <c r="H213" s="197">
        <v>4.4800000000000004</v>
      </c>
      <c r="I213" s="198"/>
      <c r="L213" s="194"/>
      <c r="M213" s="199"/>
      <c r="N213" s="200"/>
      <c r="O213" s="200"/>
      <c r="P213" s="200"/>
      <c r="Q213" s="200"/>
      <c r="R213" s="200"/>
      <c r="S213" s="200"/>
      <c r="T213" s="201"/>
      <c r="AT213" s="195" t="s">
        <v>187</v>
      </c>
      <c r="AU213" s="195" t="s">
        <v>91</v>
      </c>
      <c r="AV213" s="14" t="s">
        <v>128</v>
      </c>
      <c r="AW213" s="14" t="s">
        <v>36</v>
      </c>
      <c r="AX213" s="14" t="s">
        <v>21</v>
      </c>
      <c r="AY213" s="195" t="s">
        <v>180</v>
      </c>
    </row>
    <row r="214" spans="1:65" s="12" customFormat="1" ht="22.9" customHeight="1">
      <c r="B214" s="154"/>
      <c r="D214" s="155" t="s">
        <v>79</v>
      </c>
      <c r="E214" s="165" t="s">
        <v>128</v>
      </c>
      <c r="F214" s="165" t="s">
        <v>1752</v>
      </c>
      <c r="I214" s="157"/>
      <c r="J214" s="166">
        <f>BK214</f>
        <v>0</v>
      </c>
      <c r="L214" s="154"/>
      <c r="M214" s="159"/>
      <c r="N214" s="160"/>
      <c r="O214" s="160"/>
      <c r="P214" s="161">
        <f>SUM(P215:P334)</f>
        <v>0</v>
      </c>
      <c r="Q214" s="160"/>
      <c r="R214" s="161">
        <f>SUM(R215:R334)</f>
        <v>0</v>
      </c>
      <c r="S214" s="160"/>
      <c r="T214" s="162">
        <f>SUM(T215:T334)</f>
        <v>0</v>
      </c>
      <c r="AR214" s="155" t="s">
        <v>21</v>
      </c>
      <c r="AT214" s="163" t="s">
        <v>79</v>
      </c>
      <c r="AU214" s="163" t="s">
        <v>21</v>
      </c>
      <c r="AY214" s="155" t="s">
        <v>180</v>
      </c>
      <c r="BK214" s="164">
        <f>SUM(BK215:BK334)</f>
        <v>0</v>
      </c>
    </row>
    <row r="215" spans="1:65" s="2" customFormat="1" ht="16.5" customHeight="1">
      <c r="A215" s="33"/>
      <c r="B215" s="167"/>
      <c r="C215" s="168" t="s">
        <v>259</v>
      </c>
      <c r="D215" s="168" t="s">
        <v>182</v>
      </c>
      <c r="E215" s="169" t="s">
        <v>1753</v>
      </c>
      <c r="F215" s="170" t="s">
        <v>1754</v>
      </c>
      <c r="G215" s="171" t="s">
        <v>383</v>
      </c>
      <c r="H215" s="172">
        <v>5.8079999999999998</v>
      </c>
      <c r="I215" s="173"/>
      <c r="J215" s="174">
        <f>ROUND(I215*H215,2)</f>
        <v>0</v>
      </c>
      <c r="K215" s="175"/>
      <c r="L215" s="34"/>
      <c r="M215" s="176" t="s">
        <v>1</v>
      </c>
      <c r="N215" s="177" t="s">
        <v>45</v>
      </c>
      <c r="O215" s="59"/>
      <c r="P215" s="178">
        <f>O215*H215</f>
        <v>0</v>
      </c>
      <c r="Q215" s="178">
        <v>0</v>
      </c>
      <c r="R215" s="178">
        <f>Q215*H215</f>
        <v>0</v>
      </c>
      <c r="S215" s="178">
        <v>0</v>
      </c>
      <c r="T215" s="179">
        <f>S215*H215</f>
        <v>0</v>
      </c>
      <c r="U215" s="33"/>
      <c r="V215" s="33"/>
      <c r="W215" s="33"/>
      <c r="X215" s="33"/>
      <c r="Y215" s="33"/>
      <c r="Z215" s="33"/>
      <c r="AA215" s="33"/>
      <c r="AB215" s="33"/>
      <c r="AC215" s="33"/>
      <c r="AD215" s="33"/>
      <c r="AE215" s="33"/>
      <c r="AR215" s="180" t="s">
        <v>128</v>
      </c>
      <c r="AT215" s="180" t="s">
        <v>182</v>
      </c>
      <c r="AU215" s="180" t="s">
        <v>91</v>
      </c>
      <c r="AY215" s="18" t="s">
        <v>180</v>
      </c>
      <c r="BE215" s="181">
        <f>IF(N215="základní",J215,0)</f>
        <v>0</v>
      </c>
      <c r="BF215" s="181">
        <f>IF(N215="snížená",J215,0)</f>
        <v>0</v>
      </c>
      <c r="BG215" s="181">
        <f>IF(N215="zákl. přenesená",J215,0)</f>
        <v>0</v>
      </c>
      <c r="BH215" s="181">
        <f>IF(N215="sníž. přenesená",J215,0)</f>
        <v>0</v>
      </c>
      <c r="BI215" s="181">
        <f>IF(N215="nulová",J215,0)</f>
        <v>0</v>
      </c>
      <c r="BJ215" s="18" t="s">
        <v>21</v>
      </c>
      <c r="BK215" s="181">
        <f>ROUND(I215*H215,2)</f>
        <v>0</v>
      </c>
      <c r="BL215" s="18" t="s">
        <v>128</v>
      </c>
      <c r="BM215" s="180" t="s">
        <v>262</v>
      </c>
    </row>
    <row r="216" spans="1:65" s="2" customFormat="1" ht="11.25">
      <c r="A216" s="33"/>
      <c r="B216" s="34"/>
      <c r="C216" s="33"/>
      <c r="D216" s="182" t="s">
        <v>186</v>
      </c>
      <c r="E216" s="33"/>
      <c r="F216" s="183" t="s">
        <v>1754</v>
      </c>
      <c r="G216" s="33"/>
      <c r="H216" s="33"/>
      <c r="I216" s="102"/>
      <c r="J216" s="33"/>
      <c r="K216" s="33"/>
      <c r="L216" s="34"/>
      <c r="M216" s="184"/>
      <c r="N216" s="185"/>
      <c r="O216" s="59"/>
      <c r="P216" s="59"/>
      <c r="Q216" s="59"/>
      <c r="R216" s="59"/>
      <c r="S216" s="59"/>
      <c r="T216" s="60"/>
      <c r="U216" s="33"/>
      <c r="V216" s="33"/>
      <c r="W216" s="33"/>
      <c r="X216" s="33"/>
      <c r="Y216" s="33"/>
      <c r="Z216" s="33"/>
      <c r="AA216" s="33"/>
      <c r="AB216" s="33"/>
      <c r="AC216" s="33"/>
      <c r="AD216" s="33"/>
      <c r="AE216" s="33"/>
      <c r="AT216" s="18" t="s">
        <v>186</v>
      </c>
      <c r="AU216" s="18" t="s">
        <v>91</v>
      </c>
    </row>
    <row r="217" spans="1:65" s="15" customFormat="1" ht="11.25">
      <c r="B217" s="213"/>
      <c r="D217" s="182" t="s">
        <v>187</v>
      </c>
      <c r="E217" s="214" t="s">
        <v>1</v>
      </c>
      <c r="F217" s="215" t="s">
        <v>1755</v>
      </c>
      <c r="H217" s="214" t="s">
        <v>1</v>
      </c>
      <c r="I217" s="216"/>
      <c r="L217" s="213"/>
      <c r="M217" s="217"/>
      <c r="N217" s="218"/>
      <c r="O217" s="218"/>
      <c r="P217" s="218"/>
      <c r="Q217" s="218"/>
      <c r="R217" s="218"/>
      <c r="S217" s="218"/>
      <c r="T217" s="219"/>
      <c r="AT217" s="214" t="s">
        <v>187</v>
      </c>
      <c r="AU217" s="214" t="s">
        <v>91</v>
      </c>
      <c r="AV217" s="15" t="s">
        <v>21</v>
      </c>
      <c r="AW217" s="15" t="s">
        <v>36</v>
      </c>
      <c r="AX217" s="15" t="s">
        <v>80</v>
      </c>
      <c r="AY217" s="214" t="s">
        <v>180</v>
      </c>
    </row>
    <row r="218" spans="1:65" s="13" customFormat="1" ht="11.25">
      <c r="B218" s="186"/>
      <c r="D218" s="182" t="s">
        <v>187</v>
      </c>
      <c r="E218" s="187" t="s">
        <v>1</v>
      </c>
      <c r="F218" s="188" t="s">
        <v>1756</v>
      </c>
      <c r="H218" s="189">
        <v>2.9340000000000002</v>
      </c>
      <c r="I218" s="190"/>
      <c r="L218" s="186"/>
      <c r="M218" s="191"/>
      <c r="N218" s="192"/>
      <c r="O218" s="192"/>
      <c r="P218" s="192"/>
      <c r="Q218" s="192"/>
      <c r="R218" s="192"/>
      <c r="S218" s="192"/>
      <c r="T218" s="193"/>
      <c r="AT218" s="187" t="s">
        <v>187</v>
      </c>
      <c r="AU218" s="187" t="s">
        <v>91</v>
      </c>
      <c r="AV218" s="13" t="s">
        <v>91</v>
      </c>
      <c r="AW218" s="13" t="s">
        <v>36</v>
      </c>
      <c r="AX218" s="13" t="s">
        <v>80</v>
      </c>
      <c r="AY218" s="187" t="s">
        <v>180</v>
      </c>
    </row>
    <row r="219" spans="1:65" s="15" customFormat="1" ht="11.25">
      <c r="B219" s="213"/>
      <c r="D219" s="182" t="s">
        <v>187</v>
      </c>
      <c r="E219" s="214" t="s">
        <v>1</v>
      </c>
      <c r="F219" s="215" t="s">
        <v>1757</v>
      </c>
      <c r="H219" s="214" t="s">
        <v>1</v>
      </c>
      <c r="I219" s="216"/>
      <c r="L219" s="213"/>
      <c r="M219" s="217"/>
      <c r="N219" s="218"/>
      <c r="O219" s="218"/>
      <c r="P219" s="218"/>
      <c r="Q219" s="218"/>
      <c r="R219" s="218"/>
      <c r="S219" s="218"/>
      <c r="T219" s="219"/>
      <c r="AT219" s="214" t="s">
        <v>187</v>
      </c>
      <c r="AU219" s="214" t="s">
        <v>91</v>
      </c>
      <c r="AV219" s="15" t="s">
        <v>21</v>
      </c>
      <c r="AW219" s="15" t="s">
        <v>36</v>
      </c>
      <c r="AX219" s="15" t="s">
        <v>80</v>
      </c>
      <c r="AY219" s="214" t="s">
        <v>180</v>
      </c>
    </row>
    <row r="220" spans="1:65" s="13" customFormat="1" ht="11.25">
      <c r="B220" s="186"/>
      <c r="D220" s="182" t="s">
        <v>187</v>
      </c>
      <c r="E220" s="187" t="s">
        <v>1</v>
      </c>
      <c r="F220" s="188" t="s">
        <v>1758</v>
      </c>
      <c r="H220" s="189">
        <v>2.1339999999999999</v>
      </c>
      <c r="I220" s="190"/>
      <c r="L220" s="186"/>
      <c r="M220" s="191"/>
      <c r="N220" s="192"/>
      <c r="O220" s="192"/>
      <c r="P220" s="192"/>
      <c r="Q220" s="192"/>
      <c r="R220" s="192"/>
      <c r="S220" s="192"/>
      <c r="T220" s="193"/>
      <c r="AT220" s="187" t="s">
        <v>187</v>
      </c>
      <c r="AU220" s="187" t="s">
        <v>91</v>
      </c>
      <c r="AV220" s="13" t="s">
        <v>91</v>
      </c>
      <c r="AW220" s="13" t="s">
        <v>36</v>
      </c>
      <c r="AX220" s="13" t="s">
        <v>80</v>
      </c>
      <c r="AY220" s="187" t="s">
        <v>180</v>
      </c>
    </row>
    <row r="221" spans="1:65" s="15" customFormat="1" ht="11.25">
      <c r="B221" s="213"/>
      <c r="D221" s="182" t="s">
        <v>187</v>
      </c>
      <c r="E221" s="214" t="s">
        <v>1</v>
      </c>
      <c r="F221" s="215" t="s">
        <v>1759</v>
      </c>
      <c r="H221" s="214" t="s">
        <v>1</v>
      </c>
      <c r="I221" s="216"/>
      <c r="L221" s="213"/>
      <c r="M221" s="217"/>
      <c r="N221" s="218"/>
      <c r="O221" s="218"/>
      <c r="P221" s="218"/>
      <c r="Q221" s="218"/>
      <c r="R221" s="218"/>
      <c r="S221" s="218"/>
      <c r="T221" s="219"/>
      <c r="AT221" s="214" t="s">
        <v>187</v>
      </c>
      <c r="AU221" s="214" t="s">
        <v>91</v>
      </c>
      <c r="AV221" s="15" t="s">
        <v>21</v>
      </c>
      <c r="AW221" s="15" t="s">
        <v>36</v>
      </c>
      <c r="AX221" s="15" t="s">
        <v>80</v>
      </c>
      <c r="AY221" s="214" t="s">
        <v>180</v>
      </c>
    </row>
    <row r="222" spans="1:65" s="13" customFormat="1" ht="11.25">
      <c r="B222" s="186"/>
      <c r="D222" s="182" t="s">
        <v>187</v>
      </c>
      <c r="E222" s="187" t="s">
        <v>1</v>
      </c>
      <c r="F222" s="188" t="s">
        <v>1760</v>
      </c>
      <c r="H222" s="189">
        <v>0.74</v>
      </c>
      <c r="I222" s="190"/>
      <c r="L222" s="186"/>
      <c r="M222" s="191"/>
      <c r="N222" s="192"/>
      <c r="O222" s="192"/>
      <c r="P222" s="192"/>
      <c r="Q222" s="192"/>
      <c r="R222" s="192"/>
      <c r="S222" s="192"/>
      <c r="T222" s="193"/>
      <c r="AT222" s="187" t="s">
        <v>187</v>
      </c>
      <c r="AU222" s="187" t="s">
        <v>91</v>
      </c>
      <c r="AV222" s="13" t="s">
        <v>91</v>
      </c>
      <c r="AW222" s="13" t="s">
        <v>36</v>
      </c>
      <c r="AX222" s="13" t="s">
        <v>80</v>
      </c>
      <c r="AY222" s="187" t="s">
        <v>180</v>
      </c>
    </row>
    <row r="223" spans="1:65" s="14" customFormat="1" ht="11.25">
      <c r="B223" s="194"/>
      <c r="D223" s="182" t="s">
        <v>187</v>
      </c>
      <c r="E223" s="195" t="s">
        <v>1</v>
      </c>
      <c r="F223" s="196" t="s">
        <v>189</v>
      </c>
      <c r="H223" s="197">
        <v>5.8079999999999998</v>
      </c>
      <c r="I223" s="198"/>
      <c r="L223" s="194"/>
      <c r="M223" s="199"/>
      <c r="N223" s="200"/>
      <c r="O223" s="200"/>
      <c r="P223" s="200"/>
      <c r="Q223" s="200"/>
      <c r="R223" s="200"/>
      <c r="S223" s="200"/>
      <c r="T223" s="201"/>
      <c r="AT223" s="195" t="s">
        <v>187</v>
      </c>
      <c r="AU223" s="195" t="s">
        <v>91</v>
      </c>
      <c r="AV223" s="14" t="s">
        <v>128</v>
      </c>
      <c r="AW223" s="14" t="s">
        <v>36</v>
      </c>
      <c r="AX223" s="14" t="s">
        <v>21</v>
      </c>
      <c r="AY223" s="195" t="s">
        <v>180</v>
      </c>
    </row>
    <row r="224" spans="1:65" s="2" customFormat="1" ht="24" customHeight="1">
      <c r="A224" s="33"/>
      <c r="B224" s="167"/>
      <c r="C224" s="168" t="s">
        <v>226</v>
      </c>
      <c r="D224" s="168" t="s">
        <v>182</v>
      </c>
      <c r="E224" s="169" t="s">
        <v>1761</v>
      </c>
      <c r="F224" s="170" t="s">
        <v>1762</v>
      </c>
      <c r="G224" s="171" t="s">
        <v>199</v>
      </c>
      <c r="H224" s="172">
        <v>55.62</v>
      </c>
      <c r="I224" s="173"/>
      <c r="J224" s="174">
        <f>ROUND(I224*H224,2)</f>
        <v>0</v>
      </c>
      <c r="K224" s="175"/>
      <c r="L224" s="34"/>
      <c r="M224" s="176" t="s">
        <v>1</v>
      </c>
      <c r="N224" s="177" t="s">
        <v>45</v>
      </c>
      <c r="O224" s="59"/>
      <c r="P224" s="178">
        <f>O224*H224</f>
        <v>0</v>
      </c>
      <c r="Q224" s="178">
        <v>0</v>
      </c>
      <c r="R224" s="178">
        <f>Q224*H224</f>
        <v>0</v>
      </c>
      <c r="S224" s="178">
        <v>0</v>
      </c>
      <c r="T224" s="179">
        <f>S224*H224</f>
        <v>0</v>
      </c>
      <c r="U224" s="33"/>
      <c r="V224" s="33"/>
      <c r="W224" s="33"/>
      <c r="X224" s="33"/>
      <c r="Y224" s="33"/>
      <c r="Z224" s="33"/>
      <c r="AA224" s="33"/>
      <c r="AB224" s="33"/>
      <c r="AC224" s="33"/>
      <c r="AD224" s="33"/>
      <c r="AE224" s="33"/>
      <c r="AR224" s="180" t="s">
        <v>128</v>
      </c>
      <c r="AT224" s="180" t="s">
        <v>182</v>
      </c>
      <c r="AU224" s="180" t="s">
        <v>91</v>
      </c>
      <c r="AY224" s="18" t="s">
        <v>180</v>
      </c>
      <c r="BE224" s="181">
        <f>IF(N224="základní",J224,0)</f>
        <v>0</v>
      </c>
      <c r="BF224" s="181">
        <f>IF(N224="snížená",J224,0)</f>
        <v>0</v>
      </c>
      <c r="BG224" s="181">
        <f>IF(N224="zákl. přenesená",J224,0)</f>
        <v>0</v>
      </c>
      <c r="BH224" s="181">
        <f>IF(N224="sníž. přenesená",J224,0)</f>
        <v>0</v>
      </c>
      <c r="BI224" s="181">
        <f>IF(N224="nulová",J224,0)</f>
        <v>0</v>
      </c>
      <c r="BJ224" s="18" t="s">
        <v>21</v>
      </c>
      <c r="BK224" s="181">
        <f>ROUND(I224*H224,2)</f>
        <v>0</v>
      </c>
      <c r="BL224" s="18" t="s">
        <v>128</v>
      </c>
      <c r="BM224" s="180" t="s">
        <v>265</v>
      </c>
    </row>
    <row r="225" spans="1:65" s="2" customFormat="1" ht="19.5">
      <c r="A225" s="33"/>
      <c r="B225" s="34"/>
      <c r="C225" s="33"/>
      <c r="D225" s="182" t="s">
        <v>186</v>
      </c>
      <c r="E225" s="33"/>
      <c r="F225" s="183" t="s">
        <v>1762</v>
      </c>
      <c r="G225" s="33"/>
      <c r="H225" s="33"/>
      <c r="I225" s="102"/>
      <c r="J225" s="33"/>
      <c r="K225" s="33"/>
      <c r="L225" s="34"/>
      <c r="M225" s="184"/>
      <c r="N225" s="185"/>
      <c r="O225" s="59"/>
      <c r="P225" s="59"/>
      <c r="Q225" s="59"/>
      <c r="R225" s="59"/>
      <c r="S225" s="59"/>
      <c r="T225" s="60"/>
      <c r="U225" s="33"/>
      <c r="V225" s="33"/>
      <c r="W225" s="33"/>
      <c r="X225" s="33"/>
      <c r="Y225" s="33"/>
      <c r="Z225" s="33"/>
      <c r="AA225" s="33"/>
      <c r="AB225" s="33"/>
      <c r="AC225" s="33"/>
      <c r="AD225" s="33"/>
      <c r="AE225" s="33"/>
      <c r="AT225" s="18" t="s">
        <v>186</v>
      </c>
      <c r="AU225" s="18" t="s">
        <v>91</v>
      </c>
    </row>
    <row r="226" spans="1:65" s="15" customFormat="1" ht="11.25">
      <c r="B226" s="213"/>
      <c r="D226" s="182" t="s">
        <v>187</v>
      </c>
      <c r="E226" s="214" t="s">
        <v>1</v>
      </c>
      <c r="F226" s="215" t="s">
        <v>1755</v>
      </c>
      <c r="H226" s="214" t="s">
        <v>1</v>
      </c>
      <c r="I226" s="216"/>
      <c r="L226" s="213"/>
      <c r="M226" s="217"/>
      <c r="N226" s="218"/>
      <c r="O226" s="218"/>
      <c r="P226" s="218"/>
      <c r="Q226" s="218"/>
      <c r="R226" s="218"/>
      <c r="S226" s="218"/>
      <c r="T226" s="219"/>
      <c r="AT226" s="214" t="s">
        <v>187</v>
      </c>
      <c r="AU226" s="214" t="s">
        <v>91</v>
      </c>
      <c r="AV226" s="15" t="s">
        <v>21</v>
      </c>
      <c r="AW226" s="15" t="s">
        <v>36</v>
      </c>
      <c r="AX226" s="15" t="s">
        <v>80</v>
      </c>
      <c r="AY226" s="214" t="s">
        <v>180</v>
      </c>
    </row>
    <row r="227" spans="1:65" s="13" customFormat="1" ht="11.25">
      <c r="B227" s="186"/>
      <c r="D227" s="182" t="s">
        <v>187</v>
      </c>
      <c r="E227" s="187" t="s">
        <v>1</v>
      </c>
      <c r="F227" s="188" t="s">
        <v>1763</v>
      </c>
      <c r="H227" s="189">
        <v>29.341000000000001</v>
      </c>
      <c r="I227" s="190"/>
      <c r="L227" s="186"/>
      <c r="M227" s="191"/>
      <c r="N227" s="192"/>
      <c r="O227" s="192"/>
      <c r="P227" s="192"/>
      <c r="Q227" s="192"/>
      <c r="R227" s="192"/>
      <c r="S227" s="192"/>
      <c r="T227" s="193"/>
      <c r="AT227" s="187" t="s">
        <v>187</v>
      </c>
      <c r="AU227" s="187" t="s">
        <v>91</v>
      </c>
      <c r="AV227" s="13" t="s">
        <v>91</v>
      </c>
      <c r="AW227" s="13" t="s">
        <v>36</v>
      </c>
      <c r="AX227" s="13" t="s">
        <v>80</v>
      </c>
      <c r="AY227" s="187" t="s">
        <v>180</v>
      </c>
    </row>
    <row r="228" spans="1:65" s="15" customFormat="1" ht="11.25">
      <c r="B228" s="213"/>
      <c r="D228" s="182" t="s">
        <v>187</v>
      </c>
      <c r="E228" s="214" t="s">
        <v>1</v>
      </c>
      <c r="F228" s="215" t="s">
        <v>1757</v>
      </c>
      <c r="H228" s="214" t="s">
        <v>1</v>
      </c>
      <c r="I228" s="216"/>
      <c r="L228" s="213"/>
      <c r="M228" s="217"/>
      <c r="N228" s="218"/>
      <c r="O228" s="218"/>
      <c r="P228" s="218"/>
      <c r="Q228" s="218"/>
      <c r="R228" s="218"/>
      <c r="S228" s="218"/>
      <c r="T228" s="219"/>
      <c r="AT228" s="214" t="s">
        <v>187</v>
      </c>
      <c r="AU228" s="214" t="s">
        <v>91</v>
      </c>
      <c r="AV228" s="15" t="s">
        <v>21</v>
      </c>
      <c r="AW228" s="15" t="s">
        <v>36</v>
      </c>
      <c r="AX228" s="15" t="s">
        <v>80</v>
      </c>
      <c r="AY228" s="214" t="s">
        <v>180</v>
      </c>
    </row>
    <row r="229" spans="1:65" s="13" customFormat="1" ht="11.25">
      <c r="B229" s="186"/>
      <c r="D229" s="182" t="s">
        <v>187</v>
      </c>
      <c r="E229" s="187" t="s">
        <v>1</v>
      </c>
      <c r="F229" s="188" t="s">
        <v>1764</v>
      </c>
      <c r="H229" s="189">
        <v>21.344000000000001</v>
      </c>
      <c r="I229" s="190"/>
      <c r="L229" s="186"/>
      <c r="M229" s="191"/>
      <c r="N229" s="192"/>
      <c r="O229" s="192"/>
      <c r="P229" s="192"/>
      <c r="Q229" s="192"/>
      <c r="R229" s="192"/>
      <c r="S229" s="192"/>
      <c r="T229" s="193"/>
      <c r="AT229" s="187" t="s">
        <v>187</v>
      </c>
      <c r="AU229" s="187" t="s">
        <v>91</v>
      </c>
      <c r="AV229" s="13" t="s">
        <v>91</v>
      </c>
      <c r="AW229" s="13" t="s">
        <v>36</v>
      </c>
      <c r="AX229" s="13" t="s">
        <v>80</v>
      </c>
      <c r="AY229" s="187" t="s">
        <v>180</v>
      </c>
    </row>
    <row r="230" spans="1:65" s="15" customFormat="1" ht="11.25">
      <c r="B230" s="213"/>
      <c r="D230" s="182" t="s">
        <v>187</v>
      </c>
      <c r="E230" s="214" t="s">
        <v>1</v>
      </c>
      <c r="F230" s="215" t="s">
        <v>1765</v>
      </c>
      <c r="H230" s="214" t="s">
        <v>1</v>
      </c>
      <c r="I230" s="216"/>
      <c r="L230" s="213"/>
      <c r="M230" s="217"/>
      <c r="N230" s="218"/>
      <c r="O230" s="218"/>
      <c r="P230" s="218"/>
      <c r="Q230" s="218"/>
      <c r="R230" s="218"/>
      <c r="S230" s="218"/>
      <c r="T230" s="219"/>
      <c r="AT230" s="214" t="s">
        <v>187</v>
      </c>
      <c r="AU230" s="214" t="s">
        <v>91</v>
      </c>
      <c r="AV230" s="15" t="s">
        <v>21</v>
      </c>
      <c r="AW230" s="15" t="s">
        <v>36</v>
      </c>
      <c r="AX230" s="15" t="s">
        <v>80</v>
      </c>
      <c r="AY230" s="214" t="s">
        <v>180</v>
      </c>
    </row>
    <row r="231" spans="1:65" s="13" customFormat="1" ht="11.25">
      <c r="B231" s="186"/>
      <c r="D231" s="182" t="s">
        <v>187</v>
      </c>
      <c r="E231" s="187" t="s">
        <v>1</v>
      </c>
      <c r="F231" s="188" t="s">
        <v>1766</v>
      </c>
      <c r="H231" s="189">
        <v>4.9349999999999996</v>
      </c>
      <c r="I231" s="190"/>
      <c r="L231" s="186"/>
      <c r="M231" s="191"/>
      <c r="N231" s="192"/>
      <c r="O231" s="192"/>
      <c r="P231" s="192"/>
      <c r="Q231" s="192"/>
      <c r="R231" s="192"/>
      <c r="S231" s="192"/>
      <c r="T231" s="193"/>
      <c r="AT231" s="187" t="s">
        <v>187</v>
      </c>
      <c r="AU231" s="187" t="s">
        <v>91</v>
      </c>
      <c r="AV231" s="13" t="s">
        <v>91</v>
      </c>
      <c r="AW231" s="13" t="s">
        <v>36</v>
      </c>
      <c r="AX231" s="13" t="s">
        <v>80</v>
      </c>
      <c r="AY231" s="187" t="s">
        <v>180</v>
      </c>
    </row>
    <row r="232" spans="1:65" s="14" customFormat="1" ht="11.25">
      <c r="B232" s="194"/>
      <c r="D232" s="182" t="s">
        <v>187</v>
      </c>
      <c r="E232" s="195" t="s">
        <v>1</v>
      </c>
      <c r="F232" s="196" t="s">
        <v>189</v>
      </c>
      <c r="H232" s="197">
        <v>55.620000000000005</v>
      </c>
      <c r="I232" s="198"/>
      <c r="L232" s="194"/>
      <c r="M232" s="199"/>
      <c r="N232" s="200"/>
      <c r="O232" s="200"/>
      <c r="P232" s="200"/>
      <c r="Q232" s="200"/>
      <c r="R232" s="200"/>
      <c r="S232" s="200"/>
      <c r="T232" s="201"/>
      <c r="AT232" s="195" t="s">
        <v>187</v>
      </c>
      <c r="AU232" s="195" t="s">
        <v>91</v>
      </c>
      <c r="AV232" s="14" t="s">
        <v>128</v>
      </c>
      <c r="AW232" s="14" t="s">
        <v>36</v>
      </c>
      <c r="AX232" s="14" t="s">
        <v>21</v>
      </c>
      <c r="AY232" s="195" t="s">
        <v>180</v>
      </c>
    </row>
    <row r="233" spans="1:65" s="2" customFormat="1" ht="24" customHeight="1">
      <c r="A233" s="33"/>
      <c r="B233" s="167"/>
      <c r="C233" s="168" t="s">
        <v>267</v>
      </c>
      <c r="D233" s="168" t="s">
        <v>182</v>
      </c>
      <c r="E233" s="169" t="s">
        <v>1767</v>
      </c>
      <c r="F233" s="170" t="s">
        <v>1768</v>
      </c>
      <c r="G233" s="171" t="s">
        <v>199</v>
      </c>
      <c r="H233" s="172">
        <v>55.62</v>
      </c>
      <c r="I233" s="173"/>
      <c r="J233" s="174">
        <f>ROUND(I233*H233,2)</f>
        <v>0</v>
      </c>
      <c r="K233" s="175"/>
      <c r="L233" s="34"/>
      <c r="M233" s="176" t="s">
        <v>1</v>
      </c>
      <c r="N233" s="177" t="s">
        <v>45</v>
      </c>
      <c r="O233" s="59"/>
      <c r="P233" s="178">
        <f>O233*H233</f>
        <v>0</v>
      </c>
      <c r="Q233" s="178">
        <v>0</v>
      </c>
      <c r="R233" s="178">
        <f>Q233*H233</f>
        <v>0</v>
      </c>
      <c r="S233" s="178">
        <v>0</v>
      </c>
      <c r="T233" s="179">
        <f>S233*H233</f>
        <v>0</v>
      </c>
      <c r="U233" s="33"/>
      <c r="V233" s="33"/>
      <c r="W233" s="33"/>
      <c r="X233" s="33"/>
      <c r="Y233" s="33"/>
      <c r="Z233" s="33"/>
      <c r="AA233" s="33"/>
      <c r="AB233" s="33"/>
      <c r="AC233" s="33"/>
      <c r="AD233" s="33"/>
      <c r="AE233" s="33"/>
      <c r="AR233" s="180" t="s">
        <v>128</v>
      </c>
      <c r="AT233" s="180" t="s">
        <v>182</v>
      </c>
      <c r="AU233" s="180" t="s">
        <v>91</v>
      </c>
      <c r="AY233" s="18" t="s">
        <v>180</v>
      </c>
      <c r="BE233" s="181">
        <f>IF(N233="základní",J233,0)</f>
        <v>0</v>
      </c>
      <c r="BF233" s="181">
        <f>IF(N233="snížená",J233,0)</f>
        <v>0</v>
      </c>
      <c r="BG233" s="181">
        <f>IF(N233="zákl. přenesená",J233,0)</f>
        <v>0</v>
      </c>
      <c r="BH233" s="181">
        <f>IF(N233="sníž. přenesená",J233,0)</f>
        <v>0</v>
      </c>
      <c r="BI233" s="181">
        <f>IF(N233="nulová",J233,0)</f>
        <v>0</v>
      </c>
      <c r="BJ233" s="18" t="s">
        <v>21</v>
      </c>
      <c r="BK233" s="181">
        <f>ROUND(I233*H233,2)</f>
        <v>0</v>
      </c>
      <c r="BL233" s="18" t="s">
        <v>128</v>
      </c>
      <c r="BM233" s="180" t="s">
        <v>270</v>
      </c>
    </row>
    <row r="234" spans="1:65" s="2" customFormat="1" ht="19.5">
      <c r="A234" s="33"/>
      <c r="B234" s="34"/>
      <c r="C234" s="33"/>
      <c r="D234" s="182" t="s">
        <v>186</v>
      </c>
      <c r="E234" s="33"/>
      <c r="F234" s="183" t="s">
        <v>1768</v>
      </c>
      <c r="G234" s="33"/>
      <c r="H234" s="33"/>
      <c r="I234" s="102"/>
      <c r="J234" s="33"/>
      <c r="K234" s="33"/>
      <c r="L234" s="34"/>
      <c r="M234" s="184"/>
      <c r="N234" s="185"/>
      <c r="O234" s="59"/>
      <c r="P234" s="59"/>
      <c r="Q234" s="59"/>
      <c r="R234" s="59"/>
      <c r="S234" s="59"/>
      <c r="T234" s="60"/>
      <c r="U234" s="33"/>
      <c r="V234" s="33"/>
      <c r="W234" s="33"/>
      <c r="X234" s="33"/>
      <c r="Y234" s="33"/>
      <c r="Z234" s="33"/>
      <c r="AA234" s="33"/>
      <c r="AB234" s="33"/>
      <c r="AC234" s="33"/>
      <c r="AD234" s="33"/>
      <c r="AE234" s="33"/>
      <c r="AT234" s="18" t="s">
        <v>186</v>
      </c>
      <c r="AU234" s="18" t="s">
        <v>91</v>
      </c>
    </row>
    <row r="235" spans="1:65" s="2" customFormat="1" ht="24" customHeight="1">
      <c r="A235" s="33"/>
      <c r="B235" s="167"/>
      <c r="C235" s="168" t="s">
        <v>231</v>
      </c>
      <c r="D235" s="168" t="s">
        <v>182</v>
      </c>
      <c r="E235" s="169" t="s">
        <v>1769</v>
      </c>
      <c r="F235" s="170" t="s">
        <v>1770</v>
      </c>
      <c r="G235" s="171" t="s">
        <v>199</v>
      </c>
      <c r="H235" s="172">
        <v>50.685000000000002</v>
      </c>
      <c r="I235" s="173"/>
      <c r="J235" s="174">
        <f>ROUND(I235*H235,2)</f>
        <v>0</v>
      </c>
      <c r="K235" s="175"/>
      <c r="L235" s="34"/>
      <c r="M235" s="176" t="s">
        <v>1</v>
      </c>
      <c r="N235" s="177" t="s">
        <v>45</v>
      </c>
      <c r="O235" s="59"/>
      <c r="P235" s="178">
        <f>O235*H235</f>
        <v>0</v>
      </c>
      <c r="Q235" s="178">
        <v>0</v>
      </c>
      <c r="R235" s="178">
        <f>Q235*H235</f>
        <v>0</v>
      </c>
      <c r="S235" s="178">
        <v>0</v>
      </c>
      <c r="T235" s="179">
        <f>S235*H235</f>
        <v>0</v>
      </c>
      <c r="U235" s="33"/>
      <c r="V235" s="33"/>
      <c r="W235" s="33"/>
      <c r="X235" s="33"/>
      <c r="Y235" s="33"/>
      <c r="Z235" s="33"/>
      <c r="AA235" s="33"/>
      <c r="AB235" s="33"/>
      <c r="AC235" s="33"/>
      <c r="AD235" s="33"/>
      <c r="AE235" s="33"/>
      <c r="AR235" s="180" t="s">
        <v>128</v>
      </c>
      <c r="AT235" s="180" t="s">
        <v>182</v>
      </c>
      <c r="AU235" s="180" t="s">
        <v>91</v>
      </c>
      <c r="AY235" s="18" t="s">
        <v>180</v>
      </c>
      <c r="BE235" s="181">
        <f>IF(N235="základní",J235,0)</f>
        <v>0</v>
      </c>
      <c r="BF235" s="181">
        <f>IF(N235="snížená",J235,0)</f>
        <v>0</v>
      </c>
      <c r="BG235" s="181">
        <f>IF(N235="zákl. přenesená",J235,0)</f>
        <v>0</v>
      </c>
      <c r="BH235" s="181">
        <f>IF(N235="sníž. přenesená",J235,0)</f>
        <v>0</v>
      </c>
      <c r="BI235" s="181">
        <f>IF(N235="nulová",J235,0)</f>
        <v>0</v>
      </c>
      <c r="BJ235" s="18" t="s">
        <v>21</v>
      </c>
      <c r="BK235" s="181">
        <f>ROUND(I235*H235,2)</f>
        <v>0</v>
      </c>
      <c r="BL235" s="18" t="s">
        <v>128</v>
      </c>
      <c r="BM235" s="180" t="s">
        <v>274</v>
      </c>
    </row>
    <row r="236" spans="1:65" s="2" customFormat="1" ht="19.5">
      <c r="A236" s="33"/>
      <c r="B236" s="34"/>
      <c r="C236" s="33"/>
      <c r="D236" s="182" t="s">
        <v>186</v>
      </c>
      <c r="E236" s="33"/>
      <c r="F236" s="183" t="s">
        <v>1770</v>
      </c>
      <c r="G236" s="33"/>
      <c r="H236" s="33"/>
      <c r="I236" s="102"/>
      <c r="J236" s="33"/>
      <c r="K236" s="33"/>
      <c r="L236" s="34"/>
      <c r="M236" s="184"/>
      <c r="N236" s="185"/>
      <c r="O236" s="59"/>
      <c r="P236" s="59"/>
      <c r="Q236" s="59"/>
      <c r="R236" s="59"/>
      <c r="S236" s="59"/>
      <c r="T236" s="60"/>
      <c r="U236" s="33"/>
      <c r="V236" s="33"/>
      <c r="W236" s="33"/>
      <c r="X236" s="33"/>
      <c r="Y236" s="33"/>
      <c r="Z236" s="33"/>
      <c r="AA236" s="33"/>
      <c r="AB236" s="33"/>
      <c r="AC236" s="33"/>
      <c r="AD236" s="33"/>
      <c r="AE236" s="33"/>
      <c r="AT236" s="18" t="s">
        <v>186</v>
      </c>
      <c r="AU236" s="18" t="s">
        <v>91</v>
      </c>
    </row>
    <row r="237" spans="1:65" s="15" customFormat="1" ht="11.25">
      <c r="B237" s="213"/>
      <c r="D237" s="182" t="s">
        <v>187</v>
      </c>
      <c r="E237" s="214" t="s">
        <v>1</v>
      </c>
      <c r="F237" s="215" t="s">
        <v>1755</v>
      </c>
      <c r="H237" s="214" t="s">
        <v>1</v>
      </c>
      <c r="I237" s="216"/>
      <c r="L237" s="213"/>
      <c r="M237" s="217"/>
      <c r="N237" s="218"/>
      <c r="O237" s="218"/>
      <c r="P237" s="218"/>
      <c r="Q237" s="218"/>
      <c r="R237" s="218"/>
      <c r="S237" s="218"/>
      <c r="T237" s="219"/>
      <c r="AT237" s="214" t="s">
        <v>187</v>
      </c>
      <c r="AU237" s="214" t="s">
        <v>91</v>
      </c>
      <c r="AV237" s="15" t="s">
        <v>21</v>
      </c>
      <c r="AW237" s="15" t="s">
        <v>36</v>
      </c>
      <c r="AX237" s="15" t="s">
        <v>80</v>
      </c>
      <c r="AY237" s="214" t="s">
        <v>180</v>
      </c>
    </row>
    <row r="238" spans="1:65" s="13" customFormat="1" ht="11.25">
      <c r="B238" s="186"/>
      <c r="D238" s="182" t="s">
        <v>187</v>
      </c>
      <c r="E238" s="187" t="s">
        <v>1</v>
      </c>
      <c r="F238" s="188" t="s">
        <v>1763</v>
      </c>
      <c r="H238" s="189">
        <v>29.341000000000001</v>
      </c>
      <c r="I238" s="190"/>
      <c r="L238" s="186"/>
      <c r="M238" s="191"/>
      <c r="N238" s="192"/>
      <c r="O238" s="192"/>
      <c r="P238" s="192"/>
      <c r="Q238" s="192"/>
      <c r="R238" s="192"/>
      <c r="S238" s="192"/>
      <c r="T238" s="193"/>
      <c r="AT238" s="187" t="s">
        <v>187</v>
      </c>
      <c r="AU238" s="187" t="s">
        <v>91</v>
      </c>
      <c r="AV238" s="13" t="s">
        <v>91</v>
      </c>
      <c r="AW238" s="13" t="s">
        <v>36</v>
      </c>
      <c r="AX238" s="13" t="s">
        <v>80</v>
      </c>
      <c r="AY238" s="187" t="s">
        <v>180</v>
      </c>
    </row>
    <row r="239" spans="1:65" s="15" customFormat="1" ht="11.25">
      <c r="B239" s="213"/>
      <c r="D239" s="182" t="s">
        <v>187</v>
      </c>
      <c r="E239" s="214" t="s">
        <v>1</v>
      </c>
      <c r="F239" s="215" t="s">
        <v>1757</v>
      </c>
      <c r="H239" s="214" t="s">
        <v>1</v>
      </c>
      <c r="I239" s="216"/>
      <c r="L239" s="213"/>
      <c r="M239" s="217"/>
      <c r="N239" s="218"/>
      <c r="O239" s="218"/>
      <c r="P239" s="218"/>
      <c r="Q239" s="218"/>
      <c r="R239" s="218"/>
      <c r="S239" s="218"/>
      <c r="T239" s="219"/>
      <c r="AT239" s="214" t="s">
        <v>187</v>
      </c>
      <c r="AU239" s="214" t="s">
        <v>91</v>
      </c>
      <c r="AV239" s="15" t="s">
        <v>21</v>
      </c>
      <c r="AW239" s="15" t="s">
        <v>36</v>
      </c>
      <c r="AX239" s="15" t="s">
        <v>80</v>
      </c>
      <c r="AY239" s="214" t="s">
        <v>180</v>
      </c>
    </row>
    <row r="240" spans="1:65" s="13" customFormat="1" ht="11.25">
      <c r="B240" s="186"/>
      <c r="D240" s="182" t="s">
        <v>187</v>
      </c>
      <c r="E240" s="187" t="s">
        <v>1</v>
      </c>
      <c r="F240" s="188" t="s">
        <v>1764</v>
      </c>
      <c r="H240" s="189">
        <v>21.344000000000001</v>
      </c>
      <c r="I240" s="190"/>
      <c r="L240" s="186"/>
      <c r="M240" s="191"/>
      <c r="N240" s="192"/>
      <c r="O240" s="192"/>
      <c r="P240" s="192"/>
      <c r="Q240" s="192"/>
      <c r="R240" s="192"/>
      <c r="S240" s="192"/>
      <c r="T240" s="193"/>
      <c r="AT240" s="187" t="s">
        <v>187</v>
      </c>
      <c r="AU240" s="187" t="s">
        <v>91</v>
      </c>
      <c r="AV240" s="13" t="s">
        <v>91</v>
      </c>
      <c r="AW240" s="13" t="s">
        <v>36</v>
      </c>
      <c r="AX240" s="13" t="s">
        <v>80</v>
      </c>
      <c r="AY240" s="187" t="s">
        <v>180</v>
      </c>
    </row>
    <row r="241" spans="1:65" s="14" customFormat="1" ht="11.25">
      <c r="B241" s="194"/>
      <c r="D241" s="182" t="s">
        <v>187</v>
      </c>
      <c r="E241" s="195" t="s">
        <v>1</v>
      </c>
      <c r="F241" s="196" t="s">
        <v>189</v>
      </c>
      <c r="H241" s="197">
        <v>50.685000000000002</v>
      </c>
      <c r="I241" s="198"/>
      <c r="L241" s="194"/>
      <c r="M241" s="199"/>
      <c r="N241" s="200"/>
      <c r="O241" s="200"/>
      <c r="P241" s="200"/>
      <c r="Q241" s="200"/>
      <c r="R241" s="200"/>
      <c r="S241" s="200"/>
      <c r="T241" s="201"/>
      <c r="AT241" s="195" t="s">
        <v>187</v>
      </c>
      <c r="AU241" s="195" t="s">
        <v>91</v>
      </c>
      <c r="AV241" s="14" t="s">
        <v>128</v>
      </c>
      <c r="AW241" s="14" t="s">
        <v>36</v>
      </c>
      <c r="AX241" s="14" t="s">
        <v>21</v>
      </c>
      <c r="AY241" s="195" t="s">
        <v>180</v>
      </c>
    </row>
    <row r="242" spans="1:65" s="2" customFormat="1" ht="16.5" customHeight="1">
      <c r="A242" s="33"/>
      <c r="B242" s="167"/>
      <c r="C242" s="168" t="s">
        <v>7</v>
      </c>
      <c r="D242" s="168" t="s">
        <v>182</v>
      </c>
      <c r="E242" s="169" t="s">
        <v>1771</v>
      </c>
      <c r="F242" s="170" t="s">
        <v>1772</v>
      </c>
      <c r="G242" s="171" t="s">
        <v>199</v>
      </c>
      <c r="H242" s="172">
        <v>60.515999999999998</v>
      </c>
      <c r="I242" s="173"/>
      <c r="J242" s="174">
        <f>ROUND(I242*H242,2)</f>
        <v>0</v>
      </c>
      <c r="K242" s="175"/>
      <c r="L242" s="34"/>
      <c r="M242" s="176" t="s">
        <v>1</v>
      </c>
      <c r="N242" s="177" t="s">
        <v>45</v>
      </c>
      <c r="O242" s="59"/>
      <c r="P242" s="178">
        <f>O242*H242</f>
        <v>0</v>
      </c>
      <c r="Q242" s="178">
        <v>0</v>
      </c>
      <c r="R242" s="178">
        <f>Q242*H242</f>
        <v>0</v>
      </c>
      <c r="S242" s="178">
        <v>0</v>
      </c>
      <c r="T242" s="179">
        <f>S242*H242</f>
        <v>0</v>
      </c>
      <c r="U242" s="33"/>
      <c r="V242" s="33"/>
      <c r="W242" s="33"/>
      <c r="X242" s="33"/>
      <c r="Y242" s="33"/>
      <c r="Z242" s="33"/>
      <c r="AA242" s="33"/>
      <c r="AB242" s="33"/>
      <c r="AC242" s="33"/>
      <c r="AD242" s="33"/>
      <c r="AE242" s="33"/>
      <c r="AR242" s="180" t="s">
        <v>128</v>
      </c>
      <c r="AT242" s="180" t="s">
        <v>182</v>
      </c>
      <c r="AU242" s="180" t="s">
        <v>91</v>
      </c>
      <c r="AY242" s="18" t="s">
        <v>180</v>
      </c>
      <c r="BE242" s="181">
        <f>IF(N242="základní",J242,0)</f>
        <v>0</v>
      </c>
      <c r="BF242" s="181">
        <f>IF(N242="snížená",J242,0)</f>
        <v>0</v>
      </c>
      <c r="BG242" s="181">
        <f>IF(N242="zákl. přenesená",J242,0)</f>
        <v>0</v>
      </c>
      <c r="BH242" s="181">
        <f>IF(N242="sníž. přenesená",J242,0)</f>
        <v>0</v>
      </c>
      <c r="BI242" s="181">
        <f>IF(N242="nulová",J242,0)</f>
        <v>0</v>
      </c>
      <c r="BJ242" s="18" t="s">
        <v>21</v>
      </c>
      <c r="BK242" s="181">
        <f>ROUND(I242*H242,2)</f>
        <v>0</v>
      </c>
      <c r="BL242" s="18" t="s">
        <v>128</v>
      </c>
      <c r="BM242" s="180" t="s">
        <v>277</v>
      </c>
    </row>
    <row r="243" spans="1:65" s="2" customFormat="1" ht="11.25">
      <c r="A243" s="33"/>
      <c r="B243" s="34"/>
      <c r="C243" s="33"/>
      <c r="D243" s="182" t="s">
        <v>186</v>
      </c>
      <c r="E243" s="33"/>
      <c r="F243" s="183" t="s">
        <v>1772</v>
      </c>
      <c r="G243" s="33"/>
      <c r="H243" s="33"/>
      <c r="I243" s="102"/>
      <c r="J243" s="33"/>
      <c r="K243" s="33"/>
      <c r="L243" s="34"/>
      <c r="M243" s="184"/>
      <c r="N243" s="185"/>
      <c r="O243" s="59"/>
      <c r="P243" s="59"/>
      <c r="Q243" s="59"/>
      <c r="R243" s="59"/>
      <c r="S243" s="59"/>
      <c r="T243" s="60"/>
      <c r="U243" s="33"/>
      <c r="V243" s="33"/>
      <c r="W243" s="33"/>
      <c r="X243" s="33"/>
      <c r="Y243" s="33"/>
      <c r="Z243" s="33"/>
      <c r="AA243" s="33"/>
      <c r="AB243" s="33"/>
      <c r="AC243" s="33"/>
      <c r="AD243" s="33"/>
      <c r="AE243" s="33"/>
      <c r="AT243" s="18" t="s">
        <v>186</v>
      </c>
      <c r="AU243" s="18" t="s">
        <v>91</v>
      </c>
    </row>
    <row r="244" spans="1:65" s="13" customFormat="1" ht="11.25">
      <c r="B244" s="186"/>
      <c r="D244" s="182" t="s">
        <v>187</v>
      </c>
      <c r="E244" s="187" t="s">
        <v>1</v>
      </c>
      <c r="F244" s="188" t="s">
        <v>1773</v>
      </c>
      <c r="H244" s="189">
        <v>4.8959999999999999</v>
      </c>
      <c r="I244" s="190"/>
      <c r="L244" s="186"/>
      <c r="M244" s="191"/>
      <c r="N244" s="192"/>
      <c r="O244" s="192"/>
      <c r="P244" s="192"/>
      <c r="Q244" s="192"/>
      <c r="R244" s="192"/>
      <c r="S244" s="192"/>
      <c r="T244" s="193"/>
      <c r="AT244" s="187" t="s">
        <v>187</v>
      </c>
      <c r="AU244" s="187" t="s">
        <v>91</v>
      </c>
      <c r="AV244" s="13" t="s">
        <v>91</v>
      </c>
      <c r="AW244" s="13" t="s">
        <v>36</v>
      </c>
      <c r="AX244" s="13" t="s">
        <v>80</v>
      </c>
      <c r="AY244" s="187" t="s">
        <v>180</v>
      </c>
    </row>
    <row r="245" spans="1:65" s="15" customFormat="1" ht="11.25">
      <c r="B245" s="213"/>
      <c r="D245" s="182" t="s">
        <v>187</v>
      </c>
      <c r="E245" s="214" t="s">
        <v>1</v>
      </c>
      <c r="F245" s="215" t="s">
        <v>1755</v>
      </c>
      <c r="H245" s="214" t="s">
        <v>1</v>
      </c>
      <c r="I245" s="216"/>
      <c r="L245" s="213"/>
      <c r="M245" s="217"/>
      <c r="N245" s="218"/>
      <c r="O245" s="218"/>
      <c r="P245" s="218"/>
      <c r="Q245" s="218"/>
      <c r="R245" s="218"/>
      <c r="S245" s="218"/>
      <c r="T245" s="219"/>
      <c r="AT245" s="214" t="s">
        <v>187</v>
      </c>
      <c r="AU245" s="214" t="s">
        <v>91</v>
      </c>
      <c r="AV245" s="15" t="s">
        <v>21</v>
      </c>
      <c r="AW245" s="15" t="s">
        <v>36</v>
      </c>
      <c r="AX245" s="15" t="s">
        <v>80</v>
      </c>
      <c r="AY245" s="214" t="s">
        <v>180</v>
      </c>
    </row>
    <row r="246" spans="1:65" s="13" customFormat="1" ht="11.25">
      <c r="B246" s="186"/>
      <c r="D246" s="182" t="s">
        <v>187</v>
      </c>
      <c r="E246" s="187" t="s">
        <v>1</v>
      </c>
      <c r="F246" s="188" t="s">
        <v>1763</v>
      </c>
      <c r="H246" s="189">
        <v>29.341000000000001</v>
      </c>
      <c r="I246" s="190"/>
      <c r="L246" s="186"/>
      <c r="M246" s="191"/>
      <c r="N246" s="192"/>
      <c r="O246" s="192"/>
      <c r="P246" s="192"/>
      <c r="Q246" s="192"/>
      <c r="R246" s="192"/>
      <c r="S246" s="192"/>
      <c r="T246" s="193"/>
      <c r="AT246" s="187" t="s">
        <v>187</v>
      </c>
      <c r="AU246" s="187" t="s">
        <v>91</v>
      </c>
      <c r="AV246" s="13" t="s">
        <v>91</v>
      </c>
      <c r="AW246" s="13" t="s">
        <v>36</v>
      </c>
      <c r="AX246" s="13" t="s">
        <v>80</v>
      </c>
      <c r="AY246" s="187" t="s">
        <v>180</v>
      </c>
    </row>
    <row r="247" spans="1:65" s="15" customFormat="1" ht="11.25">
      <c r="B247" s="213"/>
      <c r="D247" s="182" t="s">
        <v>187</v>
      </c>
      <c r="E247" s="214" t="s">
        <v>1</v>
      </c>
      <c r="F247" s="215" t="s">
        <v>1757</v>
      </c>
      <c r="H247" s="214" t="s">
        <v>1</v>
      </c>
      <c r="I247" s="216"/>
      <c r="L247" s="213"/>
      <c r="M247" s="217"/>
      <c r="N247" s="218"/>
      <c r="O247" s="218"/>
      <c r="P247" s="218"/>
      <c r="Q247" s="218"/>
      <c r="R247" s="218"/>
      <c r="S247" s="218"/>
      <c r="T247" s="219"/>
      <c r="AT247" s="214" t="s">
        <v>187</v>
      </c>
      <c r="AU247" s="214" t="s">
        <v>91</v>
      </c>
      <c r="AV247" s="15" t="s">
        <v>21</v>
      </c>
      <c r="AW247" s="15" t="s">
        <v>36</v>
      </c>
      <c r="AX247" s="15" t="s">
        <v>80</v>
      </c>
      <c r="AY247" s="214" t="s">
        <v>180</v>
      </c>
    </row>
    <row r="248" spans="1:65" s="13" customFormat="1" ht="11.25">
      <c r="B248" s="186"/>
      <c r="D248" s="182" t="s">
        <v>187</v>
      </c>
      <c r="E248" s="187" t="s">
        <v>1</v>
      </c>
      <c r="F248" s="188" t="s">
        <v>1764</v>
      </c>
      <c r="H248" s="189">
        <v>21.344000000000001</v>
      </c>
      <c r="I248" s="190"/>
      <c r="L248" s="186"/>
      <c r="M248" s="191"/>
      <c r="N248" s="192"/>
      <c r="O248" s="192"/>
      <c r="P248" s="192"/>
      <c r="Q248" s="192"/>
      <c r="R248" s="192"/>
      <c r="S248" s="192"/>
      <c r="T248" s="193"/>
      <c r="AT248" s="187" t="s">
        <v>187</v>
      </c>
      <c r="AU248" s="187" t="s">
        <v>91</v>
      </c>
      <c r="AV248" s="13" t="s">
        <v>91</v>
      </c>
      <c r="AW248" s="13" t="s">
        <v>36</v>
      </c>
      <c r="AX248" s="13" t="s">
        <v>80</v>
      </c>
      <c r="AY248" s="187" t="s">
        <v>180</v>
      </c>
    </row>
    <row r="249" spans="1:65" s="15" customFormat="1" ht="11.25">
      <c r="B249" s="213"/>
      <c r="D249" s="182" t="s">
        <v>187</v>
      </c>
      <c r="E249" s="214" t="s">
        <v>1</v>
      </c>
      <c r="F249" s="215" t="s">
        <v>1774</v>
      </c>
      <c r="H249" s="214" t="s">
        <v>1</v>
      </c>
      <c r="I249" s="216"/>
      <c r="L249" s="213"/>
      <c r="M249" s="217"/>
      <c r="N249" s="218"/>
      <c r="O249" s="218"/>
      <c r="P249" s="218"/>
      <c r="Q249" s="218"/>
      <c r="R249" s="218"/>
      <c r="S249" s="218"/>
      <c r="T249" s="219"/>
      <c r="AT249" s="214" t="s">
        <v>187</v>
      </c>
      <c r="AU249" s="214" t="s">
        <v>91</v>
      </c>
      <c r="AV249" s="15" t="s">
        <v>21</v>
      </c>
      <c r="AW249" s="15" t="s">
        <v>36</v>
      </c>
      <c r="AX249" s="15" t="s">
        <v>80</v>
      </c>
      <c r="AY249" s="214" t="s">
        <v>180</v>
      </c>
    </row>
    <row r="250" spans="1:65" s="13" customFormat="1" ht="11.25">
      <c r="B250" s="186"/>
      <c r="D250" s="182" t="s">
        <v>187</v>
      </c>
      <c r="E250" s="187" t="s">
        <v>1</v>
      </c>
      <c r="F250" s="188" t="s">
        <v>1766</v>
      </c>
      <c r="H250" s="189">
        <v>4.9349999999999996</v>
      </c>
      <c r="I250" s="190"/>
      <c r="L250" s="186"/>
      <c r="M250" s="191"/>
      <c r="N250" s="192"/>
      <c r="O250" s="192"/>
      <c r="P250" s="192"/>
      <c r="Q250" s="192"/>
      <c r="R250" s="192"/>
      <c r="S250" s="192"/>
      <c r="T250" s="193"/>
      <c r="AT250" s="187" t="s">
        <v>187</v>
      </c>
      <c r="AU250" s="187" t="s">
        <v>91</v>
      </c>
      <c r="AV250" s="13" t="s">
        <v>91</v>
      </c>
      <c r="AW250" s="13" t="s">
        <v>36</v>
      </c>
      <c r="AX250" s="13" t="s">
        <v>80</v>
      </c>
      <c r="AY250" s="187" t="s">
        <v>180</v>
      </c>
    </row>
    <row r="251" spans="1:65" s="14" customFormat="1" ht="11.25">
      <c r="B251" s="194"/>
      <c r="D251" s="182" t="s">
        <v>187</v>
      </c>
      <c r="E251" s="195" t="s">
        <v>1</v>
      </c>
      <c r="F251" s="196" t="s">
        <v>189</v>
      </c>
      <c r="H251" s="197">
        <v>60.516000000000005</v>
      </c>
      <c r="I251" s="198"/>
      <c r="L251" s="194"/>
      <c r="M251" s="199"/>
      <c r="N251" s="200"/>
      <c r="O251" s="200"/>
      <c r="P251" s="200"/>
      <c r="Q251" s="200"/>
      <c r="R251" s="200"/>
      <c r="S251" s="200"/>
      <c r="T251" s="201"/>
      <c r="AT251" s="195" t="s">
        <v>187</v>
      </c>
      <c r="AU251" s="195" t="s">
        <v>91</v>
      </c>
      <c r="AV251" s="14" t="s">
        <v>128</v>
      </c>
      <c r="AW251" s="14" t="s">
        <v>36</v>
      </c>
      <c r="AX251" s="14" t="s">
        <v>21</v>
      </c>
      <c r="AY251" s="195" t="s">
        <v>180</v>
      </c>
    </row>
    <row r="252" spans="1:65" s="2" customFormat="1" ht="16.5" customHeight="1">
      <c r="A252" s="33"/>
      <c r="B252" s="167"/>
      <c r="C252" s="168" t="s">
        <v>237</v>
      </c>
      <c r="D252" s="168" t="s">
        <v>182</v>
      </c>
      <c r="E252" s="169" t="s">
        <v>1775</v>
      </c>
      <c r="F252" s="170" t="s">
        <v>1776</v>
      </c>
      <c r="G252" s="171" t="s">
        <v>185</v>
      </c>
      <c r="H252" s="172">
        <v>0.11</v>
      </c>
      <c r="I252" s="173"/>
      <c r="J252" s="174">
        <f>ROUND(I252*H252,2)</f>
        <v>0</v>
      </c>
      <c r="K252" s="175"/>
      <c r="L252" s="34"/>
      <c r="M252" s="176" t="s">
        <v>1</v>
      </c>
      <c r="N252" s="177" t="s">
        <v>45</v>
      </c>
      <c r="O252" s="59"/>
      <c r="P252" s="178">
        <f>O252*H252</f>
        <v>0</v>
      </c>
      <c r="Q252" s="178">
        <v>0</v>
      </c>
      <c r="R252" s="178">
        <f>Q252*H252</f>
        <v>0</v>
      </c>
      <c r="S252" s="178">
        <v>0</v>
      </c>
      <c r="T252" s="179">
        <f>S252*H252</f>
        <v>0</v>
      </c>
      <c r="U252" s="33"/>
      <c r="V252" s="33"/>
      <c r="W252" s="33"/>
      <c r="X252" s="33"/>
      <c r="Y252" s="33"/>
      <c r="Z252" s="33"/>
      <c r="AA252" s="33"/>
      <c r="AB252" s="33"/>
      <c r="AC252" s="33"/>
      <c r="AD252" s="33"/>
      <c r="AE252" s="33"/>
      <c r="AR252" s="180" t="s">
        <v>128</v>
      </c>
      <c r="AT252" s="180" t="s">
        <v>182</v>
      </c>
      <c r="AU252" s="180" t="s">
        <v>91</v>
      </c>
      <c r="AY252" s="18" t="s">
        <v>180</v>
      </c>
      <c r="BE252" s="181">
        <f>IF(N252="základní",J252,0)</f>
        <v>0</v>
      </c>
      <c r="BF252" s="181">
        <f>IF(N252="snížená",J252,0)</f>
        <v>0</v>
      </c>
      <c r="BG252" s="181">
        <f>IF(N252="zákl. přenesená",J252,0)</f>
        <v>0</v>
      </c>
      <c r="BH252" s="181">
        <f>IF(N252="sníž. přenesená",J252,0)</f>
        <v>0</v>
      </c>
      <c r="BI252" s="181">
        <f>IF(N252="nulová",J252,0)</f>
        <v>0</v>
      </c>
      <c r="BJ252" s="18" t="s">
        <v>21</v>
      </c>
      <c r="BK252" s="181">
        <f>ROUND(I252*H252,2)</f>
        <v>0</v>
      </c>
      <c r="BL252" s="18" t="s">
        <v>128</v>
      </c>
      <c r="BM252" s="180" t="s">
        <v>281</v>
      </c>
    </row>
    <row r="253" spans="1:65" s="2" customFormat="1" ht="11.25">
      <c r="A253" s="33"/>
      <c r="B253" s="34"/>
      <c r="C253" s="33"/>
      <c r="D253" s="182" t="s">
        <v>186</v>
      </c>
      <c r="E253" s="33"/>
      <c r="F253" s="183" t="s">
        <v>1776</v>
      </c>
      <c r="G253" s="33"/>
      <c r="H253" s="33"/>
      <c r="I253" s="102"/>
      <c r="J253" s="33"/>
      <c r="K253" s="33"/>
      <c r="L253" s="34"/>
      <c r="M253" s="184"/>
      <c r="N253" s="185"/>
      <c r="O253" s="59"/>
      <c r="P253" s="59"/>
      <c r="Q253" s="59"/>
      <c r="R253" s="59"/>
      <c r="S253" s="59"/>
      <c r="T253" s="60"/>
      <c r="U253" s="33"/>
      <c r="V253" s="33"/>
      <c r="W253" s="33"/>
      <c r="X253" s="33"/>
      <c r="Y253" s="33"/>
      <c r="Z253" s="33"/>
      <c r="AA253" s="33"/>
      <c r="AB253" s="33"/>
      <c r="AC253" s="33"/>
      <c r="AD253" s="33"/>
      <c r="AE253" s="33"/>
      <c r="AT253" s="18" t="s">
        <v>186</v>
      </c>
      <c r="AU253" s="18" t="s">
        <v>91</v>
      </c>
    </row>
    <row r="254" spans="1:65" s="15" customFormat="1" ht="11.25">
      <c r="B254" s="213"/>
      <c r="D254" s="182" t="s">
        <v>187</v>
      </c>
      <c r="E254" s="214" t="s">
        <v>1</v>
      </c>
      <c r="F254" s="215" t="s">
        <v>1755</v>
      </c>
      <c r="H254" s="214" t="s">
        <v>1</v>
      </c>
      <c r="I254" s="216"/>
      <c r="L254" s="213"/>
      <c r="M254" s="217"/>
      <c r="N254" s="218"/>
      <c r="O254" s="218"/>
      <c r="P254" s="218"/>
      <c r="Q254" s="218"/>
      <c r="R254" s="218"/>
      <c r="S254" s="218"/>
      <c r="T254" s="219"/>
      <c r="AT254" s="214" t="s">
        <v>187</v>
      </c>
      <c r="AU254" s="214" t="s">
        <v>91</v>
      </c>
      <c r="AV254" s="15" t="s">
        <v>21</v>
      </c>
      <c r="AW254" s="15" t="s">
        <v>36</v>
      </c>
      <c r="AX254" s="15" t="s">
        <v>80</v>
      </c>
      <c r="AY254" s="214" t="s">
        <v>180</v>
      </c>
    </row>
    <row r="255" spans="1:65" s="13" customFormat="1" ht="11.25">
      <c r="B255" s="186"/>
      <c r="D255" s="182" t="s">
        <v>187</v>
      </c>
      <c r="E255" s="187" t="s">
        <v>1</v>
      </c>
      <c r="F255" s="188" t="s">
        <v>1777</v>
      </c>
      <c r="H255" s="189">
        <v>5.8000000000000003E-2</v>
      </c>
      <c r="I255" s="190"/>
      <c r="L255" s="186"/>
      <c r="M255" s="191"/>
      <c r="N255" s="192"/>
      <c r="O255" s="192"/>
      <c r="P255" s="192"/>
      <c r="Q255" s="192"/>
      <c r="R255" s="192"/>
      <c r="S255" s="192"/>
      <c r="T255" s="193"/>
      <c r="AT255" s="187" t="s">
        <v>187</v>
      </c>
      <c r="AU255" s="187" t="s">
        <v>91</v>
      </c>
      <c r="AV255" s="13" t="s">
        <v>91</v>
      </c>
      <c r="AW255" s="13" t="s">
        <v>36</v>
      </c>
      <c r="AX255" s="13" t="s">
        <v>80</v>
      </c>
      <c r="AY255" s="187" t="s">
        <v>180</v>
      </c>
    </row>
    <row r="256" spans="1:65" s="15" customFormat="1" ht="11.25">
      <c r="B256" s="213"/>
      <c r="D256" s="182" t="s">
        <v>187</v>
      </c>
      <c r="E256" s="214" t="s">
        <v>1</v>
      </c>
      <c r="F256" s="215" t="s">
        <v>1757</v>
      </c>
      <c r="H256" s="214" t="s">
        <v>1</v>
      </c>
      <c r="I256" s="216"/>
      <c r="L256" s="213"/>
      <c r="M256" s="217"/>
      <c r="N256" s="218"/>
      <c r="O256" s="218"/>
      <c r="P256" s="218"/>
      <c r="Q256" s="218"/>
      <c r="R256" s="218"/>
      <c r="S256" s="218"/>
      <c r="T256" s="219"/>
      <c r="AT256" s="214" t="s">
        <v>187</v>
      </c>
      <c r="AU256" s="214" t="s">
        <v>91</v>
      </c>
      <c r="AV256" s="15" t="s">
        <v>21</v>
      </c>
      <c r="AW256" s="15" t="s">
        <v>36</v>
      </c>
      <c r="AX256" s="15" t="s">
        <v>80</v>
      </c>
      <c r="AY256" s="214" t="s">
        <v>180</v>
      </c>
    </row>
    <row r="257" spans="1:65" s="13" customFormat="1" ht="11.25">
      <c r="B257" s="186"/>
      <c r="D257" s="182" t="s">
        <v>187</v>
      </c>
      <c r="E257" s="187" t="s">
        <v>1</v>
      </c>
      <c r="F257" s="188" t="s">
        <v>1778</v>
      </c>
      <c r="H257" s="189">
        <v>4.2000000000000003E-2</v>
      </c>
      <c r="I257" s="190"/>
      <c r="L257" s="186"/>
      <c r="M257" s="191"/>
      <c r="N257" s="192"/>
      <c r="O257" s="192"/>
      <c r="P257" s="192"/>
      <c r="Q257" s="192"/>
      <c r="R257" s="192"/>
      <c r="S257" s="192"/>
      <c r="T257" s="193"/>
      <c r="AT257" s="187" t="s">
        <v>187</v>
      </c>
      <c r="AU257" s="187" t="s">
        <v>91</v>
      </c>
      <c r="AV257" s="13" t="s">
        <v>91</v>
      </c>
      <c r="AW257" s="13" t="s">
        <v>36</v>
      </c>
      <c r="AX257" s="13" t="s">
        <v>80</v>
      </c>
      <c r="AY257" s="187" t="s">
        <v>180</v>
      </c>
    </row>
    <row r="258" spans="1:65" s="15" customFormat="1" ht="11.25">
      <c r="B258" s="213"/>
      <c r="D258" s="182" t="s">
        <v>187</v>
      </c>
      <c r="E258" s="214" t="s">
        <v>1</v>
      </c>
      <c r="F258" s="215" t="s">
        <v>1774</v>
      </c>
      <c r="H258" s="214" t="s">
        <v>1</v>
      </c>
      <c r="I258" s="216"/>
      <c r="L258" s="213"/>
      <c r="M258" s="217"/>
      <c r="N258" s="218"/>
      <c r="O258" s="218"/>
      <c r="P258" s="218"/>
      <c r="Q258" s="218"/>
      <c r="R258" s="218"/>
      <c r="S258" s="218"/>
      <c r="T258" s="219"/>
      <c r="AT258" s="214" t="s">
        <v>187</v>
      </c>
      <c r="AU258" s="214" t="s">
        <v>91</v>
      </c>
      <c r="AV258" s="15" t="s">
        <v>21</v>
      </c>
      <c r="AW258" s="15" t="s">
        <v>36</v>
      </c>
      <c r="AX258" s="15" t="s">
        <v>80</v>
      </c>
      <c r="AY258" s="214" t="s">
        <v>180</v>
      </c>
    </row>
    <row r="259" spans="1:65" s="13" customFormat="1" ht="11.25">
      <c r="B259" s="186"/>
      <c r="D259" s="182" t="s">
        <v>187</v>
      </c>
      <c r="E259" s="187" t="s">
        <v>1</v>
      </c>
      <c r="F259" s="188" t="s">
        <v>1779</v>
      </c>
      <c r="H259" s="189">
        <v>0.01</v>
      </c>
      <c r="I259" s="190"/>
      <c r="L259" s="186"/>
      <c r="M259" s="191"/>
      <c r="N259" s="192"/>
      <c r="O259" s="192"/>
      <c r="P259" s="192"/>
      <c r="Q259" s="192"/>
      <c r="R259" s="192"/>
      <c r="S259" s="192"/>
      <c r="T259" s="193"/>
      <c r="AT259" s="187" t="s">
        <v>187</v>
      </c>
      <c r="AU259" s="187" t="s">
        <v>91</v>
      </c>
      <c r="AV259" s="13" t="s">
        <v>91</v>
      </c>
      <c r="AW259" s="13" t="s">
        <v>36</v>
      </c>
      <c r="AX259" s="13" t="s">
        <v>80</v>
      </c>
      <c r="AY259" s="187" t="s">
        <v>180</v>
      </c>
    </row>
    <row r="260" spans="1:65" s="14" customFormat="1" ht="11.25">
      <c r="B260" s="194"/>
      <c r="D260" s="182" t="s">
        <v>187</v>
      </c>
      <c r="E260" s="195" t="s">
        <v>1</v>
      </c>
      <c r="F260" s="196" t="s">
        <v>189</v>
      </c>
      <c r="H260" s="197">
        <v>0.11</v>
      </c>
      <c r="I260" s="198"/>
      <c r="L260" s="194"/>
      <c r="M260" s="199"/>
      <c r="N260" s="200"/>
      <c r="O260" s="200"/>
      <c r="P260" s="200"/>
      <c r="Q260" s="200"/>
      <c r="R260" s="200"/>
      <c r="S260" s="200"/>
      <c r="T260" s="201"/>
      <c r="AT260" s="195" t="s">
        <v>187</v>
      </c>
      <c r="AU260" s="195" t="s">
        <v>91</v>
      </c>
      <c r="AV260" s="14" t="s">
        <v>128</v>
      </c>
      <c r="AW260" s="14" t="s">
        <v>36</v>
      </c>
      <c r="AX260" s="14" t="s">
        <v>21</v>
      </c>
      <c r="AY260" s="195" t="s">
        <v>180</v>
      </c>
    </row>
    <row r="261" spans="1:65" s="2" customFormat="1" ht="24" customHeight="1">
      <c r="A261" s="33"/>
      <c r="B261" s="167"/>
      <c r="C261" s="168" t="s">
        <v>296</v>
      </c>
      <c r="D261" s="168" t="s">
        <v>182</v>
      </c>
      <c r="E261" s="169" t="s">
        <v>1780</v>
      </c>
      <c r="F261" s="170" t="s">
        <v>1781</v>
      </c>
      <c r="G261" s="171" t="s">
        <v>213</v>
      </c>
      <c r="H261" s="172">
        <v>27.79</v>
      </c>
      <c r="I261" s="173"/>
      <c r="J261" s="174">
        <f>ROUND(I261*H261,2)</f>
        <v>0</v>
      </c>
      <c r="K261" s="175"/>
      <c r="L261" s="34"/>
      <c r="M261" s="176" t="s">
        <v>1</v>
      </c>
      <c r="N261" s="177" t="s">
        <v>45</v>
      </c>
      <c r="O261" s="59"/>
      <c r="P261" s="178">
        <f>O261*H261</f>
        <v>0</v>
      </c>
      <c r="Q261" s="178">
        <v>0</v>
      </c>
      <c r="R261" s="178">
        <f>Q261*H261</f>
        <v>0</v>
      </c>
      <c r="S261" s="178">
        <v>0</v>
      </c>
      <c r="T261" s="179">
        <f>S261*H261</f>
        <v>0</v>
      </c>
      <c r="U261" s="33"/>
      <c r="V261" s="33"/>
      <c r="W261" s="33"/>
      <c r="X261" s="33"/>
      <c r="Y261" s="33"/>
      <c r="Z261" s="33"/>
      <c r="AA261" s="33"/>
      <c r="AB261" s="33"/>
      <c r="AC261" s="33"/>
      <c r="AD261" s="33"/>
      <c r="AE261" s="33"/>
      <c r="AR261" s="180" t="s">
        <v>128</v>
      </c>
      <c r="AT261" s="180" t="s">
        <v>182</v>
      </c>
      <c r="AU261" s="180" t="s">
        <v>91</v>
      </c>
      <c r="AY261" s="18" t="s">
        <v>180</v>
      </c>
      <c r="BE261" s="181">
        <f>IF(N261="základní",J261,0)</f>
        <v>0</v>
      </c>
      <c r="BF261" s="181">
        <f>IF(N261="snížená",J261,0)</f>
        <v>0</v>
      </c>
      <c r="BG261" s="181">
        <f>IF(N261="zákl. přenesená",J261,0)</f>
        <v>0</v>
      </c>
      <c r="BH261" s="181">
        <f>IF(N261="sníž. přenesená",J261,0)</f>
        <v>0</v>
      </c>
      <c r="BI261" s="181">
        <f>IF(N261="nulová",J261,0)</f>
        <v>0</v>
      </c>
      <c r="BJ261" s="18" t="s">
        <v>21</v>
      </c>
      <c r="BK261" s="181">
        <f>ROUND(I261*H261,2)</f>
        <v>0</v>
      </c>
      <c r="BL261" s="18" t="s">
        <v>128</v>
      </c>
      <c r="BM261" s="180" t="s">
        <v>285</v>
      </c>
    </row>
    <row r="262" spans="1:65" s="2" customFormat="1" ht="19.5">
      <c r="A262" s="33"/>
      <c r="B262" s="34"/>
      <c r="C262" s="33"/>
      <c r="D262" s="182" t="s">
        <v>186</v>
      </c>
      <c r="E262" s="33"/>
      <c r="F262" s="183" t="s">
        <v>1781</v>
      </c>
      <c r="G262" s="33"/>
      <c r="H262" s="33"/>
      <c r="I262" s="102"/>
      <c r="J262" s="33"/>
      <c r="K262" s="33"/>
      <c r="L262" s="34"/>
      <c r="M262" s="184"/>
      <c r="N262" s="185"/>
      <c r="O262" s="59"/>
      <c r="P262" s="59"/>
      <c r="Q262" s="59"/>
      <c r="R262" s="59"/>
      <c r="S262" s="59"/>
      <c r="T262" s="60"/>
      <c r="U262" s="33"/>
      <c r="V262" s="33"/>
      <c r="W262" s="33"/>
      <c r="X262" s="33"/>
      <c r="Y262" s="33"/>
      <c r="Z262" s="33"/>
      <c r="AA262" s="33"/>
      <c r="AB262" s="33"/>
      <c r="AC262" s="33"/>
      <c r="AD262" s="33"/>
      <c r="AE262" s="33"/>
      <c r="AT262" s="18" t="s">
        <v>186</v>
      </c>
      <c r="AU262" s="18" t="s">
        <v>91</v>
      </c>
    </row>
    <row r="263" spans="1:65" s="13" customFormat="1" ht="11.25">
      <c r="B263" s="186"/>
      <c r="D263" s="182" t="s">
        <v>187</v>
      </c>
      <c r="E263" s="187" t="s">
        <v>1</v>
      </c>
      <c r="F263" s="188" t="s">
        <v>1782</v>
      </c>
      <c r="H263" s="189">
        <v>27.79</v>
      </c>
      <c r="I263" s="190"/>
      <c r="L263" s="186"/>
      <c r="M263" s="191"/>
      <c r="N263" s="192"/>
      <c r="O263" s="192"/>
      <c r="P263" s="192"/>
      <c r="Q263" s="192"/>
      <c r="R263" s="192"/>
      <c r="S263" s="192"/>
      <c r="T263" s="193"/>
      <c r="AT263" s="187" t="s">
        <v>187</v>
      </c>
      <c r="AU263" s="187" t="s">
        <v>91</v>
      </c>
      <c r="AV263" s="13" t="s">
        <v>91</v>
      </c>
      <c r="AW263" s="13" t="s">
        <v>36</v>
      </c>
      <c r="AX263" s="13" t="s">
        <v>80</v>
      </c>
      <c r="AY263" s="187" t="s">
        <v>180</v>
      </c>
    </row>
    <row r="264" spans="1:65" s="14" customFormat="1" ht="11.25">
      <c r="B264" s="194"/>
      <c r="D264" s="182" t="s">
        <v>187</v>
      </c>
      <c r="E264" s="195" t="s">
        <v>1</v>
      </c>
      <c r="F264" s="196" t="s">
        <v>189</v>
      </c>
      <c r="H264" s="197">
        <v>27.79</v>
      </c>
      <c r="I264" s="198"/>
      <c r="L264" s="194"/>
      <c r="M264" s="199"/>
      <c r="N264" s="200"/>
      <c r="O264" s="200"/>
      <c r="P264" s="200"/>
      <c r="Q264" s="200"/>
      <c r="R264" s="200"/>
      <c r="S264" s="200"/>
      <c r="T264" s="201"/>
      <c r="AT264" s="195" t="s">
        <v>187</v>
      </c>
      <c r="AU264" s="195" t="s">
        <v>91</v>
      </c>
      <c r="AV264" s="14" t="s">
        <v>128</v>
      </c>
      <c r="AW264" s="14" t="s">
        <v>36</v>
      </c>
      <c r="AX264" s="14" t="s">
        <v>21</v>
      </c>
      <c r="AY264" s="195" t="s">
        <v>180</v>
      </c>
    </row>
    <row r="265" spans="1:65" s="2" customFormat="1" ht="24" customHeight="1">
      <c r="A265" s="33"/>
      <c r="B265" s="167"/>
      <c r="C265" s="168" t="s">
        <v>241</v>
      </c>
      <c r="D265" s="168" t="s">
        <v>182</v>
      </c>
      <c r="E265" s="169" t="s">
        <v>1783</v>
      </c>
      <c r="F265" s="170" t="s">
        <v>1784</v>
      </c>
      <c r="G265" s="171" t="s">
        <v>213</v>
      </c>
      <c r="H265" s="172">
        <v>9.3000000000000007</v>
      </c>
      <c r="I265" s="173"/>
      <c r="J265" s="174">
        <f>ROUND(I265*H265,2)</f>
        <v>0</v>
      </c>
      <c r="K265" s="175"/>
      <c r="L265" s="34"/>
      <c r="M265" s="176" t="s">
        <v>1</v>
      </c>
      <c r="N265" s="177" t="s">
        <v>45</v>
      </c>
      <c r="O265" s="59"/>
      <c r="P265" s="178">
        <f>O265*H265</f>
        <v>0</v>
      </c>
      <c r="Q265" s="178">
        <v>0</v>
      </c>
      <c r="R265" s="178">
        <f>Q265*H265</f>
        <v>0</v>
      </c>
      <c r="S265" s="178">
        <v>0</v>
      </c>
      <c r="T265" s="179">
        <f>S265*H265</f>
        <v>0</v>
      </c>
      <c r="U265" s="33"/>
      <c r="V265" s="33"/>
      <c r="W265" s="33"/>
      <c r="X265" s="33"/>
      <c r="Y265" s="33"/>
      <c r="Z265" s="33"/>
      <c r="AA265" s="33"/>
      <c r="AB265" s="33"/>
      <c r="AC265" s="33"/>
      <c r="AD265" s="33"/>
      <c r="AE265" s="33"/>
      <c r="AR265" s="180" t="s">
        <v>128</v>
      </c>
      <c r="AT265" s="180" t="s">
        <v>182</v>
      </c>
      <c r="AU265" s="180" t="s">
        <v>91</v>
      </c>
      <c r="AY265" s="18" t="s">
        <v>180</v>
      </c>
      <c r="BE265" s="181">
        <f>IF(N265="základní",J265,0)</f>
        <v>0</v>
      </c>
      <c r="BF265" s="181">
        <f>IF(N265="snížená",J265,0)</f>
        <v>0</v>
      </c>
      <c r="BG265" s="181">
        <f>IF(N265="zákl. přenesená",J265,0)</f>
        <v>0</v>
      </c>
      <c r="BH265" s="181">
        <f>IF(N265="sníž. přenesená",J265,0)</f>
        <v>0</v>
      </c>
      <c r="BI265" s="181">
        <f>IF(N265="nulová",J265,0)</f>
        <v>0</v>
      </c>
      <c r="BJ265" s="18" t="s">
        <v>21</v>
      </c>
      <c r="BK265" s="181">
        <f>ROUND(I265*H265,2)</f>
        <v>0</v>
      </c>
      <c r="BL265" s="18" t="s">
        <v>128</v>
      </c>
      <c r="BM265" s="180" t="s">
        <v>290</v>
      </c>
    </row>
    <row r="266" spans="1:65" s="2" customFormat="1" ht="19.5">
      <c r="A266" s="33"/>
      <c r="B266" s="34"/>
      <c r="C266" s="33"/>
      <c r="D266" s="182" t="s">
        <v>186</v>
      </c>
      <c r="E266" s="33"/>
      <c r="F266" s="183" t="s">
        <v>1784</v>
      </c>
      <c r="G266" s="33"/>
      <c r="H266" s="33"/>
      <c r="I266" s="102"/>
      <c r="J266" s="33"/>
      <c r="K266" s="33"/>
      <c r="L266" s="34"/>
      <c r="M266" s="184"/>
      <c r="N266" s="185"/>
      <c r="O266" s="59"/>
      <c r="P266" s="59"/>
      <c r="Q266" s="59"/>
      <c r="R266" s="59"/>
      <c r="S266" s="59"/>
      <c r="T266" s="60"/>
      <c r="U266" s="33"/>
      <c r="V266" s="33"/>
      <c r="W266" s="33"/>
      <c r="X266" s="33"/>
      <c r="Y266" s="33"/>
      <c r="Z266" s="33"/>
      <c r="AA266" s="33"/>
      <c r="AB266" s="33"/>
      <c r="AC266" s="33"/>
      <c r="AD266" s="33"/>
      <c r="AE266" s="33"/>
      <c r="AT266" s="18" t="s">
        <v>186</v>
      </c>
      <c r="AU266" s="18" t="s">
        <v>91</v>
      </c>
    </row>
    <row r="267" spans="1:65" s="13" customFormat="1" ht="11.25">
      <c r="B267" s="186"/>
      <c r="D267" s="182" t="s">
        <v>187</v>
      </c>
      <c r="E267" s="187" t="s">
        <v>1</v>
      </c>
      <c r="F267" s="188" t="s">
        <v>1785</v>
      </c>
      <c r="H267" s="189">
        <v>9.3000000000000007</v>
      </c>
      <c r="I267" s="190"/>
      <c r="L267" s="186"/>
      <c r="M267" s="191"/>
      <c r="N267" s="192"/>
      <c r="O267" s="192"/>
      <c r="P267" s="192"/>
      <c r="Q267" s="192"/>
      <c r="R267" s="192"/>
      <c r="S267" s="192"/>
      <c r="T267" s="193"/>
      <c r="AT267" s="187" t="s">
        <v>187</v>
      </c>
      <c r="AU267" s="187" t="s">
        <v>91</v>
      </c>
      <c r="AV267" s="13" t="s">
        <v>91</v>
      </c>
      <c r="AW267" s="13" t="s">
        <v>36</v>
      </c>
      <c r="AX267" s="13" t="s">
        <v>80</v>
      </c>
      <c r="AY267" s="187" t="s">
        <v>180</v>
      </c>
    </row>
    <row r="268" spans="1:65" s="14" customFormat="1" ht="11.25">
      <c r="B268" s="194"/>
      <c r="D268" s="182" t="s">
        <v>187</v>
      </c>
      <c r="E268" s="195" t="s">
        <v>1</v>
      </c>
      <c r="F268" s="196" t="s">
        <v>189</v>
      </c>
      <c r="H268" s="197">
        <v>9.3000000000000007</v>
      </c>
      <c r="I268" s="198"/>
      <c r="L268" s="194"/>
      <c r="M268" s="199"/>
      <c r="N268" s="200"/>
      <c r="O268" s="200"/>
      <c r="P268" s="200"/>
      <c r="Q268" s="200"/>
      <c r="R268" s="200"/>
      <c r="S268" s="200"/>
      <c r="T268" s="201"/>
      <c r="AT268" s="195" t="s">
        <v>187</v>
      </c>
      <c r="AU268" s="195" t="s">
        <v>91</v>
      </c>
      <c r="AV268" s="14" t="s">
        <v>128</v>
      </c>
      <c r="AW268" s="14" t="s">
        <v>36</v>
      </c>
      <c r="AX268" s="14" t="s">
        <v>21</v>
      </c>
      <c r="AY268" s="195" t="s">
        <v>180</v>
      </c>
    </row>
    <row r="269" spans="1:65" s="2" customFormat="1" ht="24" customHeight="1">
      <c r="A269" s="33"/>
      <c r="B269" s="167"/>
      <c r="C269" s="168" t="s">
        <v>306</v>
      </c>
      <c r="D269" s="168" t="s">
        <v>182</v>
      </c>
      <c r="E269" s="169" t="s">
        <v>1786</v>
      </c>
      <c r="F269" s="170" t="s">
        <v>1787</v>
      </c>
      <c r="G269" s="171" t="s">
        <v>213</v>
      </c>
      <c r="H269" s="172">
        <v>24.25</v>
      </c>
      <c r="I269" s="173"/>
      <c r="J269" s="174">
        <f>ROUND(I269*H269,2)</f>
        <v>0</v>
      </c>
      <c r="K269" s="175"/>
      <c r="L269" s="34"/>
      <c r="M269" s="176" t="s">
        <v>1</v>
      </c>
      <c r="N269" s="177" t="s">
        <v>45</v>
      </c>
      <c r="O269" s="59"/>
      <c r="P269" s="178">
        <f>O269*H269</f>
        <v>0</v>
      </c>
      <c r="Q269" s="178">
        <v>0</v>
      </c>
      <c r="R269" s="178">
        <f>Q269*H269</f>
        <v>0</v>
      </c>
      <c r="S269" s="178">
        <v>0</v>
      </c>
      <c r="T269" s="179">
        <f>S269*H269</f>
        <v>0</v>
      </c>
      <c r="U269" s="33"/>
      <c r="V269" s="33"/>
      <c r="W269" s="33"/>
      <c r="X269" s="33"/>
      <c r="Y269" s="33"/>
      <c r="Z269" s="33"/>
      <c r="AA269" s="33"/>
      <c r="AB269" s="33"/>
      <c r="AC269" s="33"/>
      <c r="AD269" s="33"/>
      <c r="AE269" s="33"/>
      <c r="AR269" s="180" t="s">
        <v>128</v>
      </c>
      <c r="AT269" s="180" t="s">
        <v>182</v>
      </c>
      <c r="AU269" s="180" t="s">
        <v>91</v>
      </c>
      <c r="AY269" s="18" t="s">
        <v>180</v>
      </c>
      <c r="BE269" s="181">
        <f>IF(N269="základní",J269,0)</f>
        <v>0</v>
      </c>
      <c r="BF269" s="181">
        <f>IF(N269="snížená",J269,0)</f>
        <v>0</v>
      </c>
      <c r="BG269" s="181">
        <f>IF(N269="zákl. přenesená",J269,0)</f>
        <v>0</v>
      </c>
      <c r="BH269" s="181">
        <f>IF(N269="sníž. přenesená",J269,0)</f>
        <v>0</v>
      </c>
      <c r="BI269" s="181">
        <f>IF(N269="nulová",J269,0)</f>
        <v>0</v>
      </c>
      <c r="BJ269" s="18" t="s">
        <v>21</v>
      </c>
      <c r="BK269" s="181">
        <f>ROUND(I269*H269,2)</f>
        <v>0</v>
      </c>
      <c r="BL269" s="18" t="s">
        <v>128</v>
      </c>
      <c r="BM269" s="180" t="s">
        <v>294</v>
      </c>
    </row>
    <row r="270" spans="1:65" s="2" customFormat="1" ht="19.5">
      <c r="A270" s="33"/>
      <c r="B270" s="34"/>
      <c r="C270" s="33"/>
      <c r="D270" s="182" t="s">
        <v>186</v>
      </c>
      <c r="E270" s="33"/>
      <c r="F270" s="183" t="s">
        <v>1787</v>
      </c>
      <c r="G270" s="33"/>
      <c r="H270" s="33"/>
      <c r="I270" s="102"/>
      <c r="J270" s="33"/>
      <c r="K270" s="33"/>
      <c r="L270" s="34"/>
      <c r="M270" s="184"/>
      <c r="N270" s="185"/>
      <c r="O270" s="59"/>
      <c r="P270" s="59"/>
      <c r="Q270" s="59"/>
      <c r="R270" s="59"/>
      <c r="S270" s="59"/>
      <c r="T270" s="60"/>
      <c r="U270" s="33"/>
      <c r="V270" s="33"/>
      <c r="W270" s="33"/>
      <c r="X270" s="33"/>
      <c r="Y270" s="33"/>
      <c r="Z270" s="33"/>
      <c r="AA270" s="33"/>
      <c r="AB270" s="33"/>
      <c r="AC270" s="33"/>
      <c r="AD270" s="33"/>
      <c r="AE270" s="33"/>
      <c r="AT270" s="18" t="s">
        <v>186</v>
      </c>
      <c r="AU270" s="18" t="s">
        <v>91</v>
      </c>
    </row>
    <row r="271" spans="1:65" s="13" customFormat="1" ht="11.25">
      <c r="B271" s="186"/>
      <c r="D271" s="182" t="s">
        <v>187</v>
      </c>
      <c r="E271" s="187" t="s">
        <v>1</v>
      </c>
      <c r="F271" s="188" t="s">
        <v>1788</v>
      </c>
      <c r="H271" s="189">
        <v>24.25</v>
      </c>
      <c r="I271" s="190"/>
      <c r="L271" s="186"/>
      <c r="M271" s="191"/>
      <c r="N271" s="192"/>
      <c r="O271" s="192"/>
      <c r="P271" s="192"/>
      <c r="Q271" s="192"/>
      <c r="R271" s="192"/>
      <c r="S271" s="192"/>
      <c r="T271" s="193"/>
      <c r="AT271" s="187" t="s">
        <v>187</v>
      </c>
      <c r="AU271" s="187" t="s">
        <v>91</v>
      </c>
      <c r="AV271" s="13" t="s">
        <v>91</v>
      </c>
      <c r="AW271" s="13" t="s">
        <v>36</v>
      </c>
      <c r="AX271" s="13" t="s">
        <v>80</v>
      </c>
      <c r="AY271" s="187" t="s">
        <v>180</v>
      </c>
    </row>
    <row r="272" spans="1:65" s="14" customFormat="1" ht="11.25">
      <c r="B272" s="194"/>
      <c r="D272" s="182" t="s">
        <v>187</v>
      </c>
      <c r="E272" s="195" t="s">
        <v>1</v>
      </c>
      <c r="F272" s="196" t="s">
        <v>189</v>
      </c>
      <c r="H272" s="197">
        <v>24.25</v>
      </c>
      <c r="I272" s="198"/>
      <c r="L272" s="194"/>
      <c r="M272" s="199"/>
      <c r="N272" s="200"/>
      <c r="O272" s="200"/>
      <c r="P272" s="200"/>
      <c r="Q272" s="200"/>
      <c r="R272" s="200"/>
      <c r="S272" s="200"/>
      <c r="T272" s="201"/>
      <c r="AT272" s="195" t="s">
        <v>187</v>
      </c>
      <c r="AU272" s="195" t="s">
        <v>91</v>
      </c>
      <c r="AV272" s="14" t="s">
        <v>128</v>
      </c>
      <c r="AW272" s="14" t="s">
        <v>36</v>
      </c>
      <c r="AX272" s="14" t="s">
        <v>21</v>
      </c>
      <c r="AY272" s="195" t="s">
        <v>180</v>
      </c>
    </row>
    <row r="273" spans="1:65" s="2" customFormat="1" ht="24" customHeight="1">
      <c r="A273" s="33"/>
      <c r="B273" s="167"/>
      <c r="C273" s="168" t="s">
        <v>246</v>
      </c>
      <c r="D273" s="168" t="s">
        <v>182</v>
      </c>
      <c r="E273" s="169" t="s">
        <v>1789</v>
      </c>
      <c r="F273" s="170" t="s">
        <v>1790</v>
      </c>
      <c r="G273" s="171" t="s">
        <v>213</v>
      </c>
      <c r="H273" s="172">
        <v>21</v>
      </c>
      <c r="I273" s="173"/>
      <c r="J273" s="174">
        <f>ROUND(I273*H273,2)</f>
        <v>0</v>
      </c>
      <c r="K273" s="175"/>
      <c r="L273" s="34"/>
      <c r="M273" s="176" t="s">
        <v>1</v>
      </c>
      <c r="N273" s="177" t="s">
        <v>45</v>
      </c>
      <c r="O273" s="59"/>
      <c r="P273" s="178">
        <f>O273*H273</f>
        <v>0</v>
      </c>
      <c r="Q273" s="178">
        <v>0</v>
      </c>
      <c r="R273" s="178">
        <f>Q273*H273</f>
        <v>0</v>
      </c>
      <c r="S273" s="178">
        <v>0</v>
      </c>
      <c r="T273" s="179">
        <f>S273*H273</f>
        <v>0</v>
      </c>
      <c r="U273" s="33"/>
      <c r="V273" s="33"/>
      <c r="W273" s="33"/>
      <c r="X273" s="33"/>
      <c r="Y273" s="33"/>
      <c r="Z273" s="33"/>
      <c r="AA273" s="33"/>
      <c r="AB273" s="33"/>
      <c r="AC273" s="33"/>
      <c r="AD273" s="33"/>
      <c r="AE273" s="33"/>
      <c r="AR273" s="180" t="s">
        <v>128</v>
      </c>
      <c r="AT273" s="180" t="s">
        <v>182</v>
      </c>
      <c r="AU273" s="180" t="s">
        <v>91</v>
      </c>
      <c r="AY273" s="18" t="s">
        <v>180</v>
      </c>
      <c r="BE273" s="181">
        <f>IF(N273="základní",J273,0)</f>
        <v>0</v>
      </c>
      <c r="BF273" s="181">
        <f>IF(N273="snížená",J273,0)</f>
        <v>0</v>
      </c>
      <c r="BG273" s="181">
        <f>IF(N273="zákl. přenesená",J273,0)</f>
        <v>0</v>
      </c>
      <c r="BH273" s="181">
        <f>IF(N273="sníž. přenesená",J273,0)</f>
        <v>0</v>
      </c>
      <c r="BI273" s="181">
        <f>IF(N273="nulová",J273,0)</f>
        <v>0</v>
      </c>
      <c r="BJ273" s="18" t="s">
        <v>21</v>
      </c>
      <c r="BK273" s="181">
        <f>ROUND(I273*H273,2)</f>
        <v>0</v>
      </c>
      <c r="BL273" s="18" t="s">
        <v>128</v>
      </c>
      <c r="BM273" s="180" t="s">
        <v>299</v>
      </c>
    </row>
    <row r="274" spans="1:65" s="2" customFormat="1" ht="19.5">
      <c r="A274" s="33"/>
      <c r="B274" s="34"/>
      <c r="C274" s="33"/>
      <c r="D274" s="182" t="s">
        <v>186</v>
      </c>
      <c r="E274" s="33"/>
      <c r="F274" s="183" t="s">
        <v>1790</v>
      </c>
      <c r="G274" s="33"/>
      <c r="H274" s="33"/>
      <c r="I274" s="102"/>
      <c r="J274" s="33"/>
      <c r="K274" s="33"/>
      <c r="L274" s="34"/>
      <c r="M274" s="184"/>
      <c r="N274" s="185"/>
      <c r="O274" s="59"/>
      <c r="P274" s="59"/>
      <c r="Q274" s="59"/>
      <c r="R274" s="59"/>
      <c r="S274" s="59"/>
      <c r="T274" s="60"/>
      <c r="U274" s="33"/>
      <c r="V274" s="33"/>
      <c r="W274" s="33"/>
      <c r="X274" s="33"/>
      <c r="Y274" s="33"/>
      <c r="Z274" s="33"/>
      <c r="AA274" s="33"/>
      <c r="AB274" s="33"/>
      <c r="AC274" s="33"/>
      <c r="AD274" s="33"/>
      <c r="AE274" s="33"/>
      <c r="AT274" s="18" t="s">
        <v>186</v>
      </c>
      <c r="AU274" s="18" t="s">
        <v>91</v>
      </c>
    </row>
    <row r="275" spans="1:65" s="13" customFormat="1" ht="11.25">
      <c r="B275" s="186"/>
      <c r="D275" s="182" t="s">
        <v>187</v>
      </c>
      <c r="E275" s="187" t="s">
        <v>1</v>
      </c>
      <c r="F275" s="188" t="s">
        <v>1791</v>
      </c>
      <c r="H275" s="189">
        <v>21</v>
      </c>
      <c r="I275" s="190"/>
      <c r="L275" s="186"/>
      <c r="M275" s="191"/>
      <c r="N275" s="192"/>
      <c r="O275" s="192"/>
      <c r="P275" s="192"/>
      <c r="Q275" s="192"/>
      <c r="R275" s="192"/>
      <c r="S275" s="192"/>
      <c r="T275" s="193"/>
      <c r="AT275" s="187" t="s">
        <v>187</v>
      </c>
      <c r="AU275" s="187" t="s">
        <v>91</v>
      </c>
      <c r="AV275" s="13" t="s">
        <v>91</v>
      </c>
      <c r="AW275" s="13" t="s">
        <v>36</v>
      </c>
      <c r="AX275" s="13" t="s">
        <v>80</v>
      </c>
      <c r="AY275" s="187" t="s">
        <v>180</v>
      </c>
    </row>
    <row r="276" spans="1:65" s="14" customFormat="1" ht="11.25">
      <c r="B276" s="194"/>
      <c r="D276" s="182" t="s">
        <v>187</v>
      </c>
      <c r="E276" s="195" t="s">
        <v>1</v>
      </c>
      <c r="F276" s="196" t="s">
        <v>189</v>
      </c>
      <c r="H276" s="197">
        <v>21</v>
      </c>
      <c r="I276" s="198"/>
      <c r="L276" s="194"/>
      <c r="M276" s="199"/>
      <c r="N276" s="200"/>
      <c r="O276" s="200"/>
      <c r="P276" s="200"/>
      <c r="Q276" s="200"/>
      <c r="R276" s="200"/>
      <c r="S276" s="200"/>
      <c r="T276" s="201"/>
      <c r="AT276" s="195" t="s">
        <v>187</v>
      </c>
      <c r="AU276" s="195" t="s">
        <v>91</v>
      </c>
      <c r="AV276" s="14" t="s">
        <v>128</v>
      </c>
      <c r="AW276" s="14" t="s">
        <v>36</v>
      </c>
      <c r="AX276" s="14" t="s">
        <v>21</v>
      </c>
      <c r="AY276" s="195" t="s">
        <v>180</v>
      </c>
    </row>
    <row r="277" spans="1:65" s="2" customFormat="1" ht="16.5" customHeight="1">
      <c r="A277" s="33"/>
      <c r="B277" s="167"/>
      <c r="C277" s="168" t="s">
        <v>316</v>
      </c>
      <c r="D277" s="168" t="s">
        <v>182</v>
      </c>
      <c r="E277" s="169" t="s">
        <v>1792</v>
      </c>
      <c r="F277" s="170" t="s">
        <v>1793</v>
      </c>
      <c r="G277" s="171" t="s">
        <v>383</v>
      </c>
      <c r="H277" s="172">
        <v>3.6120000000000001</v>
      </c>
      <c r="I277" s="173"/>
      <c r="J277" s="174">
        <f>ROUND(I277*H277,2)</f>
        <v>0</v>
      </c>
      <c r="K277" s="175"/>
      <c r="L277" s="34"/>
      <c r="M277" s="176" t="s">
        <v>1</v>
      </c>
      <c r="N277" s="177" t="s">
        <v>45</v>
      </c>
      <c r="O277" s="59"/>
      <c r="P277" s="178">
        <f>O277*H277</f>
        <v>0</v>
      </c>
      <c r="Q277" s="178">
        <v>0</v>
      </c>
      <c r="R277" s="178">
        <f>Q277*H277</f>
        <v>0</v>
      </c>
      <c r="S277" s="178">
        <v>0</v>
      </c>
      <c r="T277" s="179">
        <f>S277*H277</f>
        <v>0</v>
      </c>
      <c r="U277" s="33"/>
      <c r="V277" s="33"/>
      <c r="W277" s="33"/>
      <c r="X277" s="33"/>
      <c r="Y277" s="33"/>
      <c r="Z277" s="33"/>
      <c r="AA277" s="33"/>
      <c r="AB277" s="33"/>
      <c r="AC277" s="33"/>
      <c r="AD277" s="33"/>
      <c r="AE277" s="33"/>
      <c r="AR277" s="180" t="s">
        <v>128</v>
      </c>
      <c r="AT277" s="180" t="s">
        <v>182</v>
      </c>
      <c r="AU277" s="180" t="s">
        <v>91</v>
      </c>
      <c r="AY277" s="18" t="s">
        <v>180</v>
      </c>
      <c r="BE277" s="181">
        <f>IF(N277="základní",J277,0)</f>
        <v>0</v>
      </c>
      <c r="BF277" s="181">
        <f>IF(N277="snížená",J277,0)</f>
        <v>0</v>
      </c>
      <c r="BG277" s="181">
        <f>IF(N277="zákl. přenesená",J277,0)</f>
        <v>0</v>
      </c>
      <c r="BH277" s="181">
        <f>IF(N277="sníž. přenesená",J277,0)</f>
        <v>0</v>
      </c>
      <c r="BI277" s="181">
        <f>IF(N277="nulová",J277,0)</f>
        <v>0</v>
      </c>
      <c r="BJ277" s="18" t="s">
        <v>21</v>
      </c>
      <c r="BK277" s="181">
        <f>ROUND(I277*H277,2)</f>
        <v>0</v>
      </c>
      <c r="BL277" s="18" t="s">
        <v>128</v>
      </c>
      <c r="BM277" s="180" t="s">
        <v>303</v>
      </c>
    </row>
    <row r="278" spans="1:65" s="2" customFormat="1" ht="11.25">
      <c r="A278" s="33"/>
      <c r="B278" s="34"/>
      <c r="C278" s="33"/>
      <c r="D278" s="182" t="s">
        <v>186</v>
      </c>
      <c r="E278" s="33"/>
      <c r="F278" s="183" t="s">
        <v>1793</v>
      </c>
      <c r="G278" s="33"/>
      <c r="H278" s="33"/>
      <c r="I278" s="102"/>
      <c r="J278" s="33"/>
      <c r="K278" s="33"/>
      <c r="L278" s="34"/>
      <c r="M278" s="184"/>
      <c r="N278" s="185"/>
      <c r="O278" s="59"/>
      <c r="P278" s="59"/>
      <c r="Q278" s="59"/>
      <c r="R278" s="59"/>
      <c r="S278" s="59"/>
      <c r="T278" s="60"/>
      <c r="U278" s="33"/>
      <c r="V278" s="33"/>
      <c r="W278" s="33"/>
      <c r="X278" s="33"/>
      <c r="Y278" s="33"/>
      <c r="Z278" s="33"/>
      <c r="AA278" s="33"/>
      <c r="AB278" s="33"/>
      <c r="AC278" s="33"/>
      <c r="AD278" s="33"/>
      <c r="AE278" s="33"/>
      <c r="AT278" s="18" t="s">
        <v>186</v>
      </c>
      <c r="AU278" s="18" t="s">
        <v>91</v>
      </c>
    </row>
    <row r="279" spans="1:65" s="15" customFormat="1" ht="11.25">
      <c r="B279" s="213"/>
      <c r="D279" s="182" t="s">
        <v>187</v>
      </c>
      <c r="E279" s="214" t="s">
        <v>1</v>
      </c>
      <c r="F279" s="215" t="s">
        <v>1794</v>
      </c>
      <c r="H279" s="214" t="s">
        <v>1</v>
      </c>
      <c r="I279" s="216"/>
      <c r="L279" s="213"/>
      <c r="M279" s="217"/>
      <c r="N279" s="218"/>
      <c r="O279" s="218"/>
      <c r="P279" s="218"/>
      <c r="Q279" s="218"/>
      <c r="R279" s="218"/>
      <c r="S279" s="218"/>
      <c r="T279" s="219"/>
      <c r="AT279" s="214" t="s">
        <v>187</v>
      </c>
      <c r="AU279" s="214" t="s">
        <v>91</v>
      </c>
      <c r="AV279" s="15" t="s">
        <v>21</v>
      </c>
      <c r="AW279" s="15" t="s">
        <v>36</v>
      </c>
      <c r="AX279" s="15" t="s">
        <v>80</v>
      </c>
      <c r="AY279" s="214" t="s">
        <v>180</v>
      </c>
    </row>
    <row r="280" spans="1:65" s="13" customFormat="1" ht="11.25">
      <c r="B280" s="186"/>
      <c r="D280" s="182" t="s">
        <v>187</v>
      </c>
      <c r="E280" s="187" t="s">
        <v>1</v>
      </c>
      <c r="F280" s="188" t="s">
        <v>1795</v>
      </c>
      <c r="H280" s="189">
        <v>0.13300000000000001</v>
      </c>
      <c r="I280" s="190"/>
      <c r="L280" s="186"/>
      <c r="M280" s="191"/>
      <c r="N280" s="192"/>
      <c r="O280" s="192"/>
      <c r="P280" s="192"/>
      <c r="Q280" s="192"/>
      <c r="R280" s="192"/>
      <c r="S280" s="192"/>
      <c r="T280" s="193"/>
      <c r="AT280" s="187" t="s">
        <v>187</v>
      </c>
      <c r="AU280" s="187" t="s">
        <v>91</v>
      </c>
      <c r="AV280" s="13" t="s">
        <v>91</v>
      </c>
      <c r="AW280" s="13" t="s">
        <v>36</v>
      </c>
      <c r="AX280" s="13" t="s">
        <v>80</v>
      </c>
      <c r="AY280" s="187" t="s">
        <v>180</v>
      </c>
    </row>
    <row r="281" spans="1:65" s="15" customFormat="1" ht="11.25">
      <c r="B281" s="213"/>
      <c r="D281" s="182" t="s">
        <v>187</v>
      </c>
      <c r="E281" s="214" t="s">
        <v>1</v>
      </c>
      <c r="F281" s="215" t="s">
        <v>1796</v>
      </c>
      <c r="H281" s="214" t="s">
        <v>1</v>
      </c>
      <c r="I281" s="216"/>
      <c r="L281" s="213"/>
      <c r="M281" s="217"/>
      <c r="N281" s="218"/>
      <c r="O281" s="218"/>
      <c r="P281" s="218"/>
      <c r="Q281" s="218"/>
      <c r="R281" s="218"/>
      <c r="S281" s="218"/>
      <c r="T281" s="219"/>
      <c r="AT281" s="214" t="s">
        <v>187</v>
      </c>
      <c r="AU281" s="214" t="s">
        <v>91</v>
      </c>
      <c r="AV281" s="15" t="s">
        <v>21</v>
      </c>
      <c r="AW281" s="15" t="s">
        <v>36</v>
      </c>
      <c r="AX281" s="15" t="s">
        <v>80</v>
      </c>
      <c r="AY281" s="214" t="s">
        <v>180</v>
      </c>
    </row>
    <row r="282" spans="1:65" s="13" customFormat="1" ht="11.25">
      <c r="B282" s="186"/>
      <c r="D282" s="182" t="s">
        <v>187</v>
      </c>
      <c r="E282" s="187" t="s">
        <v>1</v>
      </c>
      <c r="F282" s="188" t="s">
        <v>1797</v>
      </c>
      <c r="H282" s="189">
        <v>0.49</v>
      </c>
      <c r="I282" s="190"/>
      <c r="L282" s="186"/>
      <c r="M282" s="191"/>
      <c r="N282" s="192"/>
      <c r="O282" s="192"/>
      <c r="P282" s="192"/>
      <c r="Q282" s="192"/>
      <c r="R282" s="192"/>
      <c r="S282" s="192"/>
      <c r="T282" s="193"/>
      <c r="AT282" s="187" t="s">
        <v>187</v>
      </c>
      <c r="AU282" s="187" t="s">
        <v>91</v>
      </c>
      <c r="AV282" s="13" t="s">
        <v>91</v>
      </c>
      <c r="AW282" s="13" t="s">
        <v>36</v>
      </c>
      <c r="AX282" s="13" t="s">
        <v>80</v>
      </c>
      <c r="AY282" s="187" t="s">
        <v>180</v>
      </c>
    </row>
    <row r="283" spans="1:65" s="15" customFormat="1" ht="11.25">
      <c r="B283" s="213"/>
      <c r="D283" s="182" t="s">
        <v>187</v>
      </c>
      <c r="E283" s="214" t="s">
        <v>1</v>
      </c>
      <c r="F283" s="215" t="s">
        <v>1798</v>
      </c>
      <c r="H283" s="214" t="s">
        <v>1</v>
      </c>
      <c r="I283" s="216"/>
      <c r="L283" s="213"/>
      <c r="M283" s="217"/>
      <c r="N283" s="218"/>
      <c r="O283" s="218"/>
      <c r="P283" s="218"/>
      <c r="Q283" s="218"/>
      <c r="R283" s="218"/>
      <c r="S283" s="218"/>
      <c r="T283" s="219"/>
      <c r="AT283" s="214" t="s">
        <v>187</v>
      </c>
      <c r="AU283" s="214" t="s">
        <v>91</v>
      </c>
      <c r="AV283" s="15" t="s">
        <v>21</v>
      </c>
      <c r="AW283" s="15" t="s">
        <v>36</v>
      </c>
      <c r="AX283" s="15" t="s">
        <v>80</v>
      </c>
      <c r="AY283" s="214" t="s">
        <v>180</v>
      </c>
    </row>
    <row r="284" spans="1:65" s="13" customFormat="1" ht="11.25">
      <c r="B284" s="186"/>
      <c r="D284" s="182" t="s">
        <v>187</v>
      </c>
      <c r="E284" s="187" t="s">
        <v>1</v>
      </c>
      <c r="F284" s="188" t="s">
        <v>1799</v>
      </c>
      <c r="H284" s="189">
        <v>1.62</v>
      </c>
      <c r="I284" s="190"/>
      <c r="L284" s="186"/>
      <c r="M284" s="191"/>
      <c r="N284" s="192"/>
      <c r="O284" s="192"/>
      <c r="P284" s="192"/>
      <c r="Q284" s="192"/>
      <c r="R284" s="192"/>
      <c r="S284" s="192"/>
      <c r="T284" s="193"/>
      <c r="AT284" s="187" t="s">
        <v>187</v>
      </c>
      <c r="AU284" s="187" t="s">
        <v>91</v>
      </c>
      <c r="AV284" s="13" t="s">
        <v>91</v>
      </c>
      <c r="AW284" s="13" t="s">
        <v>36</v>
      </c>
      <c r="AX284" s="13" t="s">
        <v>80</v>
      </c>
      <c r="AY284" s="187" t="s">
        <v>180</v>
      </c>
    </row>
    <row r="285" spans="1:65" s="15" customFormat="1" ht="11.25">
      <c r="B285" s="213"/>
      <c r="D285" s="182" t="s">
        <v>187</v>
      </c>
      <c r="E285" s="214" t="s">
        <v>1</v>
      </c>
      <c r="F285" s="215" t="s">
        <v>1800</v>
      </c>
      <c r="H285" s="214" t="s">
        <v>1</v>
      </c>
      <c r="I285" s="216"/>
      <c r="L285" s="213"/>
      <c r="M285" s="217"/>
      <c r="N285" s="218"/>
      <c r="O285" s="218"/>
      <c r="P285" s="218"/>
      <c r="Q285" s="218"/>
      <c r="R285" s="218"/>
      <c r="S285" s="218"/>
      <c r="T285" s="219"/>
      <c r="AT285" s="214" t="s">
        <v>187</v>
      </c>
      <c r="AU285" s="214" t="s">
        <v>91</v>
      </c>
      <c r="AV285" s="15" t="s">
        <v>21</v>
      </c>
      <c r="AW285" s="15" t="s">
        <v>36</v>
      </c>
      <c r="AX285" s="15" t="s">
        <v>80</v>
      </c>
      <c r="AY285" s="214" t="s">
        <v>180</v>
      </c>
    </row>
    <row r="286" spans="1:65" s="13" customFormat="1" ht="11.25">
      <c r="B286" s="186"/>
      <c r="D286" s="182" t="s">
        <v>187</v>
      </c>
      <c r="E286" s="187" t="s">
        <v>1</v>
      </c>
      <c r="F286" s="188" t="s">
        <v>1801</v>
      </c>
      <c r="H286" s="189">
        <v>0.27900000000000003</v>
      </c>
      <c r="I286" s="190"/>
      <c r="L286" s="186"/>
      <c r="M286" s="191"/>
      <c r="N286" s="192"/>
      <c r="O286" s="192"/>
      <c r="P286" s="192"/>
      <c r="Q286" s="192"/>
      <c r="R286" s="192"/>
      <c r="S286" s="192"/>
      <c r="T286" s="193"/>
      <c r="AT286" s="187" t="s">
        <v>187</v>
      </c>
      <c r="AU286" s="187" t="s">
        <v>91</v>
      </c>
      <c r="AV286" s="13" t="s">
        <v>91</v>
      </c>
      <c r="AW286" s="13" t="s">
        <v>36</v>
      </c>
      <c r="AX286" s="13" t="s">
        <v>80</v>
      </c>
      <c r="AY286" s="187" t="s">
        <v>180</v>
      </c>
    </row>
    <row r="287" spans="1:65" s="15" customFormat="1" ht="11.25">
      <c r="B287" s="213"/>
      <c r="D287" s="182" t="s">
        <v>187</v>
      </c>
      <c r="E287" s="214" t="s">
        <v>1</v>
      </c>
      <c r="F287" s="215" t="s">
        <v>1802</v>
      </c>
      <c r="H287" s="214" t="s">
        <v>1</v>
      </c>
      <c r="I287" s="216"/>
      <c r="L287" s="213"/>
      <c r="M287" s="217"/>
      <c r="N287" s="218"/>
      <c r="O287" s="218"/>
      <c r="P287" s="218"/>
      <c r="Q287" s="218"/>
      <c r="R287" s="218"/>
      <c r="S287" s="218"/>
      <c r="T287" s="219"/>
      <c r="AT287" s="214" t="s">
        <v>187</v>
      </c>
      <c r="AU287" s="214" t="s">
        <v>91</v>
      </c>
      <c r="AV287" s="15" t="s">
        <v>21</v>
      </c>
      <c r="AW287" s="15" t="s">
        <v>36</v>
      </c>
      <c r="AX287" s="15" t="s">
        <v>80</v>
      </c>
      <c r="AY287" s="214" t="s">
        <v>180</v>
      </c>
    </row>
    <row r="288" spans="1:65" s="13" customFormat="1" ht="11.25">
      <c r="B288" s="186"/>
      <c r="D288" s="182" t="s">
        <v>187</v>
      </c>
      <c r="E288" s="187" t="s">
        <v>1</v>
      </c>
      <c r="F288" s="188" t="s">
        <v>1803</v>
      </c>
      <c r="H288" s="189">
        <v>0.92100000000000004</v>
      </c>
      <c r="I288" s="190"/>
      <c r="L288" s="186"/>
      <c r="M288" s="191"/>
      <c r="N288" s="192"/>
      <c r="O288" s="192"/>
      <c r="P288" s="192"/>
      <c r="Q288" s="192"/>
      <c r="R288" s="192"/>
      <c r="S288" s="192"/>
      <c r="T288" s="193"/>
      <c r="AT288" s="187" t="s">
        <v>187</v>
      </c>
      <c r="AU288" s="187" t="s">
        <v>91</v>
      </c>
      <c r="AV288" s="13" t="s">
        <v>91</v>
      </c>
      <c r="AW288" s="13" t="s">
        <v>36</v>
      </c>
      <c r="AX288" s="13" t="s">
        <v>80</v>
      </c>
      <c r="AY288" s="187" t="s">
        <v>180</v>
      </c>
    </row>
    <row r="289" spans="1:65" s="13" customFormat="1" ht="11.25">
      <c r="B289" s="186"/>
      <c r="D289" s="182" t="s">
        <v>187</v>
      </c>
      <c r="E289" s="187" t="s">
        <v>1</v>
      </c>
      <c r="F289" s="188" t="s">
        <v>1804</v>
      </c>
      <c r="H289" s="189">
        <v>0.16900000000000001</v>
      </c>
      <c r="I289" s="190"/>
      <c r="L289" s="186"/>
      <c r="M289" s="191"/>
      <c r="N289" s="192"/>
      <c r="O289" s="192"/>
      <c r="P289" s="192"/>
      <c r="Q289" s="192"/>
      <c r="R289" s="192"/>
      <c r="S289" s="192"/>
      <c r="T289" s="193"/>
      <c r="AT289" s="187" t="s">
        <v>187</v>
      </c>
      <c r="AU289" s="187" t="s">
        <v>91</v>
      </c>
      <c r="AV289" s="13" t="s">
        <v>91</v>
      </c>
      <c r="AW289" s="13" t="s">
        <v>36</v>
      </c>
      <c r="AX289" s="13" t="s">
        <v>80</v>
      </c>
      <c r="AY289" s="187" t="s">
        <v>180</v>
      </c>
    </row>
    <row r="290" spans="1:65" s="14" customFormat="1" ht="11.25">
      <c r="B290" s="194"/>
      <c r="D290" s="182" t="s">
        <v>187</v>
      </c>
      <c r="E290" s="195" t="s">
        <v>1</v>
      </c>
      <c r="F290" s="196" t="s">
        <v>189</v>
      </c>
      <c r="H290" s="197">
        <v>3.6120000000000005</v>
      </c>
      <c r="I290" s="198"/>
      <c r="L290" s="194"/>
      <c r="M290" s="199"/>
      <c r="N290" s="200"/>
      <c r="O290" s="200"/>
      <c r="P290" s="200"/>
      <c r="Q290" s="200"/>
      <c r="R290" s="200"/>
      <c r="S290" s="200"/>
      <c r="T290" s="201"/>
      <c r="AT290" s="195" t="s">
        <v>187</v>
      </c>
      <c r="AU290" s="195" t="s">
        <v>91</v>
      </c>
      <c r="AV290" s="14" t="s">
        <v>128</v>
      </c>
      <c r="AW290" s="14" t="s">
        <v>36</v>
      </c>
      <c r="AX290" s="14" t="s">
        <v>21</v>
      </c>
      <c r="AY290" s="195" t="s">
        <v>180</v>
      </c>
    </row>
    <row r="291" spans="1:65" s="2" customFormat="1" ht="16.5" customHeight="1">
      <c r="A291" s="33"/>
      <c r="B291" s="167"/>
      <c r="C291" s="168" t="s">
        <v>250</v>
      </c>
      <c r="D291" s="168" t="s">
        <v>182</v>
      </c>
      <c r="E291" s="169" t="s">
        <v>1805</v>
      </c>
      <c r="F291" s="170" t="s">
        <v>1806</v>
      </c>
      <c r="G291" s="171" t="s">
        <v>199</v>
      </c>
      <c r="H291" s="172">
        <v>27.164000000000001</v>
      </c>
      <c r="I291" s="173"/>
      <c r="J291" s="174">
        <f>ROUND(I291*H291,2)</f>
        <v>0</v>
      </c>
      <c r="K291" s="175"/>
      <c r="L291" s="34"/>
      <c r="M291" s="176" t="s">
        <v>1</v>
      </c>
      <c r="N291" s="177" t="s">
        <v>45</v>
      </c>
      <c r="O291" s="59"/>
      <c r="P291" s="178">
        <f>O291*H291</f>
        <v>0</v>
      </c>
      <c r="Q291" s="178">
        <v>0</v>
      </c>
      <c r="R291" s="178">
        <f>Q291*H291</f>
        <v>0</v>
      </c>
      <c r="S291" s="178">
        <v>0</v>
      </c>
      <c r="T291" s="179">
        <f>S291*H291</f>
        <v>0</v>
      </c>
      <c r="U291" s="33"/>
      <c r="V291" s="33"/>
      <c r="W291" s="33"/>
      <c r="X291" s="33"/>
      <c r="Y291" s="33"/>
      <c r="Z291" s="33"/>
      <c r="AA291" s="33"/>
      <c r="AB291" s="33"/>
      <c r="AC291" s="33"/>
      <c r="AD291" s="33"/>
      <c r="AE291" s="33"/>
      <c r="AR291" s="180" t="s">
        <v>128</v>
      </c>
      <c r="AT291" s="180" t="s">
        <v>182</v>
      </c>
      <c r="AU291" s="180" t="s">
        <v>91</v>
      </c>
      <c r="AY291" s="18" t="s">
        <v>180</v>
      </c>
      <c r="BE291" s="181">
        <f>IF(N291="základní",J291,0)</f>
        <v>0</v>
      </c>
      <c r="BF291" s="181">
        <f>IF(N291="snížená",J291,0)</f>
        <v>0</v>
      </c>
      <c r="BG291" s="181">
        <f>IF(N291="zákl. přenesená",J291,0)</f>
        <v>0</v>
      </c>
      <c r="BH291" s="181">
        <f>IF(N291="sníž. přenesená",J291,0)</f>
        <v>0</v>
      </c>
      <c r="BI291" s="181">
        <f>IF(N291="nulová",J291,0)</f>
        <v>0</v>
      </c>
      <c r="BJ291" s="18" t="s">
        <v>21</v>
      </c>
      <c r="BK291" s="181">
        <f>ROUND(I291*H291,2)</f>
        <v>0</v>
      </c>
      <c r="BL291" s="18" t="s">
        <v>128</v>
      </c>
      <c r="BM291" s="180" t="s">
        <v>309</v>
      </c>
    </row>
    <row r="292" spans="1:65" s="2" customFormat="1" ht="11.25">
      <c r="A292" s="33"/>
      <c r="B292" s="34"/>
      <c r="C292" s="33"/>
      <c r="D292" s="182" t="s">
        <v>186</v>
      </c>
      <c r="E292" s="33"/>
      <c r="F292" s="183" t="s">
        <v>1806</v>
      </c>
      <c r="G292" s="33"/>
      <c r="H292" s="33"/>
      <c r="I292" s="102"/>
      <c r="J292" s="33"/>
      <c r="K292" s="33"/>
      <c r="L292" s="34"/>
      <c r="M292" s="184"/>
      <c r="N292" s="185"/>
      <c r="O292" s="59"/>
      <c r="P292" s="59"/>
      <c r="Q292" s="59"/>
      <c r="R292" s="59"/>
      <c r="S292" s="59"/>
      <c r="T292" s="60"/>
      <c r="U292" s="33"/>
      <c r="V292" s="33"/>
      <c r="W292" s="33"/>
      <c r="X292" s="33"/>
      <c r="Y292" s="33"/>
      <c r="Z292" s="33"/>
      <c r="AA292" s="33"/>
      <c r="AB292" s="33"/>
      <c r="AC292" s="33"/>
      <c r="AD292" s="33"/>
      <c r="AE292" s="33"/>
      <c r="AT292" s="18" t="s">
        <v>186</v>
      </c>
      <c r="AU292" s="18" t="s">
        <v>91</v>
      </c>
    </row>
    <row r="293" spans="1:65" s="15" customFormat="1" ht="11.25">
      <c r="B293" s="213"/>
      <c r="D293" s="182" t="s">
        <v>187</v>
      </c>
      <c r="E293" s="214" t="s">
        <v>1</v>
      </c>
      <c r="F293" s="215" t="s">
        <v>1794</v>
      </c>
      <c r="H293" s="214" t="s">
        <v>1</v>
      </c>
      <c r="I293" s="216"/>
      <c r="L293" s="213"/>
      <c r="M293" s="217"/>
      <c r="N293" s="218"/>
      <c r="O293" s="218"/>
      <c r="P293" s="218"/>
      <c r="Q293" s="218"/>
      <c r="R293" s="218"/>
      <c r="S293" s="218"/>
      <c r="T293" s="219"/>
      <c r="AT293" s="214" t="s">
        <v>187</v>
      </c>
      <c r="AU293" s="214" t="s">
        <v>91</v>
      </c>
      <c r="AV293" s="15" t="s">
        <v>21</v>
      </c>
      <c r="AW293" s="15" t="s">
        <v>36</v>
      </c>
      <c r="AX293" s="15" t="s">
        <v>80</v>
      </c>
      <c r="AY293" s="214" t="s">
        <v>180</v>
      </c>
    </row>
    <row r="294" spans="1:65" s="13" customFormat="1" ht="11.25">
      <c r="B294" s="186"/>
      <c r="D294" s="182" t="s">
        <v>187</v>
      </c>
      <c r="E294" s="187" t="s">
        <v>1</v>
      </c>
      <c r="F294" s="188" t="s">
        <v>1807</v>
      </c>
      <c r="H294" s="189">
        <v>1.7749999999999999</v>
      </c>
      <c r="I294" s="190"/>
      <c r="L294" s="186"/>
      <c r="M294" s="191"/>
      <c r="N294" s="192"/>
      <c r="O294" s="192"/>
      <c r="P294" s="192"/>
      <c r="Q294" s="192"/>
      <c r="R294" s="192"/>
      <c r="S294" s="192"/>
      <c r="T294" s="193"/>
      <c r="AT294" s="187" t="s">
        <v>187</v>
      </c>
      <c r="AU294" s="187" t="s">
        <v>91</v>
      </c>
      <c r="AV294" s="13" t="s">
        <v>91</v>
      </c>
      <c r="AW294" s="13" t="s">
        <v>36</v>
      </c>
      <c r="AX294" s="13" t="s">
        <v>80</v>
      </c>
      <c r="AY294" s="187" t="s">
        <v>180</v>
      </c>
    </row>
    <row r="295" spans="1:65" s="15" customFormat="1" ht="11.25">
      <c r="B295" s="213"/>
      <c r="D295" s="182" t="s">
        <v>187</v>
      </c>
      <c r="E295" s="214" t="s">
        <v>1</v>
      </c>
      <c r="F295" s="215" t="s">
        <v>1796</v>
      </c>
      <c r="H295" s="214" t="s">
        <v>1</v>
      </c>
      <c r="I295" s="216"/>
      <c r="L295" s="213"/>
      <c r="M295" s="217"/>
      <c r="N295" s="218"/>
      <c r="O295" s="218"/>
      <c r="P295" s="218"/>
      <c r="Q295" s="218"/>
      <c r="R295" s="218"/>
      <c r="S295" s="218"/>
      <c r="T295" s="219"/>
      <c r="AT295" s="214" t="s">
        <v>187</v>
      </c>
      <c r="AU295" s="214" t="s">
        <v>91</v>
      </c>
      <c r="AV295" s="15" t="s">
        <v>21</v>
      </c>
      <c r="AW295" s="15" t="s">
        <v>36</v>
      </c>
      <c r="AX295" s="15" t="s">
        <v>80</v>
      </c>
      <c r="AY295" s="214" t="s">
        <v>180</v>
      </c>
    </row>
    <row r="296" spans="1:65" s="13" customFormat="1" ht="11.25">
      <c r="B296" s="186"/>
      <c r="D296" s="182" t="s">
        <v>187</v>
      </c>
      <c r="E296" s="187" t="s">
        <v>1</v>
      </c>
      <c r="F296" s="188" t="s">
        <v>1808</v>
      </c>
      <c r="H296" s="189">
        <v>3.2669999999999999</v>
      </c>
      <c r="I296" s="190"/>
      <c r="L296" s="186"/>
      <c r="M296" s="191"/>
      <c r="N296" s="192"/>
      <c r="O296" s="192"/>
      <c r="P296" s="192"/>
      <c r="Q296" s="192"/>
      <c r="R296" s="192"/>
      <c r="S296" s="192"/>
      <c r="T296" s="193"/>
      <c r="AT296" s="187" t="s">
        <v>187</v>
      </c>
      <c r="AU296" s="187" t="s">
        <v>91</v>
      </c>
      <c r="AV296" s="13" t="s">
        <v>91</v>
      </c>
      <c r="AW296" s="13" t="s">
        <v>36</v>
      </c>
      <c r="AX296" s="13" t="s">
        <v>80</v>
      </c>
      <c r="AY296" s="187" t="s">
        <v>180</v>
      </c>
    </row>
    <row r="297" spans="1:65" s="15" customFormat="1" ht="11.25">
      <c r="B297" s="213"/>
      <c r="D297" s="182" t="s">
        <v>187</v>
      </c>
      <c r="E297" s="214" t="s">
        <v>1</v>
      </c>
      <c r="F297" s="215" t="s">
        <v>1798</v>
      </c>
      <c r="H297" s="214" t="s">
        <v>1</v>
      </c>
      <c r="I297" s="216"/>
      <c r="L297" s="213"/>
      <c r="M297" s="217"/>
      <c r="N297" s="218"/>
      <c r="O297" s="218"/>
      <c r="P297" s="218"/>
      <c r="Q297" s="218"/>
      <c r="R297" s="218"/>
      <c r="S297" s="218"/>
      <c r="T297" s="219"/>
      <c r="AT297" s="214" t="s">
        <v>187</v>
      </c>
      <c r="AU297" s="214" t="s">
        <v>91</v>
      </c>
      <c r="AV297" s="15" t="s">
        <v>21</v>
      </c>
      <c r="AW297" s="15" t="s">
        <v>36</v>
      </c>
      <c r="AX297" s="15" t="s">
        <v>80</v>
      </c>
      <c r="AY297" s="214" t="s">
        <v>180</v>
      </c>
    </row>
    <row r="298" spans="1:65" s="13" customFormat="1" ht="11.25">
      <c r="B298" s="186"/>
      <c r="D298" s="182" t="s">
        <v>187</v>
      </c>
      <c r="E298" s="187" t="s">
        <v>1</v>
      </c>
      <c r="F298" s="188" t="s">
        <v>1809</v>
      </c>
      <c r="H298" s="189">
        <v>12.96</v>
      </c>
      <c r="I298" s="190"/>
      <c r="L298" s="186"/>
      <c r="M298" s="191"/>
      <c r="N298" s="192"/>
      <c r="O298" s="192"/>
      <c r="P298" s="192"/>
      <c r="Q298" s="192"/>
      <c r="R298" s="192"/>
      <c r="S298" s="192"/>
      <c r="T298" s="193"/>
      <c r="AT298" s="187" t="s">
        <v>187</v>
      </c>
      <c r="AU298" s="187" t="s">
        <v>91</v>
      </c>
      <c r="AV298" s="13" t="s">
        <v>91</v>
      </c>
      <c r="AW298" s="13" t="s">
        <v>36</v>
      </c>
      <c r="AX298" s="13" t="s">
        <v>80</v>
      </c>
      <c r="AY298" s="187" t="s">
        <v>180</v>
      </c>
    </row>
    <row r="299" spans="1:65" s="15" customFormat="1" ht="11.25">
      <c r="B299" s="213"/>
      <c r="D299" s="182" t="s">
        <v>187</v>
      </c>
      <c r="E299" s="214" t="s">
        <v>1</v>
      </c>
      <c r="F299" s="215" t="s">
        <v>1800</v>
      </c>
      <c r="H299" s="214" t="s">
        <v>1</v>
      </c>
      <c r="I299" s="216"/>
      <c r="L299" s="213"/>
      <c r="M299" s="217"/>
      <c r="N299" s="218"/>
      <c r="O299" s="218"/>
      <c r="P299" s="218"/>
      <c r="Q299" s="218"/>
      <c r="R299" s="218"/>
      <c r="S299" s="218"/>
      <c r="T299" s="219"/>
      <c r="AT299" s="214" t="s">
        <v>187</v>
      </c>
      <c r="AU299" s="214" t="s">
        <v>91</v>
      </c>
      <c r="AV299" s="15" t="s">
        <v>21</v>
      </c>
      <c r="AW299" s="15" t="s">
        <v>36</v>
      </c>
      <c r="AX299" s="15" t="s">
        <v>80</v>
      </c>
      <c r="AY299" s="214" t="s">
        <v>180</v>
      </c>
    </row>
    <row r="300" spans="1:65" s="13" customFormat="1" ht="11.25">
      <c r="B300" s="186"/>
      <c r="D300" s="182" t="s">
        <v>187</v>
      </c>
      <c r="E300" s="187" t="s">
        <v>1</v>
      </c>
      <c r="F300" s="188" t="s">
        <v>1810</v>
      </c>
      <c r="H300" s="189">
        <v>2.2320000000000002</v>
      </c>
      <c r="I300" s="190"/>
      <c r="L300" s="186"/>
      <c r="M300" s="191"/>
      <c r="N300" s="192"/>
      <c r="O300" s="192"/>
      <c r="P300" s="192"/>
      <c r="Q300" s="192"/>
      <c r="R300" s="192"/>
      <c r="S300" s="192"/>
      <c r="T300" s="193"/>
      <c r="AT300" s="187" t="s">
        <v>187</v>
      </c>
      <c r="AU300" s="187" t="s">
        <v>91</v>
      </c>
      <c r="AV300" s="13" t="s">
        <v>91</v>
      </c>
      <c r="AW300" s="13" t="s">
        <v>36</v>
      </c>
      <c r="AX300" s="13" t="s">
        <v>80</v>
      </c>
      <c r="AY300" s="187" t="s">
        <v>180</v>
      </c>
    </row>
    <row r="301" spans="1:65" s="15" customFormat="1" ht="11.25">
      <c r="B301" s="213"/>
      <c r="D301" s="182" t="s">
        <v>187</v>
      </c>
      <c r="E301" s="214" t="s">
        <v>1</v>
      </c>
      <c r="F301" s="215" t="s">
        <v>1802</v>
      </c>
      <c r="H301" s="214" t="s">
        <v>1</v>
      </c>
      <c r="I301" s="216"/>
      <c r="L301" s="213"/>
      <c r="M301" s="217"/>
      <c r="N301" s="218"/>
      <c r="O301" s="218"/>
      <c r="P301" s="218"/>
      <c r="Q301" s="218"/>
      <c r="R301" s="218"/>
      <c r="S301" s="218"/>
      <c r="T301" s="219"/>
      <c r="AT301" s="214" t="s">
        <v>187</v>
      </c>
      <c r="AU301" s="214" t="s">
        <v>91</v>
      </c>
      <c r="AV301" s="15" t="s">
        <v>21</v>
      </c>
      <c r="AW301" s="15" t="s">
        <v>36</v>
      </c>
      <c r="AX301" s="15" t="s">
        <v>80</v>
      </c>
      <c r="AY301" s="214" t="s">
        <v>180</v>
      </c>
    </row>
    <row r="302" spans="1:65" s="13" customFormat="1" ht="11.25">
      <c r="B302" s="186"/>
      <c r="D302" s="182" t="s">
        <v>187</v>
      </c>
      <c r="E302" s="187" t="s">
        <v>1</v>
      </c>
      <c r="F302" s="188" t="s">
        <v>1811</v>
      </c>
      <c r="H302" s="189">
        <v>5.58</v>
      </c>
      <c r="I302" s="190"/>
      <c r="L302" s="186"/>
      <c r="M302" s="191"/>
      <c r="N302" s="192"/>
      <c r="O302" s="192"/>
      <c r="P302" s="192"/>
      <c r="Q302" s="192"/>
      <c r="R302" s="192"/>
      <c r="S302" s="192"/>
      <c r="T302" s="193"/>
      <c r="AT302" s="187" t="s">
        <v>187</v>
      </c>
      <c r="AU302" s="187" t="s">
        <v>91</v>
      </c>
      <c r="AV302" s="13" t="s">
        <v>91</v>
      </c>
      <c r="AW302" s="13" t="s">
        <v>36</v>
      </c>
      <c r="AX302" s="13" t="s">
        <v>80</v>
      </c>
      <c r="AY302" s="187" t="s">
        <v>180</v>
      </c>
    </row>
    <row r="303" spans="1:65" s="13" customFormat="1" ht="11.25">
      <c r="B303" s="186"/>
      <c r="D303" s="182" t="s">
        <v>187</v>
      </c>
      <c r="E303" s="187" t="s">
        <v>1</v>
      </c>
      <c r="F303" s="188" t="s">
        <v>1812</v>
      </c>
      <c r="H303" s="189">
        <v>1.35</v>
      </c>
      <c r="I303" s="190"/>
      <c r="L303" s="186"/>
      <c r="M303" s="191"/>
      <c r="N303" s="192"/>
      <c r="O303" s="192"/>
      <c r="P303" s="192"/>
      <c r="Q303" s="192"/>
      <c r="R303" s="192"/>
      <c r="S303" s="192"/>
      <c r="T303" s="193"/>
      <c r="AT303" s="187" t="s">
        <v>187</v>
      </c>
      <c r="AU303" s="187" t="s">
        <v>91</v>
      </c>
      <c r="AV303" s="13" t="s">
        <v>91</v>
      </c>
      <c r="AW303" s="13" t="s">
        <v>36</v>
      </c>
      <c r="AX303" s="13" t="s">
        <v>80</v>
      </c>
      <c r="AY303" s="187" t="s">
        <v>180</v>
      </c>
    </row>
    <row r="304" spans="1:65" s="14" customFormat="1" ht="11.25">
      <c r="B304" s="194"/>
      <c r="D304" s="182" t="s">
        <v>187</v>
      </c>
      <c r="E304" s="195" t="s">
        <v>1</v>
      </c>
      <c r="F304" s="196" t="s">
        <v>189</v>
      </c>
      <c r="H304" s="197">
        <v>27.164000000000001</v>
      </c>
      <c r="I304" s="198"/>
      <c r="L304" s="194"/>
      <c r="M304" s="199"/>
      <c r="N304" s="200"/>
      <c r="O304" s="200"/>
      <c r="P304" s="200"/>
      <c r="Q304" s="200"/>
      <c r="R304" s="200"/>
      <c r="S304" s="200"/>
      <c r="T304" s="201"/>
      <c r="AT304" s="195" t="s">
        <v>187</v>
      </c>
      <c r="AU304" s="195" t="s">
        <v>91</v>
      </c>
      <c r="AV304" s="14" t="s">
        <v>128</v>
      </c>
      <c r="AW304" s="14" t="s">
        <v>36</v>
      </c>
      <c r="AX304" s="14" t="s">
        <v>21</v>
      </c>
      <c r="AY304" s="195" t="s">
        <v>180</v>
      </c>
    </row>
    <row r="305" spans="1:65" s="2" customFormat="1" ht="16.5" customHeight="1">
      <c r="A305" s="33"/>
      <c r="B305" s="167"/>
      <c r="C305" s="168" t="s">
        <v>323</v>
      </c>
      <c r="D305" s="168" t="s">
        <v>182</v>
      </c>
      <c r="E305" s="169" t="s">
        <v>1813</v>
      </c>
      <c r="F305" s="170" t="s">
        <v>1814</v>
      </c>
      <c r="G305" s="171" t="s">
        <v>199</v>
      </c>
      <c r="H305" s="172">
        <v>27.164000000000001</v>
      </c>
      <c r="I305" s="173"/>
      <c r="J305" s="174">
        <f>ROUND(I305*H305,2)</f>
        <v>0</v>
      </c>
      <c r="K305" s="175"/>
      <c r="L305" s="34"/>
      <c r="M305" s="176" t="s">
        <v>1</v>
      </c>
      <c r="N305" s="177" t="s">
        <v>45</v>
      </c>
      <c r="O305" s="59"/>
      <c r="P305" s="178">
        <f>O305*H305</f>
        <v>0</v>
      </c>
      <c r="Q305" s="178">
        <v>0</v>
      </c>
      <c r="R305" s="178">
        <f>Q305*H305</f>
        <v>0</v>
      </c>
      <c r="S305" s="178">
        <v>0</v>
      </c>
      <c r="T305" s="179">
        <f>S305*H305</f>
        <v>0</v>
      </c>
      <c r="U305" s="33"/>
      <c r="V305" s="33"/>
      <c r="W305" s="33"/>
      <c r="X305" s="33"/>
      <c r="Y305" s="33"/>
      <c r="Z305" s="33"/>
      <c r="AA305" s="33"/>
      <c r="AB305" s="33"/>
      <c r="AC305" s="33"/>
      <c r="AD305" s="33"/>
      <c r="AE305" s="33"/>
      <c r="AR305" s="180" t="s">
        <v>128</v>
      </c>
      <c r="AT305" s="180" t="s">
        <v>182</v>
      </c>
      <c r="AU305" s="180" t="s">
        <v>91</v>
      </c>
      <c r="AY305" s="18" t="s">
        <v>180</v>
      </c>
      <c r="BE305" s="181">
        <f>IF(N305="základní",J305,0)</f>
        <v>0</v>
      </c>
      <c r="BF305" s="181">
        <f>IF(N305="snížená",J305,0)</f>
        <v>0</v>
      </c>
      <c r="BG305" s="181">
        <f>IF(N305="zákl. přenesená",J305,0)</f>
        <v>0</v>
      </c>
      <c r="BH305" s="181">
        <f>IF(N305="sníž. přenesená",J305,0)</f>
        <v>0</v>
      </c>
      <c r="BI305" s="181">
        <f>IF(N305="nulová",J305,0)</f>
        <v>0</v>
      </c>
      <c r="BJ305" s="18" t="s">
        <v>21</v>
      </c>
      <c r="BK305" s="181">
        <f>ROUND(I305*H305,2)</f>
        <v>0</v>
      </c>
      <c r="BL305" s="18" t="s">
        <v>128</v>
      </c>
      <c r="BM305" s="180" t="s">
        <v>314</v>
      </c>
    </row>
    <row r="306" spans="1:65" s="2" customFormat="1" ht="11.25">
      <c r="A306" s="33"/>
      <c r="B306" s="34"/>
      <c r="C306" s="33"/>
      <c r="D306" s="182" t="s">
        <v>186</v>
      </c>
      <c r="E306" s="33"/>
      <c r="F306" s="183" t="s">
        <v>1814</v>
      </c>
      <c r="G306" s="33"/>
      <c r="H306" s="33"/>
      <c r="I306" s="102"/>
      <c r="J306" s="33"/>
      <c r="K306" s="33"/>
      <c r="L306" s="34"/>
      <c r="M306" s="184"/>
      <c r="N306" s="185"/>
      <c r="O306" s="59"/>
      <c r="P306" s="59"/>
      <c r="Q306" s="59"/>
      <c r="R306" s="59"/>
      <c r="S306" s="59"/>
      <c r="T306" s="60"/>
      <c r="U306" s="33"/>
      <c r="V306" s="33"/>
      <c r="W306" s="33"/>
      <c r="X306" s="33"/>
      <c r="Y306" s="33"/>
      <c r="Z306" s="33"/>
      <c r="AA306" s="33"/>
      <c r="AB306" s="33"/>
      <c r="AC306" s="33"/>
      <c r="AD306" s="33"/>
      <c r="AE306" s="33"/>
      <c r="AT306" s="18" t="s">
        <v>186</v>
      </c>
      <c r="AU306" s="18" t="s">
        <v>91</v>
      </c>
    </row>
    <row r="307" spans="1:65" s="2" customFormat="1" ht="24" customHeight="1">
      <c r="A307" s="33"/>
      <c r="B307" s="167"/>
      <c r="C307" s="168" t="s">
        <v>251</v>
      </c>
      <c r="D307" s="168" t="s">
        <v>182</v>
      </c>
      <c r="E307" s="169" t="s">
        <v>1815</v>
      </c>
      <c r="F307" s="170" t="s">
        <v>1816</v>
      </c>
      <c r="G307" s="171" t="s">
        <v>185</v>
      </c>
      <c r="H307" s="172">
        <v>7.0999999999999994E-2</v>
      </c>
      <c r="I307" s="173"/>
      <c r="J307" s="174">
        <f>ROUND(I307*H307,2)</f>
        <v>0</v>
      </c>
      <c r="K307" s="175"/>
      <c r="L307" s="34"/>
      <c r="M307" s="176" t="s">
        <v>1</v>
      </c>
      <c r="N307" s="177" t="s">
        <v>45</v>
      </c>
      <c r="O307" s="59"/>
      <c r="P307" s="178">
        <f>O307*H307</f>
        <v>0</v>
      </c>
      <c r="Q307" s="178">
        <v>0</v>
      </c>
      <c r="R307" s="178">
        <f>Q307*H307</f>
        <v>0</v>
      </c>
      <c r="S307" s="178">
        <v>0</v>
      </c>
      <c r="T307" s="179">
        <f>S307*H307</f>
        <v>0</v>
      </c>
      <c r="U307" s="33"/>
      <c r="V307" s="33"/>
      <c r="W307" s="33"/>
      <c r="X307" s="33"/>
      <c r="Y307" s="33"/>
      <c r="Z307" s="33"/>
      <c r="AA307" s="33"/>
      <c r="AB307" s="33"/>
      <c r="AC307" s="33"/>
      <c r="AD307" s="33"/>
      <c r="AE307" s="33"/>
      <c r="AR307" s="180" t="s">
        <v>128</v>
      </c>
      <c r="AT307" s="180" t="s">
        <v>182</v>
      </c>
      <c r="AU307" s="180" t="s">
        <v>91</v>
      </c>
      <c r="AY307" s="18" t="s">
        <v>180</v>
      </c>
      <c r="BE307" s="181">
        <f>IF(N307="základní",J307,0)</f>
        <v>0</v>
      </c>
      <c r="BF307" s="181">
        <f>IF(N307="snížená",J307,0)</f>
        <v>0</v>
      </c>
      <c r="BG307" s="181">
        <f>IF(N307="zákl. přenesená",J307,0)</f>
        <v>0</v>
      </c>
      <c r="BH307" s="181">
        <f>IF(N307="sníž. přenesená",J307,0)</f>
        <v>0</v>
      </c>
      <c r="BI307" s="181">
        <f>IF(N307="nulová",J307,0)</f>
        <v>0</v>
      </c>
      <c r="BJ307" s="18" t="s">
        <v>21</v>
      </c>
      <c r="BK307" s="181">
        <f>ROUND(I307*H307,2)</f>
        <v>0</v>
      </c>
      <c r="BL307" s="18" t="s">
        <v>128</v>
      </c>
      <c r="BM307" s="180" t="s">
        <v>319</v>
      </c>
    </row>
    <row r="308" spans="1:65" s="2" customFormat="1" ht="11.25">
      <c r="A308" s="33"/>
      <c r="B308" s="34"/>
      <c r="C308" s="33"/>
      <c r="D308" s="182" t="s">
        <v>186</v>
      </c>
      <c r="E308" s="33"/>
      <c r="F308" s="183" t="s">
        <v>1816</v>
      </c>
      <c r="G308" s="33"/>
      <c r="H308" s="33"/>
      <c r="I308" s="102"/>
      <c r="J308" s="33"/>
      <c r="K308" s="33"/>
      <c r="L308" s="34"/>
      <c r="M308" s="184"/>
      <c r="N308" s="185"/>
      <c r="O308" s="59"/>
      <c r="P308" s="59"/>
      <c r="Q308" s="59"/>
      <c r="R308" s="59"/>
      <c r="S308" s="59"/>
      <c r="T308" s="60"/>
      <c r="U308" s="33"/>
      <c r="V308" s="33"/>
      <c r="W308" s="33"/>
      <c r="X308" s="33"/>
      <c r="Y308" s="33"/>
      <c r="Z308" s="33"/>
      <c r="AA308" s="33"/>
      <c r="AB308" s="33"/>
      <c r="AC308" s="33"/>
      <c r="AD308" s="33"/>
      <c r="AE308" s="33"/>
      <c r="AT308" s="18" t="s">
        <v>186</v>
      </c>
      <c r="AU308" s="18" t="s">
        <v>91</v>
      </c>
    </row>
    <row r="309" spans="1:65" s="15" customFormat="1" ht="11.25">
      <c r="B309" s="213"/>
      <c r="D309" s="182" t="s">
        <v>187</v>
      </c>
      <c r="E309" s="214" t="s">
        <v>1</v>
      </c>
      <c r="F309" s="215" t="s">
        <v>1794</v>
      </c>
      <c r="H309" s="214" t="s">
        <v>1</v>
      </c>
      <c r="I309" s="216"/>
      <c r="L309" s="213"/>
      <c r="M309" s="217"/>
      <c r="N309" s="218"/>
      <c r="O309" s="218"/>
      <c r="P309" s="218"/>
      <c r="Q309" s="218"/>
      <c r="R309" s="218"/>
      <c r="S309" s="218"/>
      <c r="T309" s="219"/>
      <c r="AT309" s="214" t="s">
        <v>187</v>
      </c>
      <c r="AU309" s="214" t="s">
        <v>91</v>
      </c>
      <c r="AV309" s="15" t="s">
        <v>21</v>
      </c>
      <c r="AW309" s="15" t="s">
        <v>36</v>
      </c>
      <c r="AX309" s="15" t="s">
        <v>80</v>
      </c>
      <c r="AY309" s="214" t="s">
        <v>180</v>
      </c>
    </row>
    <row r="310" spans="1:65" s="13" customFormat="1" ht="11.25">
      <c r="B310" s="186"/>
      <c r="D310" s="182" t="s">
        <v>187</v>
      </c>
      <c r="E310" s="187" t="s">
        <v>1</v>
      </c>
      <c r="F310" s="188" t="s">
        <v>1817</v>
      </c>
      <c r="H310" s="189">
        <v>3.0000000000000001E-3</v>
      </c>
      <c r="I310" s="190"/>
      <c r="L310" s="186"/>
      <c r="M310" s="191"/>
      <c r="N310" s="192"/>
      <c r="O310" s="192"/>
      <c r="P310" s="192"/>
      <c r="Q310" s="192"/>
      <c r="R310" s="192"/>
      <c r="S310" s="192"/>
      <c r="T310" s="193"/>
      <c r="AT310" s="187" t="s">
        <v>187</v>
      </c>
      <c r="AU310" s="187" t="s">
        <v>91</v>
      </c>
      <c r="AV310" s="13" t="s">
        <v>91</v>
      </c>
      <c r="AW310" s="13" t="s">
        <v>36</v>
      </c>
      <c r="AX310" s="13" t="s">
        <v>80</v>
      </c>
      <c r="AY310" s="187" t="s">
        <v>180</v>
      </c>
    </row>
    <row r="311" spans="1:65" s="15" customFormat="1" ht="11.25">
      <c r="B311" s="213"/>
      <c r="D311" s="182" t="s">
        <v>187</v>
      </c>
      <c r="E311" s="214" t="s">
        <v>1</v>
      </c>
      <c r="F311" s="215" t="s">
        <v>1796</v>
      </c>
      <c r="H311" s="214" t="s">
        <v>1</v>
      </c>
      <c r="I311" s="216"/>
      <c r="L311" s="213"/>
      <c r="M311" s="217"/>
      <c r="N311" s="218"/>
      <c r="O311" s="218"/>
      <c r="P311" s="218"/>
      <c r="Q311" s="218"/>
      <c r="R311" s="218"/>
      <c r="S311" s="218"/>
      <c r="T311" s="219"/>
      <c r="AT311" s="214" t="s">
        <v>187</v>
      </c>
      <c r="AU311" s="214" t="s">
        <v>91</v>
      </c>
      <c r="AV311" s="15" t="s">
        <v>21</v>
      </c>
      <c r="AW311" s="15" t="s">
        <v>36</v>
      </c>
      <c r="AX311" s="15" t="s">
        <v>80</v>
      </c>
      <c r="AY311" s="214" t="s">
        <v>180</v>
      </c>
    </row>
    <row r="312" spans="1:65" s="13" customFormat="1" ht="11.25">
      <c r="B312" s="186"/>
      <c r="D312" s="182" t="s">
        <v>187</v>
      </c>
      <c r="E312" s="187" t="s">
        <v>1</v>
      </c>
      <c r="F312" s="188" t="s">
        <v>1818</v>
      </c>
      <c r="H312" s="189">
        <v>0.01</v>
      </c>
      <c r="I312" s="190"/>
      <c r="L312" s="186"/>
      <c r="M312" s="191"/>
      <c r="N312" s="192"/>
      <c r="O312" s="192"/>
      <c r="P312" s="192"/>
      <c r="Q312" s="192"/>
      <c r="R312" s="192"/>
      <c r="S312" s="192"/>
      <c r="T312" s="193"/>
      <c r="AT312" s="187" t="s">
        <v>187</v>
      </c>
      <c r="AU312" s="187" t="s">
        <v>91</v>
      </c>
      <c r="AV312" s="13" t="s">
        <v>91</v>
      </c>
      <c r="AW312" s="13" t="s">
        <v>36</v>
      </c>
      <c r="AX312" s="13" t="s">
        <v>80</v>
      </c>
      <c r="AY312" s="187" t="s">
        <v>180</v>
      </c>
    </row>
    <row r="313" spans="1:65" s="15" customFormat="1" ht="11.25">
      <c r="B313" s="213"/>
      <c r="D313" s="182" t="s">
        <v>187</v>
      </c>
      <c r="E313" s="214" t="s">
        <v>1</v>
      </c>
      <c r="F313" s="215" t="s">
        <v>1798</v>
      </c>
      <c r="H313" s="214" t="s">
        <v>1</v>
      </c>
      <c r="I313" s="216"/>
      <c r="L313" s="213"/>
      <c r="M313" s="217"/>
      <c r="N313" s="218"/>
      <c r="O313" s="218"/>
      <c r="P313" s="218"/>
      <c r="Q313" s="218"/>
      <c r="R313" s="218"/>
      <c r="S313" s="218"/>
      <c r="T313" s="219"/>
      <c r="AT313" s="214" t="s">
        <v>187</v>
      </c>
      <c r="AU313" s="214" t="s">
        <v>91</v>
      </c>
      <c r="AV313" s="15" t="s">
        <v>21</v>
      </c>
      <c r="AW313" s="15" t="s">
        <v>36</v>
      </c>
      <c r="AX313" s="15" t="s">
        <v>80</v>
      </c>
      <c r="AY313" s="214" t="s">
        <v>180</v>
      </c>
    </row>
    <row r="314" spans="1:65" s="13" customFormat="1" ht="11.25">
      <c r="B314" s="186"/>
      <c r="D314" s="182" t="s">
        <v>187</v>
      </c>
      <c r="E314" s="187" t="s">
        <v>1</v>
      </c>
      <c r="F314" s="188" t="s">
        <v>1819</v>
      </c>
      <c r="H314" s="189">
        <v>3.5000000000000003E-2</v>
      </c>
      <c r="I314" s="190"/>
      <c r="L314" s="186"/>
      <c r="M314" s="191"/>
      <c r="N314" s="192"/>
      <c r="O314" s="192"/>
      <c r="P314" s="192"/>
      <c r="Q314" s="192"/>
      <c r="R314" s="192"/>
      <c r="S314" s="192"/>
      <c r="T314" s="193"/>
      <c r="AT314" s="187" t="s">
        <v>187</v>
      </c>
      <c r="AU314" s="187" t="s">
        <v>91</v>
      </c>
      <c r="AV314" s="13" t="s">
        <v>91</v>
      </c>
      <c r="AW314" s="13" t="s">
        <v>36</v>
      </c>
      <c r="AX314" s="13" t="s">
        <v>80</v>
      </c>
      <c r="AY314" s="187" t="s">
        <v>180</v>
      </c>
    </row>
    <row r="315" spans="1:65" s="15" customFormat="1" ht="11.25">
      <c r="B315" s="213"/>
      <c r="D315" s="182" t="s">
        <v>187</v>
      </c>
      <c r="E315" s="214" t="s">
        <v>1</v>
      </c>
      <c r="F315" s="215" t="s">
        <v>1800</v>
      </c>
      <c r="H315" s="214" t="s">
        <v>1</v>
      </c>
      <c r="I315" s="216"/>
      <c r="L315" s="213"/>
      <c r="M315" s="217"/>
      <c r="N315" s="218"/>
      <c r="O315" s="218"/>
      <c r="P315" s="218"/>
      <c r="Q315" s="218"/>
      <c r="R315" s="218"/>
      <c r="S315" s="218"/>
      <c r="T315" s="219"/>
      <c r="AT315" s="214" t="s">
        <v>187</v>
      </c>
      <c r="AU315" s="214" t="s">
        <v>91</v>
      </c>
      <c r="AV315" s="15" t="s">
        <v>21</v>
      </c>
      <c r="AW315" s="15" t="s">
        <v>36</v>
      </c>
      <c r="AX315" s="15" t="s">
        <v>80</v>
      </c>
      <c r="AY315" s="214" t="s">
        <v>180</v>
      </c>
    </row>
    <row r="316" spans="1:65" s="13" customFormat="1" ht="11.25">
      <c r="B316" s="186"/>
      <c r="D316" s="182" t="s">
        <v>187</v>
      </c>
      <c r="E316" s="187" t="s">
        <v>1</v>
      </c>
      <c r="F316" s="188" t="s">
        <v>1820</v>
      </c>
      <c r="H316" s="189">
        <v>6.0000000000000001E-3</v>
      </c>
      <c r="I316" s="190"/>
      <c r="L316" s="186"/>
      <c r="M316" s="191"/>
      <c r="N316" s="192"/>
      <c r="O316" s="192"/>
      <c r="P316" s="192"/>
      <c r="Q316" s="192"/>
      <c r="R316" s="192"/>
      <c r="S316" s="192"/>
      <c r="T316" s="193"/>
      <c r="AT316" s="187" t="s">
        <v>187</v>
      </c>
      <c r="AU316" s="187" t="s">
        <v>91</v>
      </c>
      <c r="AV316" s="13" t="s">
        <v>91</v>
      </c>
      <c r="AW316" s="13" t="s">
        <v>36</v>
      </c>
      <c r="AX316" s="13" t="s">
        <v>80</v>
      </c>
      <c r="AY316" s="187" t="s">
        <v>180</v>
      </c>
    </row>
    <row r="317" spans="1:65" s="15" customFormat="1" ht="11.25">
      <c r="B317" s="213"/>
      <c r="D317" s="182" t="s">
        <v>187</v>
      </c>
      <c r="E317" s="214" t="s">
        <v>1</v>
      </c>
      <c r="F317" s="215" t="s">
        <v>1802</v>
      </c>
      <c r="H317" s="214" t="s">
        <v>1</v>
      </c>
      <c r="I317" s="216"/>
      <c r="L317" s="213"/>
      <c r="M317" s="217"/>
      <c r="N317" s="218"/>
      <c r="O317" s="218"/>
      <c r="P317" s="218"/>
      <c r="Q317" s="218"/>
      <c r="R317" s="218"/>
      <c r="S317" s="218"/>
      <c r="T317" s="219"/>
      <c r="AT317" s="214" t="s">
        <v>187</v>
      </c>
      <c r="AU317" s="214" t="s">
        <v>91</v>
      </c>
      <c r="AV317" s="15" t="s">
        <v>21</v>
      </c>
      <c r="AW317" s="15" t="s">
        <v>36</v>
      </c>
      <c r="AX317" s="15" t="s">
        <v>80</v>
      </c>
      <c r="AY317" s="214" t="s">
        <v>180</v>
      </c>
    </row>
    <row r="318" spans="1:65" s="13" customFormat="1" ht="11.25">
      <c r="B318" s="186"/>
      <c r="D318" s="182" t="s">
        <v>187</v>
      </c>
      <c r="E318" s="187" t="s">
        <v>1</v>
      </c>
      <c r="F318" s="188" t="s">
        <v>1821</v>
      </c>
      <c r="H318" s="189">
        <v>1.2E-2</v>
      </c>
      <c r="I318" s="190"/>
      <c r="L318" s="186"/>
      <c r="M318" s="191"/>
      <c r="N318" s="192"/>
      <c r="O318" s="192"/>
      <c r="P318" s="192"/>
      <c r="Q318" s="192"/>
      <c r="R318" s="192"/>
      <c r="S318" s="192"/>
      <c r="T318" s="193"/>
      <c r="AT318" s="187" t="s">
        <v>187</v>
      </c>
      <c r="AU318" s="187" t="s">
        <v>91</v>
      </c>
      <c r="AV318" s="13" t="s">
        <v>91</v>
      </c>
      <c r="AW318" s="13" t="s">
        <v>36</v>
      </c>
      <c r="AX318" s="13" t="s">
        <v>80</v>
      </c>
      <c r="AY318" s="187" t="s">
        <v>180</v>
      </c>
    </row>
    <row r="319" spans="1:65" s="13" customFormat="1" ht="11.25">
      <c r="B319" s="186"/>
      <c r="D319" s="182" t="s">
        <v>187</v>
      </c>
      <c r="E319" s="187" t="s">
        <v>1</v>
      </c>
      <c r="F319" s="188" t="s">
        <v>1822</v>
      </c>
      <c r="H319" s="189">
        <v>5.0000000000000001E-3</v>
      </c>
      <c r="I319" s="190"/>
      <c r="L319" s="186"/>
      <c r="M319" s="191"/>
      <c r="N319" s="192"/>
      <c r="O319" s="192"/>
      <c r="P319" s="192"/>
      <c r="Q319" s="192"/>
      <c r="R319" s="192"/>
      <c r="S319" s="192"/>
      <c r="T319" s="193"/>
      <c r="AT319" s="187" t="s">
        <v>187</v>
      </c>
      <c r="AU319" s="187" t="s">
        <v>91</v>
      </c>
      <c r="AV319" s="13" t="s">
        <v>91</v>
      </c>
      <c r="AW319" s="13" t="s">
        <v>36</v>
      </c>
      <c r="AX319" s="13" t="s">
        <v>80</v>
      </c>
      <c r="AY319" s="187" t="s">
        <v>180</v>
      </c>
    </row>
    <row r="320" spans="1:65" s="14" customFormat="1" ht="11.25">
      <c r="B320" s="194"/>
      <c r="D320" s="182" t="s">
        <v>187</v>
      </c>
      <c r="E320" s="195" t="s">
        <v>1</v>
      </c>
      <c r="F320" s="196" t="s">
        <v>189</v>
      </c>
      <c r="H320" s="197">
        <v>7.1000000000000008E-2</v>
      </c>
      <c r="I320" s="198"/>
      <c r="L320" s="194"/>
      <c r="M320" s="199"/>
      <c r="N320" s="200"/>
      <c r="O320" s="200"/>
      <c r="P320" s="200"/>
      <c r="Q320" s="200"/>
      <c r="R320" s="200"/>
      <c r="S320" s="200"/>
      <c r="T320" s="201"/>
      <c r="AT320" s="195" t="s">
        <v>187</v>
      </c>
      <c r="AU320" s="195" t="s">
        <v>91</v>
      </c>
      <c r="AV320" s="14" t="s">
        <v>128</v>
      </c>
      <c r="AW320" s="14" t="s">
        <v>36</v>
      </c>
      <c r="AX320" s="14" t="s">
        <v>21</v>
      </c>
      <c r="AY320" s="195" t="s">
        <v>180</v>
      </c>
    </row>
    <row r="321" spans="1:65" s="2" customFormat="1" ht="24" customHeight="1">
      <c r="A321" s="33"/>
      <c r="B321" s="167"/>
      <c r="C321" s="168" t="s">
        <v>330</v>
      </c>
      <c r="D321" s="168" t="s">
        <v>182</v>
      </c>
      <c r="E321" s="169" t="s">
        <v>1823</v>
      </c>
      <c r="F321" s="170" t="s">
        <v>1824</v>
      </c>
      <c r="G321" s="171" t="s">
        <v>185</v>
      </c>
      <c r="H321" s="172">
        <v>0.27700000000000002</v>
      </c>
      <c r="I321" s="173"/>
      <c r="J321" s="174">
        <f>ROUND(I321*H321,2)</f>
        <v>0</v>
      </c>
      <c r="K321" s="175"/>
      <c r="L321" s="34"/>
      <c r="M321" s="176" t="s">
        <v>1</v>
      </c>
      <c r="N321" s="177" t="s">
        <v>45</v>
      </c>
      <c r="O321" s="59"/>
      <c r="P321" s="178">
        <f>O321*H321</f>
        <v>0</v>
      </c>
      <c r="Q321" s="178">
        <v>0</v>
      </c>
      <c r="R321" s="178">
        <f>Q321*H321</f>
        <v>0</v>
      </c>
      <c r="S321" s="178">
        <v>0</v>
      </c>
      <c r="T321" s="179">
        <f>S321*H321</f>
        <v>0</v>
      </c>
      <c r="U321" s="33"/>
      <c r="V321" s="33"/>
      <c r="W321" s="33"/>
      <c r="X321" s="33"/>
      <c r="Y321" s="33"/>
      <c r="Z321" s="33"/>
      <c r="AA321" s="33"/>
      <c r="AB321" s="33"/>
      <c r="AC321" s="33"/>
      <c r="AD321" s="33"/>
      <c r="AE321" s="33"/>
      <c r="AR321" s="180" t="s">
        <v>128</v>
      </c>
      <c r="AT321" s="180" t="s">
        <v>182</v>
      </c>
      <c r="AU321" s="180" t="s">
        <v>91</v>
      </c>
      <c r="AY321" s="18" t="s">
        <v>180</v>
      </c>
      <c r="BE321" s="181">
        <f>IF(N321="základní",J321,0)</f>
        <v>0</v>
      </c>
      <c r="BF321" s="181">
        <f>IF(N321="snížená",J321,0)</f>
        <v>0</v>
      </c>
      <c r="BG321" s="181">
        <f>IF(N321="zákl. přenesená",J321,0)</f>
        <v>0</v>
      </c>
      <c r="BH321" s="181">
        <f>IF(N321="sníž. přenesená",J321,0)</f>
        <v>0</v>
      </c>
      <c r="BI321" s="181">
        <f>IF(N321="nulová",J321,0)</f>
        <v>0</v>
      </c>
      <c r="BJ321" s="18" t="s">
        <v>21</v>
      </c>
      <c r="BK321" s="181">
        <f>ROUND(I321*H321,2)</f>
        <v>0</v>
      </c>
      <c r="BL321" s="18" t="s">
        <v>128</v>
      </c>
      <c r="BM321" s="180" t="s">
        <v>322</v>
      </c>
    </row>
    <row r="322" spans="1:65" s="2" customFormat="1" ht="11.25">
      <c r="A322" s="33"/>
      <c r="B322" s="34"/>
      <c r="C322" s="33"/>
      <c r="D322" s="182" t="s">
        <v>186</v>
      </c>
      <c r="E322" s="33"/>
      <c r="F322" s="183" t="s">
        <v>1824</v>
      </c>
      <c r="G322" s="33"/>
      <c r="H322" s="33"/>
      <c r="I322" s="102"/>
      <c r="J322" s="33"/>
      <c r="K322" s="33"/>
      <c r="L322" s="34"/>
      <c r="M322" s="184"/>
      <c r="N322" s="185"/>
      <c r="O322" s="59"/>
      <c r="P322" s="59"/>
      <c r="Q322" s="59"/>
      <c r="R322" s="59"/>
      <c r="S322" s="59"/>
      <c r="T322" s="60"/>
      <c r="U322" s="33"/>
      <c r="V322" s="33"/>
      <c r="W322" s="33"/>
      <c r="X322" s="33"/>
      <c r="Y322" s="33"/>
      <c r="Z322" s="33"/>
      <c r="AA322" s="33"/>
      <c r="AB322" s="33"/>
      <c r="AC322" s="33"/>
      <c r="AD322" s="33"/>
      <c r="AE322" s="33"/>
      <c r="AT322" s="18" t="s">
        <v>186</v>
      </c>
      <c r="AU322" s="18" t="s">
        <v>91</v>
      </c>
    </row>
    <row r="323" spans="1:65" s="15" customFormat="1" ht="11.25">
      <c r="B323" s="213"/>
      <c r="D323" s="182" t="s">
        <v>187</v>
      </c>
      <c r="E323" s="214" t="s">
        <v>1</v>
      </c>
      <c r="F323" s="215" t="s">
        <v>1794</v>
      </c>
      <c r="H323" s="214" t="s">
        <v>1</v>
      </c>
      <c r="I323" s="216"/>
      <c r="L323" s="213"/>
      <c r="M323" s="217"/>
      <c r="N323" s="218"/>
      <c r="O323" s="218"/>
      <c r="P323" s="218"/>
      <c r="Q323" s="218"/>
      <c r="R323" s="218"/>
      <c r="S323" s="218"/>
      <c r="T323" s="219"/>
      <c r="AT323" s="214" t="s">
        <v>187</v>
      </c>
      <c r="AU323" s="214" t="s">
        <v>91</v>
      </c>
      <c r="AV323" s="15" t="s">
        <v>21</v>
      </c>
      <c r="AW323" s="15" t="s">
        <v>36</v>
      </c>
      <c r="AX323" s="15" t="s">
        <v>80</v>
      </c>
      <c r="AY323" s="214" t="s">
        <v>180</v>
      </c>
    </row>
    <row r="324" spans="1:65" s="13" customFormat="1" ht="11.25">
      <c r="B324" s="186"/>
      <c r="D324" s="182" t="s">
        <v>187</v>
      </c>
      <c r="E324" s="187" t="s">
        <v>1</v>
      </c>
      <c r="F324" s="188" t="s">
        <v>1825</v>
      </c>
      <c r="H324" s="189">
        <v>1.2999999999999999E-2</v>
      </c>
      <c r="I324" s="190"/>
      <c r="L324" s="186"/>
      <c r="M324" s="191"/>
      <c r="N324" s="192"/>
      <c r="O324" s="192"/>
      <c r="P324" s="192"/>
      <c r="Q324" s="192"/>
      <c r="R324" s="192"/>
      <c r="S324" s="192"/>
      <c r="T324" s="193"/>
      <c r="AT324" s="187" t="s">
        <v>187</v>
      </c>
      <c r="AU324" s="187" t="s">
        <v>91</v>
      </c>
      <c r="AV324" s="13" t="s">
        <v>91</v>
      </c>
      <c r="AW324" s="13" t="s">
        <v>36</v>
      </c>
      <c r="AX324" s="13" t="s">
        <v>80</v>
      </c>
      <c r="AY324" s="187" t="s">
        <v>180</v>
      </c>
    </row>
    <row r="325" spans="1:65" s="15" customFormat="1" ht="11.25">
      <c r="B325" s="213"/>
      <c r="D325" s="182" t="s">
        <v>187</v>
      </c>
      <c r="E325" s="214" t="s">
        <v>1</v>
      </c>
      <c r="F325" s="215" t="s">
        <v>1796</v>
      </c>
      <c r="H325" s="214" t="s">
        <v>1</v>
      </c>
      <c r="I325" s="216"/>
      <c r="L325" s="213"/>
      <c r="M325" s="217"/>
      <c r="N325" s="218"/>
      <c r="O325" s="218"/>
      <c r="P325" s="218"/>
      <c r="Q325" s="218"/>
      <c r="R325" s="218"/>
      <c r="S325" s="218"/>
      <c r="T325" s="219"/>
      <c r="AT325" s="214" t="s">
        <v>187</v>
      </c>
      <c r="AU325" s="214" t="s">
        <v>91</v>
      </c>
      <c r="AV325" s="15" t="s">
        <v>21</v>
      </c>
      <c r="AW325" s="15" t="s">
        <v>36</v>
      </c>
      <c r="AX325" s="15" t="s">
        <v>80</v>
      </c>
      <c r="AY325" s="214" t="s">
        <v>180</v>
      </c>
    </row>
    <row r="326" spans="1:65" s="13" customFormat="1" ht="11.25">
      <c r="B326" s="186"/>
      <c r="D326" s="182" t="s">
        <v>187</v>
      </c>
      <c r="E326" s="187" t="s">
        <v>1</v>
      </c>
      <c r="F326" s="188" t="s">
        <v>1826</v>
      </c>
      <c r="H326" s="189">
        <v>3.9E-2</v>
      </c>
      <c r="I326" s="190"/>
      <c r="L326" s="186"/>
      <c r="M326" s="191"/>
      <c r="N326" s="192"/>
      <c r="O326" s="192"/>
      <c r="P326" s="192"/>
      <c r="Q326" s="192"/>
      <c r="R326" s="192"/>
      <c r="S326" s="192"/>
      <c r="T326" s="193"/>
      <c r="AT326" s="187" t="s">
        <v>187</v>
      </c>
      <c r="AU326" s="187" t="s">
        <v>91</v>
      </c>
      <c r="AV326" s="13" t="s">
        <v>91</v>
      </c>
      <c r="AW326" s="13" t="s">
        <v>36</v>
      </c>
      <c r="AX326" s="13" t="s">
        <v>80</v>
      </c>
      <c r="AY326" s="187" t="s">
        <v>180</v>
      </c>
    </row>
    <row r="327" spans="1:65" s="15" customFormat="1" ht="11.25">
      <c r="B327" s="213"/>
      <c r="D327" s="182" t="s">
        <v>187</v>
      </c>
      <c r="E327" s="214" t="s">
        <v>1</v>
      </c>
      <c r="F327" s="215" t="s">
        <v>1798</v>
      </c>
      <c r="H327" s="214" t="s">
        <v>1</v>
      </c>
      <c r="I327" s="216"/>
      <c r="L327" s="213"/>
      <c r="M327" s="217"/>
      <c r="N327" s="218"/>
      <c r="O327" s="218"/>
      <c r="P327" s="218"/>
      <c r="Q327" s="218"/>
      <c r="R327" s="218"/>
      <c r="S327" s="218"/>
      <c r="T327" s="219"/>
      <c r="AT327" s="214" t="s">
        <v>187</v>
      </c>
      <c r="AU327" s="214" t="s">
        <v>91</v>
      </c>
      <c r="AV327" s="15" t="s">
        <v>21</v>
      </c>
      <c r="AW327" s="15" t="s">
        <v>36</v>
      </c>
      <c r="AX327" s="15" t="s">
        <v>80</v>
      </c>
      <c r="AY327" s="214" t="s">
        <v>180</v>
      </c>
    </row>
    <row r="328" spans="1:65" s="13" customFormat="1" ht="11.25">
      <c r="B328" s="186"/>
      <c r="D328" s="182" t="s">
        <v>187</v>
      </c>
      <c r="E328" s="187" t="s">
        <v>1</v>
      </c>
      <c r="F328" s="188" t="s">
        <v>1827</v>
      </c>
      <c r="H328" s="189">
        <v>0.154</v>
      </c>
      <c r="I328" s="190"/>
      <c r="L328" s="186"/>
      <c r="M328" s="191"/>
      <c r="N328" s="192"/>
      <c r="O328" s="192"/>
      <c r="P328" s="192"/>
      <c r="Q328" s="192"/>
      <c r="R328" s="192"/>
      <c r="S328" s="192"/>
      <c r="T328" s="193"/>
      <c r="AT328" s="187" t="s">
        <v>187</v>
      </c>
      <c r="AU328" s="187" t="s">
        <v>91</v>
      </c>
      <c r="AV328" s="13" t="s">
        <v>91</v>
      </c>
      <c r="AW328" s="13" t="s">
        <v>36</v>
      </c>
      <c r="AX328" s="13" t="s">
        <v>80</v>
      </c>
      <c r="AY328" s="187" t="s">
        <v>180</v>
      </c>
    </row>
    <row r="329" spans="1:65" s="15" customFormat="1" ht="11.25">
      <c r="B329" s="213"/>
      <c r="D329" s="182" t="s">
        <v>187</v>
      </c>
      <c r="E329" s="214" t="s">
        <v>1</v>
      </c>
      <c r="F329" s="215" t="s">
        <v>1800</v>
      </c>
      <c r="H329" s="214" t="s">
        <v>1</v>
      </c>
      <c r="I329" s="216"/>
      <c r="L329" s="213"/>
      <c r="M329" s="217"/>
      <c r="N329" s="218"/>
      <c r="O329" s="218"/>
      <c r="P329" s="218"/>
      <c r="Q329" s="218"/>
      <c r="R329" s="218"/>
      <c r="S329" s="218"/>
      <c r="T329" s="219"/>
      <c r="AT329" s="214" t="s">
        <v>187</v>
      </c>
      <c r="AU329" s="214" t="s">
        <v>91</v>
      </c>
      <c r="AV329" s="15" t="s">
        <v>21</v>
      </c>
      <c r="AW329" s="15" t="s">
        <v>36</v>
      </c>
      <c r="AX329" s="15" t="s">
        <v>80</v>
      </c>
      <c r="AY329" s="214" t="s">
        <v>180</v>
      </c>
    </row>
    <row r="330" spans="1:65" s="13" customFormat="1" ht="11.25">
      <c r="B330" s="186"/>
      <c r="D330" s="182" t="s">
        <v>187</v>
      </c>
      <c r="E330" s="187" t="s">
        <v>1</v>
      </c>
      <c r="F330" s="188" t="s">
        <v>1828</v>
      </c>
      <c r="H330" s="189">
        <v>2.5999999999999999E-2</v>
      </c>
      <c r="I330" s="190"/>
      <c r="L330" s="186"/>
      <c r="M330" s="191"/>
      <c r="N330" s="192"/>
      <c r="O330" s="192"/>
      <c r="P330" s="192"/>
      <c r="Q330" s="192"/>
      <c r="R330" s="192"/>
      <c r="S330" s="192"/>
      <c r="T330" s="193"/>
      <c r="AT330" s="187" t="s">
        <v>187</v>
      </c>
      <c r="AU330" s="187" t="s">
        <v>91</v>
      </c>
      <c r="AV330" s="13" t="s">
        <v>91</v>
      </c>
      <c r="AW330" s="13" t="s">
        <v>36</v>
      </c>
      <c r="AX330" s="13" t="s">
        <v>80</v>
      </c>
      <c r="AY330" s="187" t="s">
        <v>180</v>
      </c>
    </row>
    <row r="331" spans="1:65" s="15" customFormat="1" ht="11.25">
      <c r="B331" s="213"/>
      <c r="D331" s="182" t="s">
        <v>187</v>
      </c>
      <c r="E331" s="214" t="s">
        <v>1</v>
      </c>
      <c r="F331" s="215" t="s">
        <v>1802</v>
      </c>
      <c r="H331" s="214" t="s">
        <v>1</v>
      </c>
      <c r="I331" s="216"/>
      <c r="L331" s="213"/>
      <c r="M331" s="217"/>
      <c r="N331" s="218"/>
      <c r="O331" s="218"/>
      <c r="P331" s="218"/>
      <c r="Q331" s="218"/>
      <c r="R331" s="218"/>
      <c r="S331" s="218"/>
      <c r="T331" s="219"/>
      <c r="AT331" s="214" t="s">
        <v>187</v>
      </c>
      <c r="AU331" s="214" t="s">
        <v>91</v>
      </c>
      <c r="AV331" s="15" t="s">
        <v>21</v>
      </c>
      <c r="AW331" s="15" t="s">
        <v>36</v>
      </c>
      <c r="AX331" s="15" t="s">
        <v>80</v>
      </c>
      <c r="AY331" s="214" t="s">
        <v>180</v>
      </c>
    </row>
    <row r="332" spans="1:65" s="13" customFormat="1" ht="11.25">
      <c r="B332" s="186"/>
      <c r="D332" s="182" t="s">
        <v>187</v>
      </c>
      <c r="E332" s="187" t="s">
        <v>1</v>
      </c>
      <c r="F332" s="188" t="s">
        <v>1829</v>
      </c>
      <c r="H332" s="189">
        <v>3.3000000000000002E-2</v>
      </c>
      <c r="I332" s="190"/>
      <c r="L332" s="186"/>
      <c r="M332" s="191"/>
      <c r="N332" s="192"/>
      <c r="O332" s="192"/>
      <c r="P332" s="192"/>
      <c r="Q332" s="192"/>
      <c r="R332" s="192"/>
      <c r="S332" s="192"/>
      <c r="T332" s="193"/>
      <c r="AT332" s="187" t="s">
        <v>187</v>
      </c>
      <c r="AU332" s="187" t="s">
        <v>91</v>
      </c>
      <c r="AV332" s="13" t="s">
        <v>91</v>
      </c>
      <c r="AW332" s="13" t="s">
        <v>36</v>
      </c>
      <c r="AX332" s="13" t="s">
        <v>80</v>
      </c>
      <c r="AY332" s="187" t="s">
        <v>180</v>
      </c>
    </row>
    <row r="333" spans="1:65" s="13" customFormat="1" ht="11.25">
      <c r="B333" s="186"/>
      <c r="D333" s="182" t="s">
        <v>187</v>
      </c>
      <c r="E333" s="187" t="s">
        <v>1</v>
      </c>
      <c r="F333" s="188" t="s">
        <v>1830</v>
      </c>
      <c r="H333" s="189">
        <v>1.2E-2</v>
      </c>
      <c r="I333" s="190"/>
      <c r="L333" s="186"/>
      <c r="M333" s="191"/>
      <c r="N333" s="192"/>
      <c r="O333" s="192"/>
      <c r="P333" s="192"/>
      <c r="Q333" s="192"/>
      <c r="R333" s="192"/>
      <c r="S333" s="192"/>
      <c r="T333" s="193"/>
      <c r="AT333" s="187" t="s">
        <v>187</v>
      </c>
      <c r="AU333" s="187" t="s">
        <v>91</v>
      </c>
      <c r="AV333" s="13" t="s">
        <v>91</v>
      </c>
      <c r="AW333" s="13" t="s">
        <v>36</v>
      </c>
      <c r="AX333" s="13" t="s">
        <v>80</v>
      </c>
      <c r="AY333" s="187" t="s">
        <v>180</v>
      </c>
    </row>
    <row r="334" spans="1:65" s="14" customFormat="1" ht="11.25">
      <c r="B334" s="194"/>
      <c r="D334" s="182" t="s">
        <v>187</v>
      </c>
      <c r="E334" s="195" t="s">
        <v>1</v>
      </c>
      <c r="F334" s="196" t="s">
        <v>189</v>
      </c>
      <c r="H334" s="197">
        <v>0.27700000000000002</v>
      </c>
      <c r="I334" s="198"/>
      <c r="L334" s="194"/>
      <c r="M334" s="199"/>
      <c r="N334" s="200"/>
      <c r="O334" s="200"/>
      <c r="P334" s="200"/>
      <c r="Q334" s="200"/>
      <c r="R334" s="200"/>
      <c r="S334" s="200"/>
      <c r="T334" s="201"/>
      <c r="AT334" s="195" t="s">
        <v>187</v>
      </c>
      <c r="AU334" s="195" t="s">
        <v>91</v>
      </c>
      <c r="AV334" s="14" t="s">
        <v>128</v>
      </c>
      <c r="AW334" s="14" t="s">
        <v>36</v>
      </c>
      <c r="AX334" s="14" t="s">
        <v>21</v>
      </c>
      <c r="AY334" s="195" t="s">
        <v>180</v>
      </c>
    </row>
    <row r="335" spans="1:65" s="12" customFormat="1" ht="22.9" customHeight="1">
      <c r="B335" s="154"/>
      <c r="D335" s="155" t="s">
        <v>79</v>
      </c>
      <c r="E335" s="165" t="s">
        <v>195</v>
      </c>
      <c r="F335" s="165" t="s">
        <v>196</v>
      </c>
      <c r="I335" s="157"/>
      <c r="J335" s="166">
        <f>BK335</f>
        <v>0</v>
      </c>
      <c r="L335" s="154"/>
      <c r="M335" s="159"/>
      <c r="N335" s="160"/>
      <c r="O335" s="160"/>
      <c r="P335" s="161">
        <f>SUM(P336:P457)</f>
        <v>0</v>
      </c>
      <c r="Q335" s="160"/>
      <c r="R335" s="161">
        <f>SUM(R336:R457)</f>
        <v>0</v>
      </c>
      <c r="S335" s="160"/>
      <c r="T335" s="162">
        <f>SUM(T336:T457)</f>
        <v>0</v>
      </c>
      <c r="AR335" s="155" t="s">
        <v>21</v>
      </c>
      <c r="AT335" s="163" t="s">
        <v>79</v>
      </c>
      <c r="AU335" s="163" t="s">
        <v>21</v>
      </c>
      <c r="AY335" s="155" t="s">
        <v>180</v>
      </c>
      <c r="BK335" s="164">
        <f>SUM(BK336:BK457)</f>
        <v>0</v>
      </c>
    </row>
    <row r="336" spans="1:65" s="2" customFormat="1" ht="24" customHeight="1">
      <c r="A336" s="33"/>
      <c r="B336" s="167"/>
      <c r="C336" s="168" t="s">
        <v>257</v>
      </c>
      <c r="D336" s="168" t="s">
        <v>182</v>
      </c>
      <c r="E336" s="169" t="s">
        <v>1831</v>
      </c>
      <c r="F336" s="170" t="s">
        <v>1832</v>
      </c>
      <c r="G336" s="171" t="s">
        <v>199</v>
      </c>
      <c r="H336" s="172">
        <v>53.805</v>
      </c>
      <c r="I336" s="173"/>
      <c r="J336" s="174">
        <f>ROUND(I336*H336,2)</f>
        <v>0</v>
      </c>
      <c r="K336" s="175"/>
      <c r="L336" s="34"/>
      <c r="M336" s="176" t="s">
        <v>1</v>
      </c>
      <c r="N336" s="177" t="s">
        <v>45</v>
      </c>
      <c r="O336" s="59"/>
      <c r="P336" s="178">
        <f>O336*H336</f>
        <v>0</v>
      </c>
      <c r="Q336" s="178">
        <v>0</v>
      </c>
      <c r="R336" s="178">
        <f>Q336*H336</f>
        <v>0</v>
      </c>
      <c r="S336" s="178">
        <v>0</v>
      </c>
      <c r="T336" s="179">
        <f>S336*H336</f>
        <v>0</v>
      </c>
      <c r="U336" s="33"/>
      <c r="V336" s="33"/>
      <c r="W336" s="33"/>
      <c r="X336" s="33"/>
      <c r="Y336" s="33"/>
      <c r="Z336" s="33"/>
      <c r="AA336" s="33"/>
      <c r="AB336" s="33"/>
      <c r="AC336" s="33"/>
      <c r="AD336" s="33"/>
      <c r="AE336" s="33"/>
      <c r="AR336" s="180" t="s">
        <v>128</v>
      </c>
      <c r="AT336" s="180" t="s">
        <v>182</v>
      </c>
      <c r="AU336" s="180" t="s">
        <v>91</v>
      </c>
      <c r="AY336" s="18" t="s">
        <v>180</v>
      </c>
      <c r="BE336" s="181">
        <f>IF(N336="základní",J336,0)</f>
        <v>0</v>
      </c>
      <c r="BF336" s="181">
        <f>IF(N336="snížená",J336,0)</f>
        <v>0</v>
      </c>
      <c r="BG336" s="181">
        <f>IF(N336="zákl. přenesená",J336,0)</f>
        <v>0</v>
      </c>
      <c r="BH336" s="181">
        <f>IF(N336="sníž. přenesená",J336,0)</f>
        <v>0</v>
      </c>
      <c r="BI336" s="181">
        <f>IF(N336="nulová",J336,0)</f>
        <v>0</v>
      </c>
      <c r="BJ336" s="18" t="s">
        <v>21</v>
      </c>
      <c r="BK336" s="181">
        <f>ROUND(I336*H336,2)</f>
        <v>0</v>
      </c>
      <c r="BL336" s="18" t="s">
        <v>128</v>
      </c>
      <c r="BM336" s="180" t="s">
        <v>326</v>
      </c>
    </row>
    <row r="337" spans="1:65" s="2" customFormat="1" ht="19.5">
      <c r="A337" s="33"/>
      <c r="B337" s="34"/>
      <c r="C337" s="33"/>
      <c r="D337" s="182" t="s">
        <v>186</v>
      </c>
      <c r="E337" s="33"/>
      <c r="F337" s="183" t="s">
        <v>1832</v>
      </c>
      <c r="G337" s="33"/>
      <c r="H337" s="33"/>
      <c r="I337" s="102"/>
      <c r="J337" s="33"/>
      <c r="K337" s="33"/>
      <c r="L337" s="34"/>
      <c r="M337" s="184"/>
      <c r="N337" s="185"/>
      <c r="O337" s="59"/>
      <c r="P337" s="59"/>
      <c r="Q337" s="59"/>
      <c r="R337" s="59"/>
      <c r="S337" s="59"/>
      <c r="T337" s="60"/>
      <c r="U337" s="33"/>
      <c r="V337" s="33"/>
      <c r="W337" s="33"/>
      <c r="X337" s="33"/>
      <c r="Y337" s="33"/>
      <c r="Z337" s="33"/>
      <c r="AA337" s="33"/>
      <c r="AB337" s="33"/>
      <c r="AC337" s="33"/>
      <c r="AD337" s="33"/>
      <c r="AE337" s="33"/>
      <c r="AT337" s="18" t="s">
        <v>186</v>
      </c>
      <c r="AU337" s="18" t="s">
        <v>91</v>
      </c>
    </row>
    <row r="338" spans="1:65" s="15" customFormat="1" ht="11.25">
      <c r="B338" s="213"/>
      <c r="D338" s="182" t="s">
        <v>187</v>
      </c>
      <c r="E338" s="214" t="s">
        <v>1</v>
      </c>
      <c r="F338" s="215" t="s">
        <v>1833</v>
      </c>
      <c r="H338" s="214" t="s">
        <v>1</v>
      </c>
      <c r="I338" s="216"/>
      <c r="L338" s="213"/>
      <c r="M338" s="217"/>
      <c r="N338" s="218"/>
      <c r="O338" s="218"/>
      <c r="P338" s="218"/>
      <c r="Q338" s="218"/>
      <c r="R338" s="218"/>
      <c r="S338" s="218"/>
      <c r="T338" s="219"/>
      <c r="AT338" s="214" t="s">
        <v>187</v>
      </c>
      <c r="AU338" s="214" t="s">
        <v>91</v>
      </c>
      <c r="AV338" s="15" t="s">
        <v>21</v>
      </c>
      <c r="AW338" s="15" t="s">
        <v>36</v>
      </c>
      <c r="AX338" s="15" t="s">
        <v>80</v>
      </c>
      <c r="AY338" s="214" t="s">
        <v>180</v>
      </c>
    </row>
    <row r="339" spans="1:65" s="13" customFormat="1" ht="11.25">
      <c r="B339" s="186"/>
      <c r="D339" s="182" t="s">
        <v>187</v>
      </c>
      <c r="E339" s="187" t="s">
        <v>1</v>
      </c>
      <c r="F339" s="188" t="s">
        <v>1834</v>
      </c>
      <c r="H339" s="189">
        <v>3.12</v>
      </c>
      <c r="I339" s="190"/>
      <c r="L339" s="186"/>
      <c r="M339" s="191"/>
      <c r="N339" s="192"/>
      <c r="O339" s="192"/>
      <c r="P339" s="192"/>
      <c r="Q339" s="192"/>
      <c r="R339" s="192"/>
      <c r="S339" s="192"/>
      <c r="T339" s="193"/>
      <c r="AT339" s="187" t="s">
        <v>187</v>
      </c>
      <c r="AU339" s="187" t="s">
        <v>91</v>
      </c>
      <c r="AV339" s="13" t="s">
        <v>91</v>
      </c>
      <c r="AW339" s="13" t="s">
        <v>36</v>
      </c>
      <c r="AX339" s="13" t="s">
        <v>80</v>
      </c>
      <c r="AY339" s="187" t="s">
        <v>180</v>
      </c>
    </row>
    <row r="340" spans="1:65" s="15" customFormat="1" ht="11.25">
      <c r="B340" s="213"/>
      <c r="D340" s="182" t="s">
        <v>187</v>
      </c>
      <c r="E340" s="214" t="s">
        <v>1</v>
      </c>
      <c r="F340" s="215" t="s">
        <v>1835</v>
      </c>
      <c r="H340" s="214" t="s">
        <v>1</v>
      </c>
      <c r="I340" s="216"/>
      <c r="L340" s="213"/>
      <c r="M340" s="217"/>
      <c r="N340" s="218"/>
      <c r="O340" s="218"/>
      <c r="P340" s="218"/>
      <c r="Q340" s="218"/>
      <c r="R340" s="218"/>
      <c r="S340" s="218"/>
      <c r="T340" s="219"/>
      <c r="AT340" s="214" t="s">
        <v>187</v>
      </c>
      <c r="AU340" s="214" t="s">
        <v>91</v>
      </c>
      <c r="AV340" s="15" t="s">
        <v>21</v>
      </c>
      <c r="AW340" s="15" t="s">
        <v>36</v>
      </c>
      <c r="AX340" s="15" t="s">
        <v>80</v>
      </c>
      <c r="AY340" s="214" t="s">
        <v>180</v>
      </c>
    </row>
    <row r="341" spans="1:65" s="13" customFormat="1" ht="11.25">
      <c r="B341" s="186"/>
      <c r="D341" s="182" t="s">
        <v>187</v>
      </c>
      <c r="E341" s="187" t="s">
        <v>1</v>
      </c>
      <c r="F341" s="188" t="s">
        <v>1763</v>
      </c>
      <c r="H341" s="189">
        <v>29.341000000000001</v>
      </c>
      <c r="I341" s="190"/>
      <c r="L341" s="186"/>
      <c r="M341" s="191"/>
      <c r="N341" s="192"/>
      <c r="O341" s="192"/>
      <c r="P341" s="192"/>
      <c r="Q341" s="192"/>
      <c r="R341" s="192"/>
      <c r="S341" s="192"/>
      <c r="T341" s="193"/>
      <c r="AT341" s="187" t="s">
        <v>187</v>
      </c>
      <c r="AU341" s="187" t="s">
        <v>91</v>
      </c>
      <c r="AV341" s="13" t="s">
        <v>91</v>
      </c>
      <c r="AW341" s="13" t="s">
        <v>36</v>
      </c>
      <c r="AX341" s="13" t="s">
        <v>80</v>
      </c>
      <c r="AY341" s="187" t="s">
        <v>180</v>
      </c>
    </row>
    <row r="342" spans="1:65" s="13" customFormat="1" ht="11.25">
      <c r="B342" s="186"/>
      <c r="D342" s="182" t="s">
        <v>187</v>
      </c>
      <c r="E342" s="187" t="s">
        <v>1</v>
      </c>
      <c r="F342" s="188" t="s">
        <v>1764</v>
      </c>
      <c r="H342" s="189">
        <v>21.344000000000001</v>
      </c>
      <c r="I342" s="190"/>
      <c r="L342" s="186"/>
      <c r="M342" s="191"/>
      <c r="N342" s="192"/>
      <c r="O342" s="192"/>
      <c r="P342" s="192"/>
      <c r="Q342" s="192"/>
      <c r="R342" s="192"/>
      <c r="S342" s="192"/>
      <c r="T342" s="193"/>
      <c r="AT342" s="187" t="s">
        <v>187</v>
      </c>
      <c r="AU342" s="187" t="s">
        <v>91</v>
      </c>
      <c r="AV342" s="13" t="s">
        <v>91</v>
      </c>
      <c r="AW342" s="13" t="s">
        <v>36</v>
      </c>
      <c r="AX342" s="13" t="s">
        <v>80</v>
      </c>
      <c r="AY342" s="187" t="s">
        <v>180</v>
      </c>
    </row>
    <row r="343" spans="1:65" s="14" customFormat="1" ht="11.25">
      <c r="B343" s="194"/>
      <c r="D343" s="182" t="s">
        <v>187</v>
      </c>
      <c r="E343" s="195" t="s">
        <v>1</v>
      </c>
      <c r="F343" s="196" t="s">
        <v>189</v>
      </c>
      <c r="H343" s="197">
        <v>53.805</v>
      </c>
      <c r="I343" s="198"/>
      <c r="L343" s="194"/>
      <c r="M343" s="199"/>
      <c r="N343" s="200"/>
      <c r="O343" s="200"/>
      <c r="P343" s="200"/>
      <c r="Q343" s="200"/>
      <c r="R343" s="200"/>
      <c r="S343" s="200"/>
      <c r="T343" s="201"/>
      <c r="AT343" s="195" t="s">
        <v>187</v>
      </c>
      <c r="AU343" s="195" t="s">
        <v>91</v>
      </c>
      <c r="AV343" s="14" t="s">
        <v>128</v>
      </c>
      <c r="AW343" s="14" t="s">
        <v>36</v>
      </c>
      <c r="AX343" s="14" t="s">
        <v>21</v>
      </c>
      <c r="AY343" s="195" t="s">
        <v>180</v>
      </c>
    </row>
    <row r="344" spans="1:65" s="2" customFormat="1" ht="36" customHeight="1">
      <c r="A344" s="33"/>
      <c r="B344" s="167"/>
      <c r="C344" s="168" t="s">
        <v>342</v>
      </c>
      <c r="D344" s="168" t="s">
        <v>182</v>
      </c>
      <c r="E344" s="169" t="s">
        <v>1836</v>
      </c>
      <c r="F344" s="170" t="s">
        <v>1837</v>
      </c>
      <c r="G344" s="171" t="s">
        <v>199</v>
      </c>
      <c r="H344" s="172">
        <v>45.804000000000002</v>
      </c>
      <c r="I344" s="173"/>
      <c r="J344" s="174">
        <f>ROUND(I344*H344,2)</f>
        <v>0</v>
      </c>
      <c r="K344" s="175"/>
      <c r="L344" s="34"/>
      <c r="M344" s="176" t="s">
        <v>1</v>
      </c>
      <c r="N344" s="177" t="s">
        <v>45</v>
      </c>
      <c r="O344" s="59"/>
      <c r="P344" s="178">
        <f>O344*H344</f>
        <v>0</v>
      </c>
      <c r="Q344" s="178">
        <v>0</v>
      </c>
      <c r="R344" s="178">
        <f>Q344*H344</f>
        <v>0</v>
      </c>
      <c r="S344" s="178">
        <v>0</v>
      </c>
      <c r="T344" s="179">
        <f>S344*H344</f>
        <v>0</v>
      </c>
      <c r="U344" s="33"/>
      <c r="V344" s="33"/>
      <c r="W344" s="33"/>
      <c r="X344" s="33"/>
      <c r="Y344" s="33"/>
      <c r="Z344" s="33"/>
      <c r="AA344" s="33"/>
      <c r="AB344" s="33"/>
      <c r="AC344" s="33"/>
      <c r="AD344" s="33"/>
      <c r="AE344" s="33"/>
      <c r="AR344" s="180" t="s">
        <v>128</v>
      </c>
      <c r="AT344" s="180" t="s">
        <v>182</v>
      </c>
      <c r="AU344" s="180" t="s">
        <v>91</v>
      </c>
      <c r="AY344" s="18" t="s">
        <v>180</v>
      </c>
      <c r="BE344" s="181">
        <f>IF(N344="základní",J344,0)</f>
        <v>0</v>
      </c>
      <c r="BF344" s="181">
        <f>IF(N344="snížená",J344,0)</f>
        <v>0</v>
      </c>
      <c r="BG344" s="181">
        <f>IF(N344="zákl. přenesená",J344,0)</f>
        <v>0</v>
      </c>
      <c r="BH344" s="181">
        <f>IF(N344="sníž. přenesená",J344,0)</f>
        <v>0</v>
      </c>
      <c r="BI344" s="181">
        <f>IF(N344="nulová",J344,0)</f>
        <v>0</v>
      </c>
      <c r="BJ344" s="18" t="s">
        <v>21</v>
      </c>
      <c r="BK344" s="181">
        <f>ROUND(I344*H344,2)</f>
        <v>0</v>
      </c>
      <c r="BL344" s="18" t="s">
        <v>128</v>
      </c>
      <c r="BM344" s="180" t="s">
        <v>329</v>
      </c>
    </row>
    <row r="345" spans="1:65" s="2" customFormat="1" ht="29.25">
      <c r="A345" s="33"/>
      <c r="B345" s="34"/>
      <c r="C345" s="33"/>
      <c r="D345" s="182" t="s">
        <v>186</v>
      </c>
      <c r="E345" s="33"/>
      <c r="F345" s="183" t="s">
        <v>1837</v>
      </c>
      <c r="G345" s="33"/>
      <c r="H345" s="33"/>
      <c r="I345" s="102"/>
      <c r="J345" s="33"/>
      <c r="K345" s="33"/>
      <c r="L345" s="34"/>
      <c r="M345" s="184"/>
      <c r="N345" s="185"/>
      <c r="O345" s="59"/>
      <c r="P345" s="59"/>
      <c r="Q345" s="59"/>
      <c r="R345" s="59"/>
      <c r="S345" s="59"/>
      <c r="T345" s="60"/>
      <c r="U345" s="33"/>
      <c r="V345" s="33"/>
      <c r="W345" s="33"/>
      <c r="X345" s="33"/>
      <c r="Y345" s="33"/>
      <c r="Z345" s="33"/>
      <c r="AA345" s="33"/>
      <c r="AB345" s="33"/>
      <c r="AC345" s="33"/>
      <c r="AD345" s="33"/>
      <c r="AE345" s="33"/>
      <c r="AT345" s="18" t="s">
        <v>186</v>
      </c>
      <c r="AU345" s="18" t="s">
        <v>91</v>
      </c>
    </row>
    <row r="346" spans="1:65" s="13" customFormat="1" ht="11.25">
      <c r="B346" s="186"/>
      <c r="D346" s="182" t="s">
        <v>187</v>
      </c>
      <c r="E346" s="187" t="s">
        <v>1</v>
      </c>
      <c r="F346" s="188" t="s">
        <v>1838</v>
      </c>
      <c r="H346" s="189">
        <v>15.54</v>
      </c>
      <c r="I346" s="190"/>
      <c r="L346" s="186"/>
      <c r="M346" s="191"/>
      <c r="N346" s="192"/>
      <c r="O346" s="192"/>
      <c r="P346" s="192"/>
      <c r="Q346" s="192"/>
      <c r="R346" s="192"/>
      <c r="S346" s="192"/>
      <c r="T346" s="193"/>
      <c r="AT346" s="187" t="s">
        <v>187</v>
      </c>
      <c r="AU346" s="187" t="s">
        <v>91</v>
      </c>
      <c r="AV346" s="13" t="s">
        <v>91</v>
      </c>
      <c r="AW346" s="13" t="s">
        <v>36</v>
      </c>
      <c r="AX346" s="13" t="s">
        <v>80</v>
      </c>
      <c r="AY346" s="187" t="s">
        <v>180</v>
      </c>
    </row>
    <row r="347" spans="1:65" s="13" customFormat="1" ht="11.25">
      <c r="B347" s="186"/>
      <c r="D347" s="182" t="s">
        <v>187</v>
      </c>
      <c r="E347" s="187" t="s">
        <v>1</v>
      </c>
      <c r="F347" s="188" t="s">
        <v>1839</v>
      </c>
      <c r="H347" s="189">
        <v>30.263999999999999</v>
      </c>
      <c r="I347" s="190"/>
      <c r="L347" s="186"/>
      <c r="M347" s="191"/>
      <c r="N347" s="192"/>
      <c r="O347" s="192"/>
      <c r="P347" s="192"/>
      <c r="Q347" s="192"/>
      <c r="R347" s="192"/>
      <c r="S347" s="192"/>
      <c r="T347" s="193"/>
      <c r="AT347" s="187" t="s">
        <v>187</v>
      </c>
      <c r="AU347" s="187" t="s">
        <v>91</v>
      </c>
      <c r="AV347" s="13" t="s">
        <v>91</v>
      </c>
      <c r="AW347" s="13" t="s">
        <v>36</v>
      </c>
      <c r="AX347" s="13" t="s">
        <v>80</v>
      </c>
      <c r="AY347" s="187" t="s">
        <v>180</v>
      </c>
    </row>
    <row r="348" spans="1:65" s="14" customFormat="1" ht="11.25">
      <c r="B348" s="194"/>
      <c r="D348" s="182" t="s">
        <v>187</v>
      </c>
      <c r="E348" s="195" t="s">
        <v>1</v>
      </c>
      <c r="F348" s="196" t="s">
        <v>189</v>
      </c>
      <c r="H348" s="197">
        <v>45.804000000000002</v>
      </c>
      <c r="I348" s="198"/>
      <c r="L348" s="194"/>
      <c r="M348" s="199"/>
      <c r="N348" s="200"/>
      <c r="O348" s="200"/>
      <c r="P348" s="200"/>
      <c r="Q348" s="200"/>
      <c r="R348" s="200"/>
      <c r="S348" s="200"/>
      <c r="T348" s="201"/>
      <c r="AT348" s="195" t="s">
        <v>187</v>
      </c>
      <c r="AU348" s="195" t="s">
        <v>91</v>
      </c>
      <c r="AV348" s="14" t="s">
        <v>128</v>
      </c>
      <c r="AW348" s="14" t="s">
        <v>36</v>
      </c>
      <c r="AX348" s="14" t="s">
        <v>21</v>
      </c>
      <c r="AY348" s="195" t="s">
        <v>180</v>
      </c>
    </row>
    <row r="349" spans="1:65" s="2" customFormat="1" ht="36" customHeight="1">
      <c r="A349" s="33"/>
      <c r="B349" s="167"/>
      <c r="C349" s="168" t="s">
        <v>262</v>
      </c>
      <c r="D349" s="168" t="s">
        <v>182</v>
      </c>
      <c r="E349" s="169" t="s">
        <v>1836</v>
      </c>
      <c r="F349" s="170" t="s">
        <v>1837</v>
      </c>
      <c r="G349" s="171" t="s">
        <v>199</v>
      </c>
      <c r="H349" s="172">
        <v>115.843</v>
      </c>
      <c r="I349" s="173"/>
      <c r="J349" s="174">
        <f>ROUND(I349*H349,2)</f>
        <v>0</v>
      </c>
      <c r="K349" s="175"/>
      <c r="L349" s="34"/>
      <c r="M349" s="176" t="s">
        <v>1</v>
      </c>
      <c r="N349" s="177" t="s">
        <v>45</v>
      </c>
      <c r="O349" s="59"/>
      <c r="P349" s="178">
        <f>O349*H349</f>
        <v>0</v>
      </c>
      <c r="Q349" s="178">
        <v>0</v>
      </c>
      <c r="R349" s="178">
        <f>Q349*H349</f>
        <v>0</v>
      </c>
      <c r="S349" s="178">
        <v>0</v>
      </c>
      <c r="T349" s="179">
        <f>S349*H349</f>
        <v>0</v>
      </c>
      <c r="U349" s="33"/>
      <c r="V349" s="33"/>
      <c r="W349" s="33"/>
      <c r="X349" s="33"/>
      <c r="Y349" s="33"/>
      <c r="Z349" s="33"/>
      <c r="AA349" s="33"/>
      <c r="AB349" s="33"/>
      <c r="AC349" s="33"/>
      <c r="AD349" s="33"/>
      <c r="AE349" s="33"/>
      <c r="AR349" s="180" t="s">
        <v>128</v>
      </c>
      <c r="AT349" s="180" t="s">
        <v>182</v>
      </c>
      <c r="AU349" s="180" t="s">
        <v>91</v>
      </c>
      <c r="AY349" s="18" t="s">
        <v>180</v>
      </c>
      <c r="BE349" s="181">
        <f>IF(N349="základní",J349,0)</f>
        <v>0</v>
      </c>
      <c r="BF349" s="181">
        <f>IF(N349="snížená",J349,0)</f>
        <v>0</v>
      </c>
      <c r="BG349" s="181">
        <f>IF(N349="zákl. přenesená",J349,0)</f>
        <v>0</v>
      </c>
      <c r="BH349" s="181">
        <f>IF(N349="sníž. přenesená",J349,0)</f>
        <v>0</v>
      </c>
      <c r="BI349" s="181">
        <f>IF(N349="nulová",J349,0)</f>
        <v>0</v>
      </c>
      <c r="BJ349" s="18" t="s">
        <v>21</v>
      </c>
      <c r="BK349" s="181">
        <f>ROUND(I349*H349,2)</f>
        <v>0</v>
      </c>
      <c r="BL349" s="18" t="s">
        <v>128</v>
      </c>
      <c r="BM349" s="180" t="s">
        <v>334</v>
      </c>
    </row>
    <row r="350" spans="1:65" s="2" customFormat="1" ht="29.25">
      <c r="A350" s="33"/>
      <c r="B350" s="34"/>
      <c r="C350" s="33"/>
      <c r="D350" s="182" t="s">
        <v>186</v>
      </c>
      <c r="E350" s="33"/>
      <c r="F350" s="183" t="s">
        <v>1837</v>
      </c>
      <c r="G350" s="33"/>
      <c r="H350" s="33"/>
      <c r="I350" s="102"/>
      <c r="J350" s="33"/>
      <c r="K350" s="33"/>
      <c r="L350" s="34"/>
      <c r="M350" s="184"/>
      <c r="N350" s="185"/>
      <c r="O350" s="59"/>
      <c r="P350" s="59"/>
      <c r="Q350" s="59"/>
      <c r="R350" s="59"/>
      <c r="S350" s="59"/>
      <c r="T350" s="60"/>
      <c r="U350" s="33"/>
      <c r="V350" s="33"/>
      <c r="W350" s="33"/>
      <c r="X350" s="33"/>
      <c r="Y350" s="33"/>
      <c r="Z350" s="33"/>
      <c r="AA350" s="33"/>
      <c r="AB350" s="33"/>
      <c r="AC350" s="33"/>
      <c r="AD350" s="33"/>
      <c r="AE350" s="33"/>
      <c r="AT350" s="18" t="s">
        <v>186</v>
      </c>
      <c r="AU350" s="18" t="s">
        <v>91</v>
      </c>
    </row>
    <row r="351" spans="1:65" s="15" customFormat="1" ht="11.25">
      <c r="B351" s="213"/>
      <c r="D351" s="182" t="s">
        <v>187</v>
      </c>
      <c r="E351" s="214" t="s">
        <v>1</v>
      </c>
      <c r="F351" s="215" t="s">
        <v>1840</v>
      </c>
      <c r="H351" s="214" t="s">
        <v>1</v>
      </c>
      <c r="I351" s="216"/>
      <c r="L351" s="213"/>
      <c r="M351" s="217"/>
      <c r="N351" s="218"/>
      <c r="O351" s="218"/>
      <c r="P351" s="218"/>
      <c r="Q351" s="218"/>
      <c r="R351" s="218"/>
      <c r="S351" s="218"/>
      <c r="T351" s="219"/>
      <c r="AT351" s="214" t="s">
        <v>187</v>
      </c>
      <c r="AU351" s="214" t="s">
        <v>91</v>
      </c>
      <c r="AV351" s="15" t="s">
        <v>21</v>
      </c>
      <c r="AW351" s="15" t="s">
        <v>36</v>
      </c>
      <c r="AX351" s="15" t="s">
        <v>80</v>
      </c>
      <c r="AY351" s="214" t="s">
        <v>180</v>
      </c>
    </row>
    <row r="352" spans="1:65" s="13" customFormat="1" ht="11.25">
      <c r="B352" s="186"/>
      <c r="D352" s="182" t="s">
        <v>187</v>
      </c>
      <c r="E352" s="187" t="s">
        <v>1</v>
      </c>
      <c r="F352" s="188" t="s">
        <v>1841</v>
      </c>
      <c r="H352" s="189">
        <v>12.867000000000001</v>
      </c>
      <c r="I352" s="190"/>
      <c r="L352" s="186"/>
      <c r="M352" s="191"/>
      <c r="N352" s="192"/>
      <c r="O352" s="192"/>
      <c r="P352" s="192"/>
      <c r="Q352" s="192"/>
      <c r="R352" s="192"/>
      <c r="S352" s="192"/>
      <c r="T352" s="193"/>
      <c r="AT352" s="187" t="s">
        <v>187</v>
      </c>
      <c r="AU352" s="187" t="s">
        <v>91</v>
      </c>
      <c r="AV352" s="13" t="s">
        <v>91</v>
      </c>
      <c r="AW352" s="13" t="s">
        <v>36</v>
      </c>
      <c r="AX352" s="13" t="s">
        <v>80</v>
      </c>
      <c r="AY352" s="187" t="s">
        <v>180</v>
      </c>
    </row>
    <row r="353" spans="1:65" s="13" customFormat="1" ht="11.25">
      <c r="B353" s="186"/>
      <c r="D353" s="182" t="s">
        <v>187</v>
      </c>
      <c r="E353" s="187" t="s">
        <v>1</v>
      </c>
      <c r="F353" s="188" t="s">
        <v>1842</v>
      </c>
      <c r="H353" s="189">
        <v>2.919</v>
      </c>
      <c r="I353" s="190"/>
      <c r="L353" s="186"/>
      <c r="M353" s="191"/>
      <c r="N353" s="192"/>
      <c r="O353" s="192"/>
      <c r="P353" s="192"/>
      <c r="Q353" s="192"/>
      <c r="R353" s="192"/>
      <c r="S353" s="192"/>
      <c r="T353" s="193"/>
      <c r="AT353" s="187" t="s">
        <v>187</v>
      </c>
      <c r="AU353" s="187" t="s">
        <v>91</v>
      </c>
      <c r="AV353" s="13" t="s">
        <v>91</v>
      </c>
      <c r="AW353" s="13" t="s">
        <v>36</v>
      </c>
      <c r="AX353" s="13" t="s">
        <v>80</v>
      </c>
      <c r="AY353" s="187" t="s">
        <v>180</v>
      </c>
    </row>
    <row r="354" spans="1:65" s="13" customFormat="1" ht="11.25">
      <c r="B354" s="186"/>
      <c r="D354" s="182" t="s">
        <v>187</v>
      </c>
      <c r="E354" s="187" t="s">
        <v>1</v>
      </c>
      <c r="F354" s="188" t="s">
        <v>1843</v>
      </c>
      <c r="H354" s="189">
        <v>14.038</v>
      </c>
      <c r="I354" s="190"/>
      <c r="L354" s="186"/>
      <c r="M354" s="191"/>
      <c r="N354" s="192"/>
      <c r="O354" s="192"/>
      <c r="P354" s="192"/>
      <c r="Q354" s="192"/>
      <c r="R354" s="192"/>
      <c r="S354" s="192"/>
      <c r="T354" s="193"/>
      <c r="AT354" s="187" t="s">
        <v>187</v>
      </c>
      <c r="AU354" s="187" t="s">
        <v>91</v>
      </c>
      <c r="AV354" s="13" t="s">
        <v>91</v>
      </c>
      <c r="AW354" s="13" t="s">
        <v>36</v>
      </c>
      <c r="AX354" s="13" t="s">
        <v>80</v>
      </c>
      <c r="AY354" s="187" t="s">
        <v>180</v>
      </c>
    </row>
    <row r="355" spans="1:65" s="13" customFormat="1" ht="11.25">
      <c r="B355" s="186"/>
      <c r="D355" s="182" t="s">
        <v>187</v>
      </c>
      <c r="E355" s="187" t="s">
        <v>1</v>
      </c>
      <c r="F355" s="188" t="s">
        <v>1844</v>
      </c>
      <c r="H355" s="189">
        <v>2.359</v>
      </c>
      <c r="I355" s="190"/>
      <c r="L355" s="186"/>
      <c r="M355" s="191"/>
      <c r="N355" s="192"/>
      <c r="O355" s="192"/>
      <c r="P355" s="192"/>
      <c r="Q355" s="192"/>
      <c r="R355" s="192"/>
      <c r="S355" s="192"/>
      <c r="T355" s="193"/>
      <c r="AT355" s="187" t="s">
        <v>187</v>
      </c>
      <c r="AU355" s="187" t="s">
        <v>91</v>
      </c>
      <c r="AV355" s="13" t="s">
        <v>91</v>
      </c>
      <c r="AW355" s="13" t="s">
        <v>36</v>
      </c>
      <c r="AX355" s="13" t="s">
        <v>80</v>
      </c>
      <c r="AY355" s="187" t="s">
        <v>180</v>
      </c>
    </row>
    <row r="356" spans="1:65" s="13" customFormat="1" ht="11.25">
      <c r="B356" s="186"/>
      <c r="D356" s="182" t="s">
        <v>187</v>
      </c>
      <c r="E356" s="187" t="s">
        <v>1</v>
      </c>
      <c r="F356" s="188" t="s">
        <v>1845</v>
      </c>
      <c r="H356" s="189">
        <v>13.785</v>
      </c>
      <c r="I356" s="190"/>
      <c r="L356" s="186"/>
      <c r="M356" s="191"/>
      <c r="N356" s="192"/>
      <c r="O356" s="192"/>
      <c r="P356" s="192"/>
      <c r="Q356" s="192"/>
      <c r="R356" s="192"/>
      <c r="S356" s="192"/>
      <c r="T356" s="193"/>
      <c r="AT356" s="187" t="s">
        <v>187</v>
      </c>
      <c r="AU356" s="187" t="s">
        <v>91</v>
      </c>
      <c r="AV356" s="13" t="s">
        <v>91</v>
      </c>
      <c r="AW356" s="13" t="s">
        <v>36</v>
      </c>
      <c r="AX356" s="13" t="s">
        <v>80</v>
      </c>
      <c r="AY356" s="187" t="s">
        <v>180</v>
      </c>
    </row>
    <row r="357" spans="1:65" s="13" customFormat="1" ht="11.25">
      <c r="B357" s="186"/>
      <c r="D357" s="182" t="s">
        <v>187</v>
      </c>
      <c r="E357" s="187" t="s">
        <v>1</v>
      </c>
      <c r="F357" s="188" t="s">
        <v>1846</v>
      </c>
      <c r="H357" s="189">
        <v>4.2779999999999996</v>
      </c>
      <c r="I357" s="190"/>
      <c r="L357" s="186"/>
      <c r="M357" s="191"/>
      <c r="N357" s="192"/>
      <c r="O357" s="192"/>
      <c r="P357" s="192"/>
      <c r="Q357" s="192"/>
      <c r="R357" s="192"/>
      <c r="S357" s="192"/>
      <c r="T357" s="193"/>
      <c r="AT357" s="187" t="s">
        <v>187</v>
      </c>
      <c r="AU357" s="187" t="s">
        <v>91</v>
      </c>
      <c r="AV357" s="13" t="s">
        <v>91</v>
      </c>
      <c r="AW357" s="13" t="s">
        <v>36</v>
      </c>
      <c r="AX357" s="13" t="s">
        <v>80</v>
      </c>
      <c r="AY357" s="187" t="s">
        <v>180</v>
      </c>
    </row>
    <row r="358" spans="1:65" s="13" customFormat="1" ht="11.25">
      <c r="B358" s="186"/>
      <c r="D358" s="182" t="s">
        <v>187</v>
      </c>
      <c r="E358" s="187" t="s">
        <v>1</v>
      </c>
      <c r="F358" s="188" t="s">
        <v>1847</v>
      </c>
      <c r="H358" s="189">
        <v>4.4400000000000004</v>
      </c>
      <c r="I358" s="190"/>
      <c r="L358" s="186"/>
      <c r="M358" s="191"/>
      <c r="N358" s="192"/>
      <c r="O358" s="192"/>
      <c r="P358" s="192"/>
      <c r="Q358" s="192"/>
      <c r="R358" s="192"/>
      <c r="S358" s="192"/>
      <c r="T358" s="193"/>
      <c r="AT358" s="187" t="s">
        <v>187</v>
      </c>
      <c r="AU358" s="187" t="s">
        <v>91</v>
      </c>
      <c r="AV358" s="13" t="s">
        <v>91</v>
      </c>
      <c r="AW358" s="13" t="s">
        <v>36</v>
      </c>
      <c r="AX358" s="13" t="s">
        <v>80</v>
      </c>
      <c r="AY358" s="187" t="s">
        <v>180</v>
      </c>
    </row>
    <row r="359" spans="1:65" s="15" customFormat="1" ht="11.25">
      <c r="B359" s="213"/>
      <c r="D359" s="182" t="s">
        <v>187</v>
      </c>
      <c r="E359" s="214" t="s">
        <v>1</v>
      </c>
      <c r="F359" s="215" t="s">
        <v>1848</v>
      </c>
      <c r="H359" s="214" t="s">
        <v>1</v>
      </c>
      <c r="I359" s="216"/>
      <c r="L359" s="213"/>
      <c r="M359" s="217"/>
      <c r="N359" s="218"/>
      <c r="O359" s="218"/>
      <c r="P359" s="218"/>
      <c r="Q359" s="218"/>
      <c r="R359" s="218"/>
      <c r="S359" s="218"/>
      <c r="T359" s="219"/>
      <c r="AT359" s="214" t="s">
        <v>187</v>
      </c>
      <c r="AU359" s="214" t="s">
        <v>91</v>
      </c>
      <c r="AV359" s="15" t="s">
        <v>21</v>
      </c>
      <c r="AW359" s="15" t="s">
        <v>36</v>
      </c>
      <c r="AX359" s="15" t="s">
        <v>80</v>
      </c>
      <c r="AY359" s="214" t="s">
        <v>180</v>
      </c>
    </row>
    <row r="360" spans="1:65" s="13" customFormat="1" ht="11.25">
      <c r="B360" s="186"/>
      <c r="D360" s="182" t="s">
        <v>187</v>
      </c>
      <c r="E360" s="187" t="s">
        <v>1</v>
      </c>
      <c r="F360" s="188" t="s">
        <v>1849</v>
      </c>
      <c r="H360" s="189">
        <v>20.981999999999999</v>
      </c>
      <c r="I360" s="190"/>
      <c r="L360" s="186"/>
      <c r="M360" s="191"/>
      <c r="N360" s="192"/>
      <c r="O360" s="192"/>
      <c r="P360" s="192"/>
      <c r="Q360" s="192"/>
      <c r="R360" s="192"/>
      <c r="S360" s="192"/>
      <c r="T360" s="193"/>
      <c r="AT360" s="187" t="s">
        <v>187</v>
      </c>
      <c r="AU360" s="187" t="s">
        <v>91</v>
      </c>
      <c r="AV360" s="13" t="s">
        <v>91</v>
      </c>
      <c r="AW360" s="13" t="s">
        <v>36</v>
      </c>
      <c r="AX360" s="13" t="s">
        <v>80</v>
      </c>
      <c r="AY360" s="187" t="s">
        <v>180</v>
      </c>
    </row>
    <row r="361" spans="1:65" s="13" customFormat="1" ht="11.25">
      <c r="B361" s="186"/>
      <c r="D361" s="182" t="s">
        <v>187</v>
      </c>
      <c r="E361" s="187" t="s">
        <v>1</v>
      </c>
      <c r="F361" s="188" t="s">
        <v>1850</v>
      </c>
      <c r="H361" s="189">
        <v>4.1849999999999996</v>
      </c>
      <c r="I361" s="190"/>
      <c r="L361" s="186"/>
      <c r="M361" s="191"/>
      <c r="N361" s="192"/>
      <c r="O361" s="192"/>
      <c r="P361" s="192"/>
      <c r="Q361" s="192"/>
      <c r="R361" s="192"/>
      <c r="S361" s="192"/>
      <c r="T361" s="193"/>
      <c r="AT361" s="187" t="s">
        <v>187</v>
      </c>
      <c r="AU361" s="187" t="s">
        <v>91</v>
      </c>
      <c r="AV361" s="13" t="s">
        <v>91</v>
      </c>
      <c r="AW361" s="13" t="s">
        <v>36</v>
      </c>
      <c r="AX361" s="13" t="s">
        <v>80</v>
      </c>
      <c r="AY361" s="187" t="s">
        <v>180</v>
      </c>
    </row>
    <row r="362" spans="1:65" s="15" customFormat="1" ht="11.25">
      <c r="B362" s="213"/>
      <c r="D362" s="182" t="s">
        <v>187</v>
      </c>
      <c r="E362" s="214" t="s">
        <v>1</v>
      </c>
      <c r="F362" s="215" t="s">
        <v>1851</v>
      </c>
      <c r="H362" s="214" t="s">
        <v>1</v>
      </c>
      <c r="I362" s="216"/>
      <c r="L362" s="213"/>
      <c r="M362" s="217"/>
      <c r="N362" s="218"/>
      <c r="O362" s="218"/>
      <c r="P362" s="218"/>
      <c r="Q362" s="218"/>
      <c r="R362" s="218"/>
      <c r="S362" s="218"/>
      <c r="T362" s="219"/>
      <c r="AT362" s="214" t="s">
        <v>187</v>
      </c>
      <c r="AU362" s="214" t="s">
        <v>91</v>
      </c>
      <c r="AV362" s="15" t="s">
        <v>21</v>
      </c>
      <c r="AW362" s="15" t="s">
        <v>36</v>
      </c>
      <c r="AX362" s="15" t="s">
        <v>80</v>
      </c>
      <c r="AY362" s="214" t="s">
        <v>180</v>
      </c>
    </row>
    <row r="363" spans="1:65" s="13" customFormat="1" ht="11.25">
      <c r="B363" s="186"/>
      <c r="D363" s="182" t="s">
        <v>187</v>
      </c>
      <c r="E363" s="187" t="s">
        <v>1</v>
      </c>
      <c r="F363" s="188" t="s">
        <v>1852</v>
      </c>
      <c r="H363" s="189">
        <v>15.428000000000001</v>
      </c>
      <c r="I363" s="190"/>
      <c r="L363" s="186"/>
      <c r="M363" s="191"/>
      <c r="N363" s="192"/>
      <c r="O363" s="192"/>
      <c r="P363" s="192"/>
      <c r="Q363" s="192"/>
      <c r="R363" s="192"/>
      <c r="S363" s="192"/>
      <c r="T363" s="193"/>
      <c r="AT363" s="187" t="s">
        <v>187</v>
      </c>
      <c r="AU363" s="187" t="s">
        <v>91</v>
      </c>
      <c r="AV363" s="13" t="s">
        <v>91</v>
      </c>
      <c r="AW363" s="13" t="s">
        <v>36</v>
      </c>
      <c r="AX363" s="13" t="s">
        <v>80</v>
      </c>
      <c r="AY363" s="187" t="s">
        <v>180</v>
      </c>
    </row>
    <row r="364" spans="1:65" s="15" customFormat="1" ht="11.25">
      <c r="B364" s="213"/>
      <c r="D364" s="182" t="s">
        <v>187</v>
      </c>
      <c r="E364" s="214" t="s">
        <v>1</v>
      </c>
      <c r="F364" s="215" t="s">
        <v>1853</v>
      </c>
      <c r="H364" s="214" t="s">
        <v>1</v>
      </c>
      <c r="I364" s="216"/>
      <c r="L364" s="213"/>
      <c r="M364" s="217"/>
      <c r="N364" s="218"/>
      <c r="O364" s="218"/>
      <c r="P364" s="218"/>
      <c r="Q364" s="218"/>
      <c r="R364" s="218"/>
      <c r="S364" s="218"/>
      <c r="T364" s="219"/>
      <c r="AT364" s="214" t="s">
        <v>187</v>
      </c>
      <c r="AU364" s="214" t="s">
        <v>91</v>
      </c>
      <c r="AV364" s="15" t="s">
        <v>21</v>
      </c>
      <c r="AW364" s="15" t="s">
        <v>36</v>
      </c>
      <c r="AX364" s="15" t="s">
        <v>80</v>
      </c>
      <c r="AY364" s="214" t="s">
        <v>180</v>
      </c>
    </row>
    <row r="365" spans="1:65" s="13" customFormat="1" ht="11.25">
      <c r="B365" s="186"/>
      <c r="D365" s="182" t="s">
        <v>187</v>
      </c>
      <c r="E365" s="187" t="s">
        <v>1</v>
      </c>
      <c r="F365" s="188" t="s">
        <v>1854</v>
      </c>
      <c r="H365" s="189">
        <v>20.562000000000001</v>
      </c>
      <c r="I365" s="190"/>
      <c r="L365" s="186"/>
      <c r="M365" s="191"/>
      <c r="N365" s="192"/>
      <c r="O365" s="192"/>
      <c r="P365" s="192"/>
      <c r="Q365" s="192"/>
      <c r="R365" s="192"/>
      <c r="S365" s="192"/>
      <c r="T365" s="193"/>
      <c r="AT365" s="187" t="s">
        <v>187</v>
      </c>
      <c r="AU365" s="187" t="s">
        <v>91</v>
      </c>
      <c r="AV365" s="13" t="s">
        <v>91</v>
      </c>
      <c r="AW365" s="13" t="s">
        <v>36</v>
      </c>
      <c r="AX365" s="13" t="s">
        <v>80</v>
      </c>
      <c r="AY365" s="187" t="s">
        <v>180</v>
      </c>
    </row>
    <row r="366" spans="1:65" s="14" customFormat="1" ht="11.25">
      <c r="B366" s="194"/>
      <c r="D366" s="182" t="s">
        <v>187</v>
      </c>
      <c r="E366" s="195" t="s">
        <v>1</v>
      </c>
      <c r="F366" s="196" t="s">
        <v>189</v>
      </c>
      <c r="H366" s="197">
        <v>115.843</v>
      </c>
      <c r="I366" s="198"/>
      <c r="L366" s="194"/>
      <c r="M366" s="199"/>
      <c r="N366" s="200"/>
      <c r="O366" s="200"/>
      <c r="P366" s="200"/>
      <c r="Q366" s="200"/>
      <c r="R366" s="200"/>
      <c r="S366" s="200"/>
      <c r="T366" s="201"/>
      <c r="AT366" s="195" t="s">
        <v>187</v>
      </c>
      <c r="AU366" s="195" t="s">
        <v>91</v>
      </c>
      <c r="AV366" s="14" t="s">
        <v>128</v>
      </c>
      <c r="AW366" s="14" t="s">
        <v>36</v>
      </c>
      <c r="AX366" s="14" t="s">
        <v>21</v>
      </c>
      <c r="AY366" s="195" t="s">
        <v>180</v>
      </c>
    </row>
    <row r="367" spans="1:65" s="2" customFormat="1" ht="36" customHeight="1">
      <c r="A367" s="33"/>
      <c r="B367" s="167"/>
      <c r="C367" s="168" t="s">
        <v>350</v>
      </c>
      <c r="D367" s="168" t="s">
        <v>182</v>
      </c>
      <c r="E367" s="169" t="s">
        <v>1855</v>
      </c>
      <c r="F367" s="170" t="s">
        <v>1856</v>
      </c>
      <c r="G367" s="171" t="s">
        <v>199</v>
      </c>
      <c r="H367" s="172">
        <v>6.12</v>
      </c>
      <c r="I367" s="173"/>
      <c r="J367" s="174">
        <f>ROUND(I367*H367,2)</f>
        <v>0</v>
      </c>
      <c r="K367" s="175"/>
      <c r="L367" s="34"/>
      <c r="M367" s="176" t="s">
        <v>1</v>
      </c>
      <c r="N367" s="177" t="s">
        <v>45</v>
      </c>
      <c r="O367" s="59"/>
      <c r="P367" s="178">
        <f>O367*H367</f>
        <v>0</v>
      </c>
      <c r="Q367" s="178">
        <v>0</v>
      </c>
      <c r="R367" s="178">
        <f>Q367*H367</f>
        <v>0</v>
      </c>
      <c r="S367" s="178">
        <v>0</v>
      </c>
      <c r="T367" s="179">
        <f>S367*H367</f>
        <v>0</v>
      </c>
      <c r="U367" s="33"/>
      <c r="V367" s="33"/>
      <c r="W367" s="33"/>
      <c r="X367" s="33"/>
      <c r="Y367" s="33"/>
      <c r="Z367" s="33"/>
      <c r="AA367" s="33"/>
      <c r="AB367" s="33"/>
      <c r="AC367" s="33"/>
      <c r="AD367" s="33"/>
      <c r="AE367" s="33"/>
      <c r="AR367" s="180" t="s">
        <v>128</v>
      </c>
      <c r="AT367" s="180" t="s">
        <v>182</v>
      </c>
      <c r="AU367" s="180" t="s">
        <v>91</v>
      </c>
      <c r="AY367" s="18" t="s">
        <v>180</v>
      </c>
      <c r="BE367" s="181">
        <f>IF(N367="základní",J367,0)</f>
        <v>0</v>
      </c>
      <c r="BF367" s="181">
        <f>IF(N367="snížená",J367,0)</f>
        <v>0</v>
      </c>
      <c r="BG367" s="181">
        <f>IF(N367="zákl. přenesená",J367,0)</f>
        <v>0</v>
      </c>
      <c r="BH367" s="181">
        <f>IF(N367="sníž. přenesená",J367,0)</f>
        <v>0</v>
      </c>
      <c r="BI367" s="181">
        <f>IF(N367="nulová",J367,0)</f>
        <v>0</v>
      </c>
      <c r="BJ367" s="18" t="s">
        <v>21</v>
      </c>
      <c r="BK367" s="181">
        <f>ROUND(I367*H367,2)</f>
        <v>0</v>
      </c>
      <c r="BL367" s="18" t="s">
        <v>128</v>
      </c>
      <c r="BM367" s="180" t="s">
        <v>337</v>
      </c>
    </row>
    <row r="368" spans="1:65" s="2" customFormat="1" ht="29.25">
      <c r="A368" s="33"/>
      <c r="B368" s="34"/>
      <c r="C368" s="33"/>
      <c r="D368" s="182" t="s">
        <v>186</v>
      </c>
      <c r="E368" s="33"/>
      <c r="F368" s="183" t="s">
        <v>1856</v>
      </c>
      <c r="G368" s="33"/>
      <c r="H368" s="33"/>
      <c r="I368" s="102"/>
      <c r="J368" s="33"/>
      <c r="K368" s="33"/>
      <c r="L368" s="34"/>
      <c r="M368" s="184"/>
      <c r="N368" s="185"/>
      <c r="O368" s="59"/>
      <c r="P368" s="59"/>
      <c r="Q368" s="59"/>
      <c r="R368" s="59"/>
      <c r="S368" s="59"/>
      <c r="T368" s="60"/>
      <c r="U368" s="33"/>
      <c r="V368" s="33"/>
      <c r="W368" s="33"/>
      <c r="X368" s="33"/>
      <c r="Y368" s="33"/>
      <c r="Z368" s="33"/>
      <c r="AA368" s="33"/>
      <c r="AB368" s="33"/>
      <c r="AC368" s="33"/>
      <c r="AD368" s="33"/>
      <c r="AE368" s="33"/>
      <c r="AT368" s="18" t="s">
        <v>186</v>
      </c>
      <c r="AU368" s="18" t="s">
        <v>91</v>
      </c>
    </row>
    <row r="369" spans="1:65" s="13" customFormat="1" ht="11.25">
      <c r="B369" s="186"/>
      <c r="D369" s="182" t="s">
        <v>187</v>
      </c>
      <c r="E369" s="187" t="s">
        <v>1</v>
      </c>
      <c r="F369" s="188" t="s">
        <v>1857</v>
      </c>
      <c r="H369" s="189">
        <v>1.62</v>
      </c>
      <c r="I369" s="190"/>
      <c r="L369" s="186"/>
      <c r="M369" s="191"/>
      <c r="N369" s="192"/>
      <c r="O369" s="192"/>
      <c r="P369" s="192"/>
      <c r="Q369" s="192"/>
      <c r="R369" s="192"/>
      <c r="S369" s="192"/>
      <c r="T369" s="193"/>
      <c r="AT369" s="187" t="s">
        <v>187</v>
      </c>
      <c r="AU369" s="187" t="s">
        <v>91</v>
      </c>
      <c r="AV369" s="13" t="s">
        <v>91</v>
      </c>
      <c r="AW369" s="13" t="s">
        <v>36</v>
      </c>
      <c r="AX369" s="13" t="s">
        <v>80</v>
      </c>
      <c r="AY369" s="187" t="s">
        <v>180</v>
      </c>
    </row>
    <row r="370" spans="1:65" s="13" customFormat="1" ht="11.25">
      <c r="B370" s="186"/>
      <c r="D370" s="182" t="s">
        <v>187</v>
      </c>
      <c r="E370" s="187" t="s">
        <v>1</v>
      </c>
      <c r="F370" s="188" t="s">
        <v>1858</v>
      </c>
      <c r="H370" s="189">
        <v>4.5</v>
      </c>
      <c r="I370" s="190"/>
      <c r="L370" s="186"/>
      <c r="M370" s="191"/>
      <c r="N370" s="192"/>
      <c r="O370" s="192"/>
      <c r="P370" s="192"/>
      <c r="Q370" s="192"/>
      <c r="R370" s="192"/>
      <c r="S370" s="192"/>
      <c r="T370" s="193"/>
      <c r="AT370" s="187" t="s">
        <v>187</v>
      </c>
      <c r="AU370" s="187" t="s">
        <v>91</v>
      </c>
      <c r="AV370" s="13" t="s">
        <v>91</v>
      </c>
      <c r="AW370" s="13" t="s">
        <v>36</v>
      </c>
      <c r="AX370" s="13" t="s">
        <v>80</v>
      </c>
      <c r="AY370" s="187" t="s">
        <v>180</v>
      </c>
    </row>
    <row r="371" spans="1:65" s="14" customFormat="1" ht="11.25">
      <c r="B371" s="194"/>
      <c r="D371" s="182" t="s">
        <v>187</v>
      </c>
      <c r="E371" s="195" t="s">
        <v>1</v>
      </c>
      <c r="F371" s="196" t="s">
        <v>189</v>
      </c>
      <c r="H371" s="197">
        <v>6.12</v>
      </c>
      <c r="I371" s="198"/>
      <c r="L371" s="194"/>
      <c r="M371" s="199"/>
      <c r="N371" s="200"/>
      <c r="O371" s="200"/>
      <c r="P371" s="200"/>
      <c r="Q371" s="200"/>
      <c r="R371" s="200"/>
      <c r="S371" s="200"/>
      <c r="T371" s="201"/>
      <c r="AT371" s="195" t="s">
        <v>187</v>
      </c>
      <c r="AU371" s="195" t="s">
        <v>91</v>
      </c>
      <c r="AV371" s="14" t="s">
        <v>128</v>
      </c>
      <c r="AW371" s="14" t="s">
        <v>36</v>
      </c>
      <c r="AX371" s="14" t="s">
        <v>21</v>
      </c>
      <c r="AY371" s="195" t="s">
        <v>180</v>
      </c>
    </row>
    <row r="372" spans="1:65" s="2" customFormat="1" ht="24" customHeight="1">
      <c r="A372" s="33"/>
      <c r="B372" s="167"/>
      <c r="C372" s="168" t="s">
        <v>265</v>
      </c>
      <c r="D372" s="168" t="s">
        <v>182</v>
      </c>
      <c r="E372" s="169" t="s">
        <v>1859</v>
      </c>
      <c r="F372" s="170" t="s">
        <v>1860</v>
      </c>
      <c r="G372" s="171" t="s">
        <v>199</v>
      </c>
      <c r="H372" s="172">
        <v>89.149000000000001</v>
      </c>
      <c r="I372" s="173"/>
      <c r="J372" s="174">
        <f>ROUND(I372*H372,2)</f>
        <v>0</v>
      </c>
      <c r="K372" s="175"/>
      <c r="L372" s="34"/>
      <c r="M372" s="176" t="s">
        <v>1</v>
      </c>
      <c r="N372" s="177" t="s">
        <v>45</v>
      </c>
      <c r="O372" s="59"/>
      <c r="P372" s="178">
        <f>O372*H372</f>
        <v>0</v>
      </c>
      <c r="Q372" s="178">
        <v>0</v>
      </c>
      <c r="R372" s="178">
        <f>Q372*H372</f>
        <v>0</v>
      </c>
      <c r="S372" s="178">
        <v>0</v>
      </c>
      <c r="T372" s="179">
        <f>S372*H372</f>
        <v>0</v>
      </c>
      <c r="U372" s="33"/>
      <c r="V372" s="33"/>
      <c r="W372" s="33"/>
      <c r="X372" s="33"/>
      <c r="Y372" s="33"/>
      <c r="Z372" s="33"/>
      <c r="AA372" s="33"/>
      <c r="AB372" s="33"/>
      <c r="AC372" s="33"/>
      <c r="AD372" s="33"/>
      <c r="AE372" s="33"/>
      <c r="AR372" s="180" t="s">
        <v>128</v>
      </c>
      <c r="AT372" s="180" t="s">
        <v>182</v>
      </c>
      <c r="AU372" s="180" t="s">
        <v>91</v>
      </c>
      <c r="AY372" s="18" t="s">
        <v>180</v>
      </c>
      <c r="BE372" s="181">
        <f>IF(N372="základní",J372,0)</f>
        <v>0</v>
      </c>
      <c r="BF372" s="181">
        <f>IF(N372="snížená",J372,0)</f>
        <v>0</v>
      </c>
      <c r="BG372" s="181">
        <f>IF(N372="zákl. přenesená",J372,0)</f>
        <v>0</v>
      </c>
      <c r="BH372" s="181">
        <f>IF(N372="sníž. přenesená",J372,0)</f>
        <v>0</v>
      </c>
      <c r="BI372" s="181">
        <f>IF(N372="nulová",J372,0)</f>
        <v>0</v>
      </c>
      <c r="BJ372" s="18" t="s">
        <v>21</v>
      </c>
      <c r="BK372" s="181">
        <f>ROUND(I372*H372,2)</f>
        <v>0</v>
      </c>
      <c r="BL372" s="18" t="s">
        <v>128</v>
      </c>
      <c r="BM372" s="180" t="s">
        <v>345</v>
      </c>
    </row>
    <row r="373" spans="1:65" s="2" customFormat="1" ht="19.5">
      <c r="A373" s="33"/>
      <c r="B373" s="34"/>
      <c r="C373" s="33"/>
      <c r="D373" s="182" t="s">
        <v>186</v>
      </c>
      <c r="E373" s="33"/>
      <c r="F373" s="183" t="s">
        <v>1860</v>
      </c>
      <c r="G373" s="33"/>
      <c r="H373" s="33"/>
      <c r="I373" s="102"/>
      <c r="J373" s="33"/>
      <c r="K373" s="33"/>
      <c r="L373" s="34"/>
      <c r="M373" s="184"/>
      <c r="N373" s="185"/>
      <c r="O373" s="59"/>
      <c r="P373" s="59"/>
      <c r="Q373" s="59"/>
      <c r="R373" s="59"/>
      <c r="S373" s="59"/>
      <c r="T373" s="60"/>
      <c r="U373" s="33"/>
      <c r="V373" s="33"/>
      <c r="W373" s="33"/>
      <c r="X373" s="33"/>
      <c r="Y373" s="33"/>
      <c r="Z373" s="33"/>
      <c r="AA373" s="33"/>
      <c r="AB373" s="33"/>
      <c r="AC373" s="33"/>
      <c r="AD373" s="33"/>
      <c r="AE373" s="33"/>
      <c r="AT373" s="18" t="s">
        <v>186</v>
      </c>
      <c r="AU373" s="18" t="s">
        <v>91</v>
      </c>
    </row>
    <row r="374" spans="1:65" s="15" customFormat="1" ht="11.25">
      <c r="B374" s="213"/>
      <c r="D374" s="182" t="s">
        <v>187</v>
      </c>
      <c r="E374" s="214" t="s">
        <v>1</v>
      </c>
      <c r="F374" s="215" t="s">
        <v>1861</v>
      </c>
      <c r="H374" s="214" t="s">
        <v>1</v>
      </c>
      <c r="I374" s="216"/>
      <c r="L374" s="213"/>
      <c r="M374" s="217"/>
      <c r="N374" s="218"/>
      <c r="O374" s="218"/>
      <c r="P374" s="218"/>
      <c r="Q374" s="218"/>
      <c r="R374" s="218"/>
      <c r="S374" s="218"/>
      <c r="T374" s="219"/>
      <c r="AT374" s="214" t="s">
        <v>187</v>
      </c>
      <c r="AU374" s="214" t="s">
        <v>91</v>
      </c>
      <c r="AV374" s="15" t="s">
        <v>21</v>
      </c>
      <c r="AW374" s="15" t="s">
        <v>36</v>
      </c>
      <c r="AX374" s="15" t="s">
        <v>80</v>
      </c>
      <c r="AY374" s="214" t="s">
        <v>180</v>
      </c>
    </row>
    <row r="375" spans="1:65" s="13" customFormat="1" ht="11.25">
      <c r="B375" s="186"/>
      <c r="D375" s="182" t="s">
        <v>187</v>
      </c>
      <c r="E375" s="187" t="s">
        <v>1</v>
      </c>
      <c r="F375" s="188" t="s">
        <v>1862</v>
      </c>
      <c r="H375" s="189">
        <v>89.149000000000001</v>
      </c>
      <c r="I375" s="190"/>
      <c r="L375" s="186"/>
      <c r="M375" s="191"/>
      <c r="N375" s="192"/>
      <c r="O375" s="192"/>
      <c r="P375" s="192"/>
      <c r="Q375" s="192"/>
      <c r="R375" s="192"/>
      <c r="S375" s="192"/>
      <c r="T375" s="193"/>
      <c r="AT375" s="187" t="s">
        <v>187</v>
      </c>
      <c r="AU375" s="187" t="s">
        <v>91</v>
      </c>
      <c r="AV375" s="13" t="s">
        <v>91</v>
      </c>
      <c r="AW375" s="13" t="s">
        <v>36</v>
      </c>
      <c r="AX375" s="13" t="s">
        <v>80</v>
      </c>
      <c r="AY375" s="187" t="s">
        <v>180</v>
      </c>
    </row>
    <row r="376" spans="1:65" s="14" customFormat="1" ht="11.25">
      <c r="B376" s="194"/>
      <c r="D376" s="182" t="s">
        <v>187</v>
      </c>
      <c r="E376" s="195" t="s">
        <v>1</v>
      </c>
      <c r="F376" s="196" t="s">
        <v>189</v>
      </c>
      <c r="H376" s="197">
        <v>89.149000000000001</v>
      </c>
      <c r="I376" s="198"/>
      <c r="L376" s="194"/>
      <c r="M376" s="199"/>
      <c r="N376" s="200"/>
      <c r="O376" s="200"/>
      <c r="P376" s="200"/>
      <c r="Q376" s="200"/>
      <c r="R376" s="200"/>
      <c r="S376" s="200"/>
      <c r="T376" s="201"/>
      <c r="AT376" s="195" t="s">
        <v>187</v>
      </c>
      <c r="AU376" s="195" t="s">
        <v>91</v>
      </c>
      <c r="AV376" s="14" t="s">
        <v>128</v>
      </c>
      <c r="AW376" s="14" t="s">
        <v>36</v>
      </c>
      <c r="AX376" s="14" t="s">
        <v>21</v>
      </c>
      <c r="AY376" s="195" t="s">
        <v>180</v>
      </c>
    </row>
    <row r="377" spans="1:65" s="2" customFormat="1" ht="24" customHeight="1">
      <c r="A377" s="33"/>
      <c r="B377" s="167"/>
      <c r="C377" s="168" t="s">
        <v>357</v>
      </c>
      <c r="D377" s="168" t="s">
        <v>182</v>
      </c>
      <c r="E377" s="169" t="s">
        <v>211</v>
      </c>
      <c r="F377" s="170" t="s">
        <v>1863</v>
      </c>
      <c r="G377" s="171" t="s">
        <v>213</v>
      </c>
      <c r="H377" s="172">
        <v>66.14</v>
      </c>
      <c r="I377" s="173"/>
      <c r="J377" s="174">
        <f>ROUND(I377*H377,2)</f>
        <v>0</v>
      </c>
      <c r="K377" s="175"/>
      <c r="L377" s="34"/>
      <c r="M377" s="176" t="s">
        <v>1</v>
      </c>
      <c r="N377" s="177" t="s">
        <v>45</v>
      </c>
      <c r="O377" s="59"/>
      <c r="P377" s="178">
        <f>O377*H377</f>
        <v>0</v>
      </c>
      <c r="Q377" s="178">
        <v>0</v>
      </c>
      <c r="R377" s="178">
        <f>Q377*H377</f>
        <v>0</v>
      </c>
      <c r="S377" s="178">
        <v>0</v>
      </c>
      <c r="T377" s="179">
        <f>S377*H377</f>
        <v>0</v>
      </c>
      <c r="U377" s="33"/>
      <c r="V377" s="33"/>
      <c r="W377" s="33"/>
      <c r="X377" s="33"/>
      <c r="Y377" s="33"/>
      <c r="Z377" s="33"/>
      <c r="AA377" s="33"/>
      <c r="AB377" s="33"/>
      <c r="AC377" s="33"/>
      <c r="AD377" s="33"/>
      <c r="AE377" s="33"/>
      <c r="AR377" s="180" t="s">
        <v>128</v>
      </c>
      <c r="AT377" s="180" t="s">
        <v>182</v>
      </c>
      <c r="AU377" s="180" t="s">
        <v>91</v>
      </c>
      <c r="AY377" s="18" t="s">
        <v>180</v>
      </c>
      <c r="BE377" s="181">
        <f>IF(N377="základní",J377,0)</f>
        <v>0</v>
      </c>
      <c r="BF377" s="181">
        <f>IF(N377="snížená",J377,0)</f>
        <v>0</v>
      </c>
      <c r="BG377" s="181">
        <f>IF(N377="zákl. přenesená",J377,0)</f>
        <v>0</v>
      </c>
      <c r="BH377" s="181">
        <f>IF(N377="sníž. přenesená",J377,0)</f>
        <v>0</v>
      </c>
      <c r="BI377" s="181">
        <f>IF(N377="nulová",J377,0)</f>
        <v>0</v>
      </c>
      <c r="BJ377" s="18" t="s">
        <v>21</v>
      </c>
      <c r="BK377" s="181">
        <f>ROUND(I377*H377,2)</f>
        <v>0</v>
      </c>
      <c r="BL377" s="18" t="s">
        <v>128</v>
      </c>
      <c r="BM377" s="180" t="s">
        <v>349</v>
      </c>
    </row>
    <row r="378" spans="1:65" s="2" customFormat="1" ht="19.5">
      <c r="A378" s="33"/>
      <c r="B378" s="34"/>
      <c r="C378" s="33"/>
      <c r="D378" s="182" t="s">
        <v>186</v>
      </c>
      <c r="E378" s="33"/>
      <c r="F378" s="183" t="s">
        <v>1863</v>
      </c>
      <c r="G378" s="33"/>
      <c r="H378" s="33"/>
      <c r="I378" s="102"/>
      <c r="J378" s="33"/>
      <c r="K378" s="33"/>
      <c r="L378" s="34"/>
      <c r="M378" s="184"/>
      <c r="N378" s="185"/>
      <c r="O378" s="59"/>
      <c r="P378" s="59"/>
      <c r="Q378" s="59"/>
      <c r="R378" s="59"/>
      <c r="S378" s="59"/>
      <c r="T378" s="60"/>
      <c r="U378" s="33"/>
      <c r="V378" s="33"/>
      <c r="W378" s="33"/>
      <c r="X378" s="33"/>
      <c r="Y378" s="33"/>
      <c r="Z378" s="33"/>
      <c r="AA378" s="33"/>
      <c r="AB378" s="33"/>
      <c r="AC378" s="33"/>
      <c r="AD378" s="33"/>
      <c r="AE378" s="33"/>
      <c r="AT378" s="18" t="s">
        <v>186</v>
      </c>
      <c r="AU378" s="18" t="s">
        <v>91</v>
      </c>
    </row>
    <row r="379" spans="1:65" s="15" customFormat="1" ht="11.25">
      <c r="B379" s="213"/>
      <c r="D379" s="182" t="s">
        <v>187</v>
      </c>
      <c r="E379" s="214" t="s">
        <v>1</v>
      </c>
      <c r="F379" s="215" t="s">
        <v>1864</v>
      </c>
      <c r="H379" s="214" t="s">
        <v>1</v>
      </c>
      <c r="I379" s="216"/>
      <c r="L379" s="213"/>
      <c r="M379" s="217"/>
      <c r="N379" s="218"/>
      <c r="O379" s="218"/>
      <c r="P379" s="218"/>
      <c r="Q379" s="218"/>
      <c r="R379" s="218"/>
      <c r="S379" s="218"/>
      <c r="T379" s="219"/>
      <c r="AT379" s="214" t="s">
        <v>187</v>
      </c>
      <c r="AU379" s="214" t="s">
        <v>91</v>
      </c>
      <c r="AV379" s="15" t="s">
        <v>21</v>
      </c>
      <c r="AW379" s="15" t="s">
        <v>36</v>
      </c>
      <c r="AX379" s="15" t="s">
        <v>80</v>
      </c>
      <c r="AY379" s="214" t="s">
        <v>180</v>
      </c>
    </row>
    <row r="380" spans="1:65" s="13" customFormat="1" ht="11.25">
      <c r="B380" s="186"/>
      <c r="D380" s="182" t="s">
        <v>187</v>
      </c>
      <c r="E380" s="187" t="s">
        <v>1</v>
      </c>
      <c r="F380" s="188" t="s">
        <v>1865</v>
      </c>
      <c r="H380" s="189">
        <v>8.3000000000000007</v>
      </c>
      <c r="I380" s="190"/>
      <c r="L380" s="186"/>
      <c r="M380" s="191"/>
      <c r="N380" s="192"/>
      <c r="O380" s="192"/>
      <c r="P380" s="192"/>
      <c r="Q380" s="192"/>
      <c r="R380" s="192"/>
      <c r="S380" s="192"/>
      <c r="T380" s="193"/>
      <c r="AT380" s="187" t="s">
        <v>187</v>
      </c>
      <c r="AU380" s="187" t="s">
        <v>91</v>
      </c>
      <c r="AV380" s="13" t="s">
        <v>91</v>
      </c>
      <c r="AW380" s="13" t="s">
        <v>36</v>
      </c>
      <c r="AX380" s="13" t="s">
        <v>80</v>
      </c>
      <c r="AY380" s="187" t="s">
        <v>180</v>
      </c>
    </row>
    <row r="381" spans="1:65" s="13" customFormat="1" ht="11.25">
      <c r="B381" s="186"/>
      <c r="D381" s="182" t="s">
        <v>187</v>
      </c>
      <c r="E381" s="187" t="s">
        <v>1</v>
      </c>
      <c r="F381" s="188" t="s">
        <v>1866</v>
      </c>
      <c r="H381" s="189">
        <v>4.9000000000000004</v>
      </c>
      <c r="I381" s="190"/>
      <c r="L381" s="186"/>
      <c r="M381" s="191"/>
      <c r="N381" s="192"/>
      <c r="O381" s="192"/>
      <c r="P381" s="192"/>
      <c r="Q381" s="192"/>
      <c r="R381" s="192"/>
      <c r="S381" s="192"/>
      <c r="T381" s="193"/>
      <c r="AT381" s="187" t="s">
        <v>187</v>
      </c>
      <c r="AU381" s="187" t="s">
        <v>91</v>
      </c>
      <c r="AV381" s="13" t="s">
        <v>91</v>
      </c>
      <c r="AW381" s="13" t="s">
        <v>36</v>
      </c>
      <c r="AX381" s="13" t="s">
        <v>80</v>
      </c>
      <c r="AY381" s="187" t="s">
        <v>180</v>
      </c>
    </row>
    <row r="382" spans="1:65" s="13" customFormat="1" ht="11.25">
      <c r="B382" s="186"/>
      <c r="D382" s="182" t="s">
        <v>187</v>
      </c>
      <c r="E382" s="187" t="s">
        <v>1</v>
      </c>
      <c r="F382" s="188" t="s">
        <v>1867</v>
      </c>
      <c r="H382" s="189">
        <v>10</v>
      </c>
      <c r="I382" s="190"/>
      <c r="L382" s="186"/>
      <c r="M382" s="191"/>
      <c r="N382" s="192"/>
      <c r="O382" s="192"/>
      <c r="P382" s="192"/>
      <c r="Q382" s="192"/>
      <c r="R382" s="192"/>
      <c r="S382" s="192"/>
      <c r="T382" s="193"/>
      <c r="AT382" s="187" t="s">
        <v>187</v>
      </c>
      <c r="AU382" s="187" t="s">
        <v>91</v>
      </c>
      <c r="AV382" s="13" t="s">
        <v>91</v>
      </c>
      <c r="AW382" s="13" t="s">
        <v>36</v>
      </c>
      <c r="AX382" s="13" t="s">
        <v>80</v>
      </c>
      <c r="AY382" s="187" t="s">
        <v>180</v>
      </c>
    </row>
    <row r="383" spans="1:65" s="16" customFormat="1" ht="11.25">
      <c r="B383" s="227"/>
      <c r="D383" s="182" t="s">
        <v>187</v>
      </c>
      <c r="E383" s="228" t="s">
        <v>1</v>
      </c>
      <c r="F383" s="229" t="s">
        <v>1868</v>
      </c>
      <c r="H383" s="230">
        <v>23.200000000000003</v>
      </c>
      <c r="I383" s="231"/>
      <c r="L383" s="227"/>
      <c r="M383" s="232"/>
      <c r="N383" s="233"/>
      <c r="O383" s="233"/>
      <c r="P383" s="233"/>
      <c r="Q383" s="233"/>
      <c r="R383" s="233"/>
      <c r="S383" s="233"/>
      <c r="T383" s="234"/>
      <c r="AT383" s="228" t="s">
        <v>187</v>
      </c>
      <c r="AU383" s="228" t="s">
        <v>91</v>
      </c>
      <c r="AV383" s="16" t="s">
        <v>118</v>
      </c>
      <c r="AW383" s="16" t="s">
        <v>36</v>
      </c>
      <c r="AX383" s="16" t="s">
        <v>80</v>
      </c>
      <c r="AY383" s="228" t="s">
        <v>180</v>
      </c>
    </row>
    <row r="384" spans="1:65" s="15" customFormat="1" ht="11.25">
      <c r="B384" s="213"/>
      <c r="D384" s="182" t="s">
        <v>187</v>
      </c>
      <c r="E384" s="214" t="s">
        <v>1</v>
      </c>
      <c r="F384" s="215" t="s">
        <v>1869</v>
      </c>
      <c r="H384" s="214" t="s">
        <v>1</v>
      </c>
      <c r="I384" s="216"/>
      <c r="L384" s="213"/>
      <c r="M384" s="217"/>
      <c r="N384" s="218"/>
      <c r="O384" s="218"/>
      <c r="P384" s="218"/>
      <c r="Q384" s="218"/>
      <c r="R384" s="218"/>
      <c r="S384" s="218"/>
      <c r="T384" s="219"/>
      <c r="AT384" s="214" t="s">
        <v>187</v>
      </c>
      <c r="AU384" s="214" t="s">
        <v>91</v>
      </c>
      <c r="AV384" s="15" t="s">
        <v>21</v>
      </c>
      <c r="AW384" s="15" t="s">
        <v>36</v>
      </c>
      <c r="AX384" s="15" t="s">
        <v>80</v>
      </c>
      <c r="AY384" s="214" t="s">
        <v>180</v>
      </c>
    </row>
    <row r="385" spans="1:65" s="13" customFormat="1" ht="11.25">
      <c r="B385" s="186"/>
      <c r="D385" s="182" t="s">
        <v>187</v>
      </c>
      <c r="E385" s="187" t="s">
        <v>1</v>
      </c>
      <c r="F385" s="188" t="s">
        <v>1870</v>
      </c>
      <c r="H385" s="189">
        <v>4.9000000000000004</v>
      </c>
      <c r="I385" s="190"/>
      <c r="L385" s="186"/>
      <c r="M385" s="191"/>
      <c r="N385" s="192"/>
      <c r="O385" s="192"/>
      <c r="P385" s="192"/>
      <c r="Q385" s="192"/>
      <c r="R385" s="192"/>
      <c r="S385" s="192"/>
      <c r="T385" s="193"/>
      <c r="AT385" s="187" t="s">
        <v>187</v>
      </c>
      <c r="AU385" s="187" t="s">
        <v>91</v>
      </c>
      <c r="AV385" s="13" t="s">
        <v>91</v>
      </c>
      <c r="AW385" s="13" t="s">
        <v>36</v>
      </c>
      <c r="AX385" s="13" t="s">
        <v>80</v>
      </c>
      <c r="AY385" s="187" t="s">
        <v>180</v>
      </c>
    </row>
    <row r="386" spans="1:65" s="13" customFormat="1" ht="11.25">
      <c r="B386" s="186"/>
      <c r="D386" s="182" t="s">
        <v>187</v>
      </c>
      <c r="E386" s="187" t="s">
        <v>1</v>
      </c>
      <c r="F386" s="188" t="s">
        <v>1871</v>
      </c>
      <c r="H386" s="189">
        <v>20</v>
      </c>
      <c r="I386" s="190"/>
      <c r="L386" s="186"/>
      <c r="M386" s="191"/>
      <c r="N386" s="192"/>
      <c r="O386" s="192"/>
      <c r="P386" s="192"/>
      <c r="Q386" s="192"/>
      <c r="R386" s="192"/>
      <c r="S386" s="192"/>
      <c r="T386" s="193"/>
      <c r="AT386" s="187" t="s">
        <v>187</v>
      </c>
      <c r="AU386" s="187" t="s">
        <v>91</v>
      </c>
      <c r="AV386" s="13" t="s">
        <v>91</v>
      </c>
      <c r="AW386" s="13" t="s">
        <v>36</v>
      </c>
      <c r="AX386" s="13" t="s">
        <v>80</v>
      </c>
      <c r="AY386" s="187" t="s">
        <v>180</v>
      </c>
    </row>
    <row r="387" spans="1:65" s="13" customFormat="1" ht="11.25">
      <c r="B387" s="186"/>
      <c r="D387" s="182" t="s">
        <v>187</v>
      </c>
      <c r="E387" s="187" t="s">
        <v>1</v>
      </c>
      <c r="F387" s="188" t="s">
        <v>1872</v>
      </c>
      <c r="H387" s="189">
        <v>9.8000000000000007</v>
      </c>
      <c r="I387" s="190"/>
      <c r="L387" s="186"/>
      <c r="M387" s="191"/>
      <c r="N387" s="192"/>
      <c r="O387" s="192"/>
      <c r="P387" s="192"/>
      <c r="Q387" s="192"/>
      <c r="R387" s="192"/>
      <c r="S387" s="192"/>
      <c r="T387" s="193"/>
      <c r="AT387" s="187" t="s">
        <v>187</v>
      </c>
      <c r="AU387" s="187" t="s">
        <v>91</v>
      </c>
      <c r="AV387" s="13" t="s">
        <v>91</v>
      </c>
      <c r="AW387" s="13" t="s">
        <v>36</v>
      </c>
      <c r="AX387" s="13" t="s">
        <v>80</v>
      </c>
      <c r="AY387" s="187" t="s">
        <v>180</v>
      </c>
    </row>
    <row r="388" spans="1:65" s="13" customFormat="1" ht="11.25">
      <c r="B388" s="186"/>
      <c r="D388" s="182" t="s">
        <v>187</v>
      </c>
      <c r="E388" s="187" t="s">
        <v>1</v>
      </c>
      <c r="F388" s="188" t="s">
        <v>1873</v>
      </c>
      <c r="H388" s="189">
        <v>8.24</v>
      </c>
      <c r="I388" s="190"/>
      <c r="L388" s="186"/>
      <c r="M388" s="191"/>
      <c r="N388" s="192"/>
      <c r="O388" s="192"/>
      <c r="P388" s="192"/>
      <c r="Q388" s="192"/>
      <c r="R388" s="192"/>
      <c r="S388" s="192"/>
      <c r="T388" s="193"/>
      <c r="AT388" s="187" t="s">
        <v>187</v>
      </c>
      <c r="AU388" s="187" t="s">
        <v>91</v>
      </c>
      <c r="AV388" s="13" t="s">
        <v>91</v>
      </c>
      <c r="AW388" s="13" t="s">
        <v>36</v>
      </c>
      <c r="AX388" s="13" t="s">
        <v>80</v>
      </c>
      <c r="AY388" s="187" t="s">
        <v>180</v>
      </c>
    </row>
    <row r="389" spans="1:65" s="16" customFormat="1" ht="11.25">
      <c r="B389" s="227"/>
      <c r="D389" s="182" t="s">
        <v>187</v>
      </c>
      <c r="E389" s="228" t="s">
        <v>1</v>
      </c>
      <c r="F389" s="229" t="s">
        <v>1868</v>
      </c>
      <c r="H389" s="230">
        <v>42.940000000000005</v>
      </c>
      <c r="I389" s="231"/>
      <c r="L389" s="227"/>
      <c r="M389" s="232"/>
      <c r="N389" s="233"/>
      <c r="O389" s="233"/>
      <c r="P389" s="233"/>
      <c r="Q389" s="233"/>
      <c r="R389" s="233"/>
      <c r="S389" s="233"/>
      <c r="T389" s="234"/>
      <c r="AT389" s="228" t="s">
        <v>187</v>
      </c>
      <c r="AU389" s="228" t="s">
        <v>91</v>
      </c>
      <c r="AV389" s="16" t="s">
        <v>118</v>
      </c>
      <c r="AW389" s="16" t="s">
        <v>36</v>
      </c>
      <c r="AX389" s="16" t="s">
        <v>80</v>
      </c>
      <c r="AY389" s="228" t="s">
        <v>180</v>
      </c>
    </row>
    <row r="390" spans="1:65" s="14" customFormat="1" ht="11.25">
      <c r="B390" s="194"/>
      <c r="D390" s="182" t="s">
        <v>187</v>
      </c>
      <c r="E390" s="195" t="s">
        <v>1</v>
      </c>
      <c r="F390" s="196" t="s">
        <v>189</v>
      </c>
      <c r="H390" s="197">
        <v>66.14</v>
      </c>
      <c r="I390" s="198"/>
      <c r="L390" s="194"/>
      <c r="M390" s="199"/>
      <c r="N390" s="200"/>
      <c r="O390" s="200"/>
      <c r="P390" s="200"/>
      <c r="Q390" s="200"/>
      <c r="R390" s="200"/>
      <c r="S390" s="200"/>
      <c r="T390" s="201"/>
      <c r="AT390" s="195" t="s">
        <v>187</v>
      </c>
      <c r="AU390" s="195" t="s">
        <v>91</v>
      </c>
      <c r="AV390" s="14" t="s">
        <v>128</v>
      </c>
      <c r="AW390" s="14" t="s">
        <v>36</v>
      </c>
      <c r="AX390" s="14" t="s">
        <v>21</v>
      </c>
      <c r="AY390" s="195" t="s">
        <v>180</v>
      </c>
    </row>
    <row r="391" spans="1:65" s="2" customFormat="1" ht="24" customHeight="1">
      <c r="A391" s="33"/>
      <c r="B391" s="167"/>
      <c r="C391" s="168" t="s">
        <v>270</v>
      </c>
      <c r="D391" s="168" t="s">
        <v>182</v>
      </c>
      <c r="E391" s="169" t="s">
        <v>1874</v>
      </c>
      <c r="F391" s="170" t="s">
        <v>1875</v>
      </c>
      <c r="G391" s="171" t="s">
        <v>199</v>
      </c>
      <c r="H391" s="172">
        <v>38.646999999999998</v>
      </c>
      <c r="I391" s="173"/>
      <c r="J391" s="174">
        <f>ROUND(I391*H391,2)</f>
        <v>0</v>
      </c>
      <c r="K391" s="175"/>
      <c r="L391" s="34"/>
      <c r="M391" s="176" t="s">
        <v>1</v>
      </c>
      <c r="N391" s="177" t="s">
        <v>45</v>
      </c>
      <c r="O391" s="59"/>
      <c r="P391" s="178">
        <f>O391*H391</f>
        <v>0</v>
      </c>
      <c r="Q391" s="178">
        <v>0</v>
      </c>
      <c r="R391" s="178">
        <f>Q391*H391</f>
        <v>0</v>
      </c>
      <c r="S391" s="178">
        <v>0</v>
      </c>
      <c r="T391" s="179">
        <f>S391*H391</f>
        <v>0</v>
      </c>
      <c r="U391" s="33"/>
      <c r="V391" s="33"/>
      <c r="W391" s="33"/>
      <c r="X391" s="33"/>
      <c r="Y391" s="33"/>
      <c r="Z391" s="33"/>
      <c r="AA391" s="33"/>
      <c r="AB391" s="33"/>
      <c r="AC391" s="33"/>
      <c r="AD391" s="33"/>
      <c r="AE391" s="33"/>
      <c r="AR391" s="180" t="s">
        <v>128</v>
      </c>
      <c r="AT391" s="180" t="s">
        <v>182</v>
      </c>
      <c r="AU391" s="180" t="s">
        <v>91</v>
      </c>
      <c r="AY391" s="18" t="s">
        <v>180</v>
      </c>
      <c r="BE391" s="181">
        <f>IF(N391="základní",J391,0)</f>
        <v>0</v>
      </c>
      <c r="BF391" s="181">
        <f>IF(N391="snížená",J391,0)</f>
        <v>0</v>
      </c>
      <c r="BG391" s="181">
        <f>IF(N391="zákl. přenesená",J391,0)</f>
        <v>0</v>
      </c>
      <c r="BH391" s="181">
        <f>IF(N391="sníž. přenesená",J391,0)</f>
        <v>0</v>
      </c>
      <c r="BI391" s="181">
        <f>IF(N391="nulová",J391,0)</f>
        <v>0</v>
      </c>
      <c r="BJ391" s="18" t="s">
        <v>21</v>
      </c>
      <c r="BK391" s="181">
        <f>ROUND(I391*H391,2)</f>
        <v>0</v>
      </c>
      <c r="BL391" s="18" t="s">
        <v>128</v>
      </c>
      <c r="BM391" s="180" t="s">
        <v>353</v>
      </c>
    </row>
    <row r="392" spans="1:65" s="2" customFormat="1" ht="19.5">
      <c r="A392" s="33"/>
      <c r="B392" s="34"/>
      <c r="C392" s="33"/>
      <c r="D392" s="182" t="s">
        <v>186</v>
      </c>
      <c r="E392" s="33"/>
      <c r="F392" s="183" t="s">
        <v>1875</v>
      </c>
      <c r="G392" s="33"/>
      <c r="H392" s="33"/>
      <c r="I392" s="102"/>
      <c r="J392" s="33"/>
      <c r="K392" s="33"/>
      <c r="L392" s="34"/>
      <c r="M392" s="184"/>
      <c r="N392" s="185"/>
      <c r="O392" s="59"/>
      <c r="P392" s="59"/>
      <c r="Q392" s="59"/>
      <c r="R392" s="59"/>
      <c r="S392" s="59"/>
      <c r="T392" s="60"/>
      <c r="U392" s="33"/>
      <c r="V392" s="33"/>
      <c r="W392" s="33"/>
      <c r="X392" s="33"/>
      <c r="Y392" s="33"/>
      <c r="Z392" s="33"/>
      <c r="AA392" s="33"/>
      <c r="AB392" s="33"/>
      <c r="AC392" s="33"/>
      <c r="AD392" s="33"/>
      <c r="AE392" s="33"/>
      <c r="AT392" s="18" t="s">
        <v>186</v>
      </c>
      <c r="AU392" s="18" t="s">
        <v>91</v>
      </c>
    </row>
    <row r="393" spans="1:65" s="15" customFormat="1" ht="11.25">
      <c r="B393" s="213"/>
      <c r="D393" s="182" t="s">
        <v>187</v>
      </c>
      <c r="E393" s="214" t="s">
        <v>1</v>
      </c>
      <c r="F393" s="215" t="s">
        <v>1876</v>
      </c>
      <c r="H393" s="214" t="s">
        <v>1</v>
      </c>
      <c r="I393" s="216"/>
      <c r="L393" s="213"/>
      <c r="M393" s="217"/>
      <c r="N393" s="218"/>
      <c r="O393" s="218"/>
      <c r="P393" s="218"/>
      <c r="Q393" s="218"/>
      <c r="R393" s="218"/>
      <c r="S393" s="218"/>
      <c r="T393" s="219"/>
      <c r="AT393" s="214" t="s">
        <v>187</v>
      </c>
      <c r="AU393" s="214" t="s">
        <v>91</v>
      </c>
      <c r="AV393" s="15" t="s">
        <v>21</v>
      </c>
      <c r="AW393" s="15" t="s">
        <v>36</v>
      </c>
      <c r="AX393" s="15" t="s">
        <v>80</v>
      </c>
      <c r="AY393" s="214" t="s">
        <v>180</v>
      </c>
    </row>
    <row r="394" spans="1:65" s="13" customFormat="1" ht="11.25">
      <c r="B394" s="186"/>
      <c r="D394" s="182" t="s">
        <v>187</v>
      </c>
      <c r="E394" s="187" t="s">
        <v>1</v>
      </c>
      <c r="F394" s="188" t="s">
        <v>1877</v>
      </c>
      <c r="H394" s="189">
        <v>26.646999999999998</v>
      </c>
      <c r="I394" s="190"/>
      <c r="L394" s="186"/>
      <c r="M394" s="191"/>
      <c r="N394" s="192"/>
      <c r="O394" s="192"/>
      <c r="P394" s="192"/>
      <c r="Q394" s="192"/>
      <c r="R394" s="192"/>
      <c r="S394" s="192"/>
      <c r="T394" s="193"/>
      <c r="AT394" s="187" t="s">
        <v>187</v>
      </c>
      <c r="AU394" s="187" t="s">
        <v>91</v>
      </c>
      <c r="AV394" s="13" t="s">
        <v>91</v>
      </c>
      <c r="AW394" s="13" t="s">
        <v>36</v>
      </c>
      <c r="AX394" s="13" t="s">
        <v>80</v>
      </c>
      <c r="AY394" s="187" t="s">
        <v>180</v>
      </c>
    </row>
    <row r="395" spans="1:65" s="15" customFormat="1" ht="22.5">
      <c r="B395" s="213"/>
      <c r="D395" s="182" t="s">
        <v>187</v>
      </c>
      <c r="E395" s="214" t="s">
        <v>1</v>
      </c>
      <c r="F395" s="215" t="s">
        <v>1878</v>
      </c>
      <c r="H395" s="214" t="s">
        <v>1</v>
      </c>
      <c r="I395" s="216"/>
      <c r="L395" s="213"/>
      <c r="M395" s="217"/>
      <c r="N395" s="218"/>
      <c r="O395" s="218"/>
      <c r="P395" s="218"/>
      <c r="Q395" s="218"/>
      <c r="R395" s="218"/>
      <c r="S395" s="218"/>
      <c r="T395" s="219"/>
      <c r="AT395" s="214" t="s">
        <v>187</v>
      </c>
      <c r="AU395" s="214" t="s">
        <v>91</v>
      </c>
      <c r="AV395" s="15" t="s">
        <v>21</v>
      </c>
      <c r="AW395" s="15" t="s">
        <v>36</v>
      </c>
      <c r="AX395" s="15" t="s">
        <v>80</v>
      </c>
      <c r="AY395" s="214" t="s">
        <v>180</v>
      </c>
    </row>
    <row r="396" spans="1:65" s="13" customFormat="1" ht="11.25">
      <c r="B396" s="186"/>
      <c r="D396" s="182" t="s">
        <v>187</v>
      </c>
      <c r="E396" s="187" t="s">
        <v>1</v>
      </c>
      <c r="F396" s="188" t="s">
        <v>1879</v>
      </c>
      <c r="H396" s="189">
        <v>12</v>
      </c>
      <c r="I396" s="190"/>
      <c r="L396" s="186"/>
      <c r="M396" s="191"/>
      <c r="N396" s="192"/>
      <c r="O396" s="192"/>
      <c r="P396" s="192"/>
      <c r="Q396" s="192"/>
      <c r="R396" s="192"/>
      <c r="S396" s="192"/>
      <c r="T396" s="193"/>
      <c r="AT396" s="187" t="s">
        <v>187</v>
      </c>
      <c r="AU396" s="187" t="s">
        <v>91</v>
      </c>
      <c r="AV396" s="13" t="s">
        <v>91</v>
      </c>
      <c r="AW396" s="13" t="s">
        <v>36</v>
      </c>
      <c r="AX396" s="13" t="s">
        <v>80</v>
      </c>
      <c r="AY396" s="187" t="s">
        <v>180</v>
      </c>
    </row>
    <row r="397" spans="1:65" s="14" customFormat="1" ht="11.25">
      <c r="B397" s="194"/>
      <c r="D397" s="182" t="s">
        <v>187</v>
      </c>
      <c r="E397" s="195" t="s">
        <v>1</v>
      </c>
      <c r="F397" s="196" t="s">
        <v>189</v>
      </c>
      <c r="H397" s="197">
        <v>38.646999999999998</v>
      </c>
      <c r="I397" s="198"/>
      <c r="L397" s="194"/>
      <c r="M397" s="199"/>
      <c r="N397" s="200"/>
      <c r="O397" s="200"/>
      <c r="P397" s="200"/>
      <c r="Q397" s="200"/>
      <c r="R397" s="200"/>
      <c r="S397" s="200"/>
      <c r="T397" s="201"/>
      <c r="AT397" s="195" t="s">
        <v>187</v>
      </c>
      <c r="AU397" s="195" t="s">
        <v>91</v>
      </c>
      <c r="AV397" s="14" t="s">
        <v>128</v>
      </c>
      <c r="AW397" s="14" t="s">
        <v>36</v>
      </c>
      <c r="AX397" s="14" t="s">
        <v>21</v>
      </c>
      <c r="AY397" s="195" t="s">
        <v>180</v>
      </c>
    </row>
    <row r="398" spans="1:65" s="2" customFormat="1" ht="16.5" customHeight="1">
      <c r="A398" s="33"/>
      <c r="B398" s="167"/>
      <c r="C398" s="202" t="s">
        <v>367</v>
      </c>
      <c r="D398" s="202" t="s">
        <v>190</v>
      </c>
      <c r="E398" s="203" t="s">
        <v>1880</v>
      </c>
      <c r="F398" s="204" t="s">
        <v>1881</v>
      </c>
      <c r="G398" s="205" t="s">
        <v>199</v>
      </c>
      <c r="H398" s="206">
        <v>39.42</v>
      </c>
      <c r="I398" s="207"/>
      <c r="J398" s="208">
        <f>ROUND(I398*H398,2)</f>
        <v>0</v>
      </c>
      <c r="K398" s="209"/>
      <c r="L398" s="210"/>
      <c r="M398" s="211" t="s">
        <v>1</v>
      </c>
      <c r="N398" s="212" t="s">
        <v>45</v>
      </c>
      <c r="O398" s="59"/>
      <c r="P398" s="178">
        <f>O398*H398</f>
        <v>0</v>
      </c>
      <c r="Q398" s="178">
        <v>0</v>
      </c>
      <c r="R398" s="178">
        <f>Q398*H398</f>
        <v>0</v>
      </c>
      <c r="S398" s="178">
        <v>0</v>
      </c>
      <c r="T398" s="179">
        <f>S398*H398</f>
        <v>0</v>
      </c>
      <c r="U398" s="33"/>
      <c r="V398" s="33"/>
      <c r="W398" s="33"/>
      <c r="X398" s="33"/>
      <c r="Y398" s="33"/>
      <c r="Z398" s="33"/>
      <c r="AA398" s="33"/>
      <c r="AB398" s="33"/>
      <c r="AC398" s="33"/>
      <c r="AD398" s="33"/>
      <c r="AE398" s="33"/>
      <c r="AR398" s="180" t="s">
        <v>193</v>
      </c>
      <c r="AT398" s="180" t="s">
        <v>190</v>
      </c>
      <c r="AU398" s="180" t="s">
        <v>91</v>
      </c>
      <c r="AY398" s="18" t="s">
        <v>180</v>
      </c>
      <c r="BE398" s="181">
        <f>IF(N398="základní",J398,0)</f>
        <v>0</v>
      </c>
      <c r="BF398" s="181">
        <f>IF(N398="snížená",J398,0)</f>
        <v>0</v>
      </c>
      <c r="BG398" s="181">
        <f>IF(N398="zákl. přenesená",J398,0)</f>
        <v>0</v>
      </c>
      <c r="BH398" s="181">
        <f>IF(N398="sníž. přenesená",J398,0)</f>
        <v>0</v>
      </c>
      <c r="BI398" s="181">
        <f>IF(N398="nulová",J398,0)</f>
        <v>0</v>
      </c>
      <c r="BJ398" s="18" t="s">
        <v>21</v>
      </c>
      <c r="BK398" s="181">
        <f>ROUND(I398*H398,2)</f>
        <v>0</v>
      </c>
      <c r="BL398" s="18" t="s">
        <v>128</v>
      </c>
      <c r="BM398" s="180" t="s">
        <v>356</v>
      </c>
    </row>
    <row r="399" spans="1:65" s="2" customFormat="1" ht="11.25">
      <c r="A399" s="33"/>
      <c r="B399" s="34"/>
      <c r="C399" s="33"/>
      <c r="D399" s="182" t="s">
        <v>186</v>
      </c>
      <c r="E399" s="33"/>
      <c r="F399" s="183" t="s">
        <v>1881</v>
      </c>
      <c r="G399" s="33"/>
      <c r="H399" s="33"/>
      <c r="I399" s="102"/>
      <c r="J399" s="33"/>
      <c r="K399" s="33"/>
      <c r="L399" s="34"/>
      <c r="M399" s="184"/>
      <c r="N399" s="185"/>
      <c r="O399" s="59"/>
      <c r="P399" s="59"/>
      <c r="Q399" s="59"/>
      <c r="R399" s="59"/>
      <c r="S399" s="59"/>
      <c r="T399" s="60"/>
      <c r="U399" s="33"/>
      <c r="V399" s="33"/>
      <c r="W399" s="33"/>
      <c r="X399" s="33"/>
      <c r="Y399" s="33"/>
      <c r="Z399" s="33"/>
      <c r="AA399" s="33"/>
      <c r="AB399" s="33"/>
      <c r="AC399" s="33"/>
      <c r="AD399" s="33"/>
      <c r="AE399" s="33"/>
      <c r="AT399" s="18" t="s">
        <v>186</v>
      </c>
      <c r="AU399" s="18" t="s">
        <v>91</v>
      </c>
    </row>
    <row r="400" spans="1:65" s="2" customFormat="1" ht="24" customHeight="1">
      <c r="A400" s="33"/>
      <c r="B400" s="167"/>
      <c r="C400" s="168" t="s">
        <v>274</v>
      </c>
      <c r="D400" s="168" t="s">
        <v>182</v>
      </c>
      <c r="E400" s="169" t="s">
        <v>1882</v>
      </c>
      <c r="F400" s="170" t="s">
        <v>1883</v>
      </c>
      <c r="G400" s="171" t="s">
        <v>199</v>
      </c>
      <c r="H400" s="172">
        <v>38.21</v>
      </c>
      <c r="I400" s="173"/>
      <c r="J400" s="174">
        <f>ROUND(I400*H400,2)</f>
        <v>0</v>
      </c>
      <c r="K400" s="175"/>
      <c r="L400" s="34"/>
      <c r="M400" s="176" t="s">
        <v>1</v>
      </c>
      <c r="N400" s="177" t="s">
        <v>45</v>
      </c>
      <c r="O400" s="59"/>
      <c r="P400" s="178">
        <f>O400*H400</f>
        <v>0</v>
      </c>
      <c r="Q400" s="178">
        <v>0</v>
      </c>
      <c r="R400" s="178">
        <f>Q400*H400</f>
        <v>0</v>
      </c>
      <c r="S400" s="178">
        <v>0</v>
      </c>
      <c r="T400" s="179">
        <f>S400*H400</f>
        <v>0</v>
      </c>
      <c r="U400" s="33"/>
      <c r="V400" s="33"/>
      <c r="W400" s="33"/>
      <c r="X400" s="33"/>
      <c r="Y400" s="33"/>
      <c r="Z400" s="33"/>
      <c r="AA400" s="33"/>
      <c r="AB400" s="33"/>
      <c r="AC400" s="33"/>
      <c r="AD400" s="33"/>
      <c r="AE400" s="33"/>
      <c r="AR400" s="180" t="s">
        <v>128</v>
      </c>
      <c r="AT400" s="180" t="s">
        <v>182</v>
      </c>
      <c r="AU400" s="180" t="s">
        <v>91</v>
      </c>
      <c r="AY400" s="18" t="s">
        <v>180</v>
      </c>
      <c r="BE400" s="181">
        <f>IF(N400="základní",J400,0)</f>
        <v>0</v>
      </c>
      <c r="BF400" s="181">
        <f>IF(N400="snížená",J400,0)</f>
        <v>0</v>
      </c>
      <c r="BG400" s="181">
        <f>IF(N400="zákl. přenesená",J400,0)</f>
        <v>0</v>
      </c>
      <c r="BH400" s="181">
        <f>IF(N400="sníž. přenesená",J400,0)</f>
        <v>0</v>
      </c>
      <c r="BI400" s="181">
        <f>IF(N400="nulová",J400,0)</f>
        <v>0</v>
      </c>
      <c r="BJ400" s="18" t="s">
        <v>21</v>
      </c>
      <c r="BK400" s="181">
        <f>ROUND(I400*H400,2)</f>
        <v>0</v>
      </c>
      <c r="BL400" s="18" t="s">
        <v>128</v>
      </c>
      <c r="BM400" s="180" t="s">
        <v>360</v>
      </c>
    </row>
    <row r="401" spans="1:65" s="2" customFormat="1" ht="19.5">
      <c r="A401" s="33"/>
      <c r="B401" s="34"/>
      <c r="C401" s="33"/>
      <c r="D401" s="182" t="s">
        <v>186</v>
      </c>
      <c r="E401" s="33"/>
      <c r="F401" s="183" t="s">
        <v>1883</v>
      </c>
      <c r="G401" s="33"/>
      <c r="H401" s="33"/>
      <c r="I401" s="102"/>
      <c r="J401" s="33"/>
      <c r="K401" s="33"/>
      <c r="L401" s="34"/>
      <c r="M401" s="184"/>
      <c r="N401" s="185"/>
      <c r="O401" s="59"/>
      <c r="P401" s="59"/>
      <c r="Q401" s="59"/>
      <c r="R401" s="59"/>
      <c r="S401" s="59"/>
      <c r="T401" s="60"/>
      <c r="U401" s="33"/>
      <c r="V401" s="33"/>
      <c r="W401" s="33"/>
      <c r="X401" s="33"/>
      <c r="Y401" s="33"/>
      <c r="Z401" s="33"/>
      <c r="AA401" s="33"/>
      <c r="AB401" s="33"/>
      <c r="AC401" s="33"/>
      <c r="AD401" s="33"/>
      <c r="AE401" s="33"/>
      <c r="AT401" s="18" t="s">
        <v>186</v>
      </c>
      <c r="AU401" s="18" t="s">
        <v>91</v>
      </c>
    </row>
    <row r="402" spans="1:65" s="15" customFormat="1" ht="11.25">
      <c r="B402" s="213"/>
      <c r="D402" s="182" t="s">
        <v>187</v>
      </c>
      <c r="E402" s="214" t="s">
        <v>1</v>
      </c>
      <c r="F402" s="215" t="s">
        <v>1774</v>
      </c>
      <c r="H402" s="214" t="s">
        <v>1</v>
      </c>
      <c r="I402" s="216"/>
      <c r="L402" s="213"/>
      <c r="M402" s="217"/>
      <c r="N402" s="218"/>
      <c r="O402" s="218"/>
      <c r="P402" s="218"/>
      <c r="Q402" s="218"/>
      <c r="R402" s="218"/>
      <c r="S402" s="218"/>
      <c r="T402" s="219"/>
      <c r="AT402" s="214" t="s">
        <v>187</v>
      </c>
      <c r="AU402" s="214" t="s">
        <v>91</v>
      </c>
      <c r="AV402" s="15" t="s">
        <v>21</v>
      </c>
      <c r="AW402" s="15" t="s">
        <v>36</v>
      </c>
      <c r="AX402" s="15" t="s">
        <v>80</v>
      </c>
      <c r="AY402" s="214" t="s">
        <v>180</v>
      </c>
    </row>
    <row r="403" spans="1:65" s="13" customFormat="1" ht="11.25">
      <c r="B403" s="186"/>
      <c r="D403" s="182" t="s">
        <v>187</v>
      </c>
      <c r="E403" s="187" t="s">
        <v>1</v>
      </c>
      <c r="F403" s="188" t="s">
        <v>1884</v>
      </c>
      <c r="H403" s="189">
        <v>34.298000000000002</v>
      </c>
      <c r="I403" s="190"/>
      <c r="L403" s="186"/>
      <c r="M403" s="191"/>
      <c r="N403" s="192"/>
      <c r="O403" s="192"/>
      <c r="P403" s="192"/>
      <c r="Q403" s="192"/>
      <c r="R403" s="192"/>
      <c r="S403" s="192"/>
      <c r="T403" s="193"/>
      <c r="AT403" s="187" t="s">
        <v>187</v>
      </c>
      <c r="AU403" s="187" t="s">
        <v>91</v>
      </c>
      <c r="AV403" s="13" t="s">
        <v>91</v>
      </c>
      <c r="AW403" s="13" t="s">
        <v>36</v>
      </c>
      <c r="AX403" s="13" t="s">
        <v>80</v>
      </c>
      <c r="AY403" s="187" t="s">
        <v>180</v>
      </c>
    </row>
    <row r="404" spans="1:65" s="13" customFormat="1" ht="11.25">
      <c r="B404" s="186"/>
      <c r="D404" s="182" t="s">
        <v>187</v>
      </c>
      <c r="E404" s="187" t="s">
        <v>1</v>
      </c>
      <c r="F404" s="188" t="s">
        <v>1885</v>
      </c>
      <c r="H404" s="189">
        <v>3.9119999999999999</v>
      </c>
      <c r="I404" s="190"/>
      <c r="L404" s="186"/>
      <c r="M404" s="191"/>
      <c r="N404" s="192"/>
      <c r="O404" s="192"/>
      <c r="P404" s="192"/>
      <c r="Q404" s="192"/>
      <c r="R404" s="192"/>
      <c r="S404" s="192"/>
      <c r="T404" s="193"/>
      <c r="AT404" s="187" t="s">
        <v>187</v>
      </c>
      <c r="AU404" s="187" t="s">
        <v>91</v>
      </c>
      <c r="AV404" s="13" t="s">
        <v>91</v>
      </c>
      <c r="AW404" s="13" t="s">
        <v>36</v>
      </c>
      <c r="AX404" s="13" t="s">
        <v>80</v>
      </c>
      <c r="AY404" s="187" t="s">
        <v>180</v>
      </c>
    </row>
    <row r="405" spans="1:65" s="14" customFormat="1" ht="11.25">
      <c r="B405" s="194"/>
      <c r="D405" s="182" t="s">
        <v>187</v>
      </c>
      <c r="E405" s="195" t="s">
        <v>1</v>
      </c>
      <c r="F405" s="196" t="s">
        <v>189</v>
      </c>
      <c r="H405" s="197">
        <v>38.21</v>
      </c>
      <c r="I405" s="198"/>
      <c r="L405" s="194"/>
      <c r="M405" s="199"/>
      <c r="N405" s="200"/>
      <c r="O405" s="200"/>
      <c r="P405" s="200"/>
      <c r="Q405" s="200"/>
      <c r="R405" s="200"/>
      <c r="S405" s="200"/>
      <c r="T405" s="201"/>
      <c r="AT405" s="195" t="s">
        <v>187</v>
      </c>
      <c r="AU405" s="195" t="s">
        <v>91</v>
      </c>
      <c r="AV405" s="14" t="s">
        <v>128</v>
      </c>
      <c r="AW405" s="14" t="s">
        <v>36</v>
      </c>
      <c r="AX405" s="14" t="s">
        <v>21</v>
      </c>
      <c r="AY405" s="195" t="s">
        <v>180</v>
      </c>
    </row>
    <row r="406" spans="1:65" s="2" customFormat="1" ht="16.5" customHeight="1">
      <c r="A406" s="33"/>
      <c r="B406" s="167"/>
      <c r="C406" s="202" t="s">
        <v>380</v>
      </c>
      <c r="D406" s="202" t="s">
        <v>190</v>
      </c>
      <c r="E406" s="203" t="s">
        <v>1886</v>
      </c>
      <c r="F406" s="204" t="s">
        <v>1887</v>
      </c>
      <c r="G406" s="205" t="s">
        <v>199</v>
      </c>
      <c r="H406" s="206">
        <v>38.973999999999997</v>
      </c>
      <c r="I406" s="207"/>
      <c r="J406" s="208">
        <f>ROUND(I406*H406,2)</f>
        <v>0</v>
      </c>
      <c r="K406" s="209"/>
      <c r="L406" s="210"/>
      <c r="M406" s="211" t="s">
        <v>1</v>
      </c>
      <c r="N406" s="212" t="s">
        <v>45</v>
      </c>
      <c r="O406" s="59"/>
      <c r="P406" s="178">
        <f>O406*H406</f>
        <v>0</v>
      </c>
      <c r="Q406" s="178">
        <v>0</v>
      </c>
      <c r="R406" s="178">
        <f>Q406*H406</f>
        <v>0</v>
      </c>
      <c r="S406" s="178">
        <v>0</v>
      </c>
      <c r="T406" s="179">
        <f>S406*H406</f>
        <v>0</v>
      </c>
      <c r="U406" s="33"/>
      <c r="V406" s="33"/>
      <c r="W406" s="33"/>
      <c r="X406" s="33"/>
      <c r="Y406" s="33"/>
      <c r="Z406" s="33"/>
      <c r="AA406" s="33"/>
      <c r="AB406" s="33"/>
      <c r="AC406" s="33"/>
      <c r="AD406" s="33"/>
      <c r="AE406" s="33"/>
      <c r="AR406" s="180" t="s">
        <v>193</v>
      </c>
      <c r="AT406" s="180" t="s">
        <v>190</v>
      </c>
      <c r="AU406" s="180" t="s">
        <v>91</v>
      </c>
      <c r="AY406" s="18" t="s">
        <v>180</v>
      </c>
      <c r="BE406" s="181">
        <f>IF(N406="základní",J406,0)</f>
        <v>0</v>
      </c>
      <c r="BF406" s="181">
        <f>IF(N406="snížená",J406,0)</f>
        <v>0</v>
      </c>
      <c r="BG406" s="181">
        <f>IF(N406="zákl. přenesená",J406,0)</f>
        <v>0</v>
      </c>
      <c r="BH406" s="181">
        <f>IF(N406="sníž. přenesená",J406,0)</f>
        <v>0</v>
      </c>
      <c r="BI406" s="181">
        <f>IF(N406="nulová",J406,0)</f>
        <v>0</v>
      </c>
      <c r="BJ406" s="18" t="s">
        <v>21</v>
      </c>
      <c r="BK406" s="181">
        <f>ROUND(I406*H406,2)</f>
        <v>0</v>
      </c>
      <c r="BL406" s="18" t="s">
        <v>128</v>
      </c>
      <c r="BM406" s="180" t="s">
        <v>365</v>
      </c>
    </row>
    <row r="407" spans="1:65" s="2" customFormat="1" ht="11.25">
      <c r="A407" s="33"/>
      <c r="B407" s="34"/>
      <c r="C407" s="33"/>
      <c r="D407" s="182" t="s">
        <v>186</v>
      </c>
      <c r="E407" s="33"/>
      <c r="F407" s="183" t="s">
        <v>1887</v>
      </c>
      <c r="G407" s="33"/>
      <c r="H407" s="33"/>
      <c r="I407" s="102"/>
      <c r="J407" s="33"/>
      <c r="K407" s="33"/>
      <c r="L407" s="34"/>
      <c r="M407" s="184"/>
      <c r="N407" s="185"/>
      <c r="O407" s="59"/>
      <c r="P407" s="59"/>
      <c r="Q407" s="59"/>
      <c r="R407" s="59"/>
      <c r="S407" s="59"/>
      <c r="T407" s="60"/>
      <c r="U407" s="33"/>
      <c r="V407" s="33"/>
      <c r="W407" s="33"/>
      <c r="X407" s="33"/>
      <c r="Y407" s="33"/>
      <c r="Z407" s="33"/>
      <c r="AA407" s="33"/>
      <c r="AB407" s="33"/>
      <c r="AC407" s="33"/>
      <c r="AD407" s="33"/>
      <c r="AE407" s="33"/>
      <c r="AT407" s="18" t="s">
        <v>186</v>
      </c>
      <c r="AU407" s="18" t="s">
        <v>91</v>
      </c>
    </row>
    <row r="408" spans="1:65" s="2" customFormat="1" ht="16.5" customHeight="1">
      <c r="A408" s="33"/>
      <c r="B408" s="167"/>
      <c r="C408" s="168" t="s">
        <v>277</v>
      </c>
      <c r="D408" s="168" t="s">
        <v>182</v>
      </c>
      <c r="E408" s="169" t="s">
        <v>1888</v>
      </c>
      <c r="F408" s="170" t="s">
        <v>1889</v>
      </c>
      <c r="G408" s="171" t="s">
        <v>213</v>
      </c>
      <c r="H408" s="172">
        <v>4.51</v>
      </c>
      <c r="I408" s="173"/>
      <c r="J408" s="174">
        <f>ROUND(I408*H408,2)</f>
        <v>0</v>
      </c>
      <c r="K408" s="175"/>
      <c r="L408" s="34"/>
      <c r="M408" s="176" t="s">
        <v>1</v>
      </c>
      <c r="N408" s="177" t="s">
        <v>45</v>
      </c>
      <c r="O408" s="59"/>
      <c r="P408" s="178">
        <f>O408*H408</f>
        <v>0</v>
      </c>
      <c r="Q408" s="178">
        <v>0</v>
      </c>
      <c r="R408" s="178">
        <f>Q408*H408</f>
        <v>0</v>
      </c>
      <c r="S408" s="178">
        <v>0</v>
      </c>
      <c r="T408" s="179">
        <f>S408*H408</f>
        <v>0</v>
      </c>
      <c r="U408" s="33"/>
      <c r="V408" s="33"/>
      <c r="W408" s="33"/>
      <c r="X408" s="33"/>
      <c r="Y408" s="33"/>
      <c r="Z408" s="33"/>
      <c r="AA408" s="33"/>
      <c r="AB408" s="33"/>
      <c r="AC408" s="33"/>
      <c r="AD408" s="33"/>
      <c r="AE408" s="33"/>
      <c r="AR408" s="180" t="s">
        <v>128</v>
      </c>
      <c r="AT408" s="180" t="s">
        <v>182</v>
      </c>
      <c r="AU408" s="180" t="s">
        <v>91</v>
      </c>
      <c r="AY408" s="18" t="s">
        <v>180</v>
      </c>
      <c r="BE408" s="181">
        <f>IF(N408="základní",J408,0)</f>
        <v>0</v>
      </c>
      <c r="BF408" s="181">
        <f>IF(N408="snížená",J408,0)</f>
        <v>0</v>
      </c>
      <c r="BG408" s="181">
        <f>IF(N408="zákl. přenesená",J408,0)</f>
        <v>0</v>
      </c>
      <c r="BH408" s="181">
        <f>IF(N408="sníž. přenesená",J408,0)</f>
        <v>0</v>
      </c>
      <c r="BI408" s="181">
        <f>IF(N408="nulová",J408,0)</f>
        <v>0</v>
      </c>
      <c r="BJ408" s="18" t="s">
        <v>21</v>
      </c>
      <c r="BK408" s="181">
        <f>ROUND(I408*H408,2)</f>
        <v>0</v>
      </c>
      <c r="BL408" s="18" t="s">
        <v>128</v>
      </c>
      <c r="BM408" s="180" t="s">
        <v>370</v>
      </c>
    </row>
    <row r="409" spans="1:65" s="2" customFormat="1" ht="11.25">
      <c r="A409" s="33"/>
      <c r="B409" s="34"/>
      <c r="C409" s="33"/>
      <c r="D409" s="182" t="s">
        <v>186</v>
      </c>
      <c r="E409" s="33"/>
      <c r="F409" s="183" t="s">
        <v>1889</v>
      </c>
      <c r="G409" s="33"/>
      <c r="H409" s="33"/>
      <c r="I409" s="102"/>
      <c r="J409" s="33"/>
      <c r="K409" s="33"/>
      <c r="L409" s="34"/>
      <c r="M409" s="184"/>
      <c r="N409" s="185"/>
      <c r="O409" s="59"/>
      <c r="P409" s="59"/>
      <c r="Q409" s="59"/>
      <c r="R409" s="59"/>
      <c r="S409" s="59"/>
      <c r="T409" s="60"/>
      <c r="U409" s="33"/>
      <c r="V409" s="33"/>
      <c r="W409" s="33"/>
      <c r="X409" s="33"/>
      <c r="Y409" s="33"/>
      <c r="Z409" s="33"/>
      <c r="AA409" s="33"/>
      <c r="AB409" s="33"/>
      <c r="AC409" s="33"/>
      <c r="AD409" s="33"/>
      <c r="AE409" s="33"/>
      <c r="AT409" s="18" t="s">
        <v>186</v>
      </c>
      <c r="AU409" s="18" t="s">
        <v>91</v>
      </c>
    </row>
    <row r="410" spans="1:65" s="13" customFormat="1" ht="11.25">
      <c r="B410" s="186"/>
      <c r="D410" s="182" t="s">
        <v>187</v>
      </c>
      <c r="E410" s="187" t="s">
        <v>1</v>
      </c>
      <c r="F410" s="188" t="s">
        <v>1890</v>
      </c>
      <c r="H410" s="189">
        <v>4.51</v>
      </c>
      <c r="I410" s="190"/>
      <c r="L410" s="186"/>
      <c r="M410" s="191"/>
      <c r="N410" s="192"/>
      <c r="O410" s="192"/>
      <c r="P410" s="192"/>
      <c r="Q410" s="192"/>
      <c r="R410" s="192"/>
      <c r="S410" s="192"/>
      <c r="T410" s="193"/>
      <c r="AT410" s="187" t="s">
        <v>187</v>
      </c>
      <c r="AU410" s="187" t="s">
        <v>91</v>
      </c>
      <c r="AV410" s="13" t="s">
        <v>91</v>
      </c>
      <c r="AW410" s="13" t="s">
        <v>36</v>
      </c>
      <c r="AX410" s="13" t="s">
        <v>80</v>
      </c>
      <c r="AY410" s="187" t="s">
        <v>180</v>
      </c>
    </row>
    <row r="411" spans="1:65" s="14" customFormat="1" ht="11.25">
      <c r="B411" s="194"/>
      <c r="D411" s="182" t="s">
        <v>187</v>
      </c>
      <c r="E411" s="195" t="s">
        <v>1</v>
      </c>
      <c r="F411" s="196" t="s">
        <v>189</v>
      </c>
      <c r="H411" s="197">
        <v>4.51</v>
      </c>
      <c r="I411" s="198"/>
      <c r="L411" s="194"/>
      <c r="M411" s="199"/>
      <c r="N411" s="200"/>
      <c r="O411" s="200"/>
      <c r="P411" s="200"/>
      <c r="Q411" s="200"/>
      <c r="R411" s="200"/>
      <c r="S411" s="200"/>
      <c r="T411" s="201"/>
      <c r="AT411" s="195" t="s">
        <v>187</v>
      </c>
      <c r="AU411" s="195" t="s">
        <v>91</v>
      </c>
      <c r="AV411" s="14" t="s">
        <v>128</v>
      </c>
      <c r="AW411" s="14" t="s">
        <v>36</v>
      </c>
      <c r="AX411" s="14" t="s">
        <v>21</v>
      </c>
      <c r="AY411" s="195" t="s">
        <v>180</v>
      </c>
    </row>
    <row r="412" spans="1:65" s="2" customFormat="1" ht="16.5" customHeight="1">
      <c r="A412" s="33"/>
      <c r="B412" s="167"/>
      <c r="C412" s="202" t="s">
        <v>390</v>
      </c>
      <c r="D412" s="202" t="s">
        <v>190</v>
      </c>
      <c r="E412" s="203" t="s">
        <v>1891</v>
      </c>
      <c r="F412" s="204" t="s">
        <v>1892</v>
      </c>
      <c r="G412" s="205" t="s">
        <v>213</v>
      </c>
      <c r="H412" s="206">
        <v>4.7359999999999998</v>
      </c>
      <c r="I412" s="207"/>
      <c r="J412" s="208">
        <f>ROUND(I412*H412,2)</f>
        <v>0</v>
      </c>
      <c r="K412" s="209"/>
      <c r="L412" s="210"/>
      <c r="M412" s="211" t="s">
        <v>1</v>
      </c>
      <c r="N412" s="212" t="s">
        <v>45</v>
      </c>
      <c r="O412" s="59"/>
      <c r="P412" s="178">
        <f>O412*H412</f>
        <v>0</v>
      </c>
      <c r="Q412" s="178">
        <v>0</v>
      </c>
      <c r="R412" s="178">
        <f>Q412*H412</f>
        <v>0</v>
      </c>
      <c r="S412" s="178">
        <v>0</v>
      </c>
      <c r="T412" s="179">
        <f>S412*H412</f>
        <v>0</v>
      </c>
      <c r="U412" s="33"/>
      <c r="V412" s="33"/>
      <c r="W412" s="33"/>
      <c r="X412" s="33"/>
      <c r="Y412" s="33"/>
      <c r="Z412" s="33"/>
      <c r="AA412" s="33"/>
      <c r="AB412" s="33"/>
      <c r="AC412" s="33"/>
      <c r="AD412" s="33"/>
      <c r="AE412" s="33"/>
      <c r="AR412" s="180" t="s">
        <v>193</v>
      </c>
      <c r="AT412" s="180" t="s">
        <v>190</v>
      </c>
      <c r="AU412" s="180" t="s">
        <v>91</v>
      </c>
      <c r="AY412" s="18" t="s">
        <v>180</v>
      </c>
      <c r="BE412" s="181">
        <f>IF(N412="základní",J412,0)</f>
        <v>0</v>
      </c>
      <c r="BF412" s="181">
        <f>IF(N412="snížená",J412,0)</f>
        <v>0</v>
      </c>
      <c r="BG412" s="181">
        <f>IF(N412="zákl. přenesená",J412,0)</f>
        <v>0</v>
      </c>
      <c r="BH412" s="181">
        <f>IF(N412="sníž. přenesená",J412,0)</f>
        <v>0</v>
      </c>
      <c r="BI412" s="181">
        <f>IF(N412="nulová",J412,0)</f>
        <v>0</v>
      </c>
      <c r="BJ412" s="18" t="s">
        <v>21</v>
      </c>
      <c r="BK412" s="181">
        <f>ROUND(I412*H412,2)</f>
        <v>0</v>
      </c>
      <c r="BL412" s="18" t="s">
        <v>128</v>
      </c>
      <c r="BM412" s="180" t="s">
        <v>375</v>
      </c>
    </row>
    <row r="413" spans="1:65" s="2" customFormat="1" ht="11.25">
      <c r="A413" s="33"/>
      <c r="B413" s="34"/>
      <c r="C413" s="33"/>
      <c r="D413" s="182" t="s">
        <v>186</v>
      </c>
      <c r="E413" s="33"/>
      <c r="F413" s="183" t="s">
        <v>1892</v>
      </c>
      <c r="G413" s="33"/>
      <c r="H413" s="33"/>
      <c r="I413" s="102"/>
      <c r="J413" s="33"/>
      <c r="K413" s="33"/>
      <c r="L413" s="34"/>
      <c r="M413" s="184"/>
      <c r="N413" s="185"/>
      <c r="O413" s="59"/>
      <c r="P413" s="59"/>
      <c r="Q413" s="59"/>
      <c r="R413" s="59"/>
      <c r="S413" s="59"/>
      <c r="T413" s="60"/>
      <c r="U413" s="33"/>
      <c r="V413" s="33"/>
      <c r="W413" s="33"/>
      <c r="X413" s="33"/>
      <c r="Y413" s="33"/>
      <c r="Z413" s="33"/>
      <c r="AA413" s="33"/>
      <c r="AB413" s="33"/>
      <c r="AC413" s="33"/>
      <c r="AD413" s="33"/>
      <c r="AE413" s="33"/>
      <c r="AT413" s="18" t="s">
        <v>186</v>
      </c>
      <c r="AU413" s="18" t="s">
        <v>91</v>
      </c>
    </row>
    <row r="414" spans="1:65" s="2" customFormat="1" ht="16.5" customHeight="1">
      <c r="A414" s="33"/>
      <c r="B414" s="167"/>
      <c r="C414" s="202" t="s">
        <v>281</v>
      </c>
      <c r="D414" s="202" t="s">
        <v>190</v>
      </c>
      <c r="E414" s="203" t="s">
        <v>1893</v>
      </c>
      <c r="F414" s="204" t="s">
        <v>1894</v>
      </c>
      <c r="G414" s="205" t="s">
        <v>213</v>
      </c>
      <c r="H414" s="206">
        <v>26.376000000000001</v>
      </c>
      <c r="I414" s="207"/>
      <c r="J414" s="208">
        <f>ROUND(I414*H414,2)</f>
        <v>0</v>
      </c>
      <c r="K414" s="209"/>
      <c r="L414" s="210"/>
      <c r="M414" s="211" t="s">
        <v>1</v>
      </c>
      <c r="N414" s="212" t="s">
        <v>45</v>
      </c>
      <c r="O414" s="59"/>
      <c r="P414" s="178">
        <f>O414*H414</f>
        <v>0</v>
      </c>
      <c r="Q414" s="178">
        <v>0</v>
      </c>
      <c r="R414" s="178">
        <f>Q414*H414</f>
        <v>0</v>
      </c>
      <c r="S414" s="178">
        <v>0</v>
      </c>
      <c r="T414" s="179">
        <f>S414*H414</f>
        <v>0</v>
      </c>
      <c r="U414" s="33"/>
      <c r="V414" s="33"/>
      <c r="W414" s="33"/>
      <c r="X414" s="33"/>
      <c r="Y414" s="33"/>
      <c r="Z414" s="33"/>
      <c r="AA414" s="33"/>
      <c r="AB414" s="33"/>
      <c r="AC414" s="33"/>
      <c r="AD414" s="33"/>
      <c r="AE414" s="33"/>
      <c r="AR414" s="180" t="s">
        <v>193</v>
      </c>
      <c r="AT414" s="180" t="s">
        <v>190</v>
      </c>
      <c r="AU414" s="180" t="s">
        <v>91</v>
      </c>
      <c r="AY414" s="18" t="s">
        <v>180</v>
      </c>
      <c r="BE414" s="181">
        <f>IF(N414="základní",J414,0)</f>
        <v>0</v>
      </c>
      <c r="BF414" s="181">
        <f>IF(N414="snížená",J414,0)</f>
        <v>0</v>
      </c>
      <c r="BG414" s="181">
        <f>IF(N414="zákl. přenesená",J414,0)</f>
        <v>0</v>
      </c>
      <c r="BH414" s="181">
        <f>IF(N414="sníž. přenesená",J414,0)</f>
        <v>0</v>
      </c>
      <c r="BI414" s="181">
        <f>IF(N414="nulová",J414,0)</f>
        <v>0</v>
      </c>
      <c r="BJ414" s="18" t="s">
        <v>21</v>
      </c>
      <c r="BK414" s="181">
        <f>ROUND(I414*H414,2)</f>
        <v>0</v>
      </c>
      <c r="BL414" s="18" t="s">
        <v>128</v>
      </c>
      <c r="BM414" s="180" t="s">
        <v>384</v>
      </c>
    </row>
    <row r="415" spans="1:65" s="2" customFormat="1" ht="11.25">
      <c r="A415" s="33"/>
      <c r="B415" s="34"/>
      <c r="C415" s="33"/>
      <c r="D415" s="182" t="s">
        <v>186</v>
      </c>
      <c r="E415" s="33"/>
      <c r="F415" s="183" t="s">
        <v>1894</v>
      </c>
      <c r="G415" s="33"/>
      <c r="H415" s="33"/>
      <c r="I415" s="102"/>
      <c r="J415" s="33"/>
      <c r="K415" s="33"/>
      <c r="L415" s="34"/>
      <c r="M415" s="184"/>
      <c r="N415" s="185"/>
      <c r="O415" s="59"/>
      <c r="P415" s="59"/>
      <c r="Q415" s="59"/>
      <c r="R415" s="59"/>
      <c r="S415" s="59"/>
      <c r="T415" s="60"/>
      <c r="U415" s="33"/>
      <c r="V415" s="33"/>
      <c r="W415" s="33"/>
      <c r="X415" s="33"/>
      <c r="Y415" s="33"/>
      <c r="Z415" s="33"/>
      <c r="AA415" s="33"/>
      <c r="AB415" s="33"/>
      <c r="AC415" s="33"/>
      <c r="AD415" s="33"/>
      <c r="AE415" s="33"/>
      <c r="AT415" s="18" t="s">
        <v>186</v>
      </c>
      <c r="AU415" s="18" t="s">
        <v>91</v>
      </c>
    </row>
    <row r="416" spans="1:65" s="2" customFormat="1" ht="16.5" customHeight="1">
      <c r="A416" s="33"/>
      <c r="B416" s="167"/>
      <c r="C416" s="168" t="s">
        <v>399</v>
      </c>
      <c r="D416" s="168" t="s">
        <v>182</v>
      </c>
      <c r="E416" s="169" t="s">
        <v>1895</v>
      </c>
      <c r="F416" s="170" t="s">
        <v>1896</v>
      </c>
      <c r="G416" s="171" t="s">
        <v>213</v>
      </c>
      <c r="H416" s="172">
        <v>25.12</v>
      </c>
      <c r="I416" s="173"/>
      <c r="J416" s="174">
        <f>ROUND(I416*H416,2)</f>
        <v>0</v>
      </c>
      <c r="K416" s="175"/>
      <c r="L416" s="34"/>
      <c r="M416" s="176" t="s">
        <v>1</v>
      </c>
      <c r="N416" s="177" t="s">
        <v>45</v>
      </c>
      <c r="O416" s="59"/>
      <c r="P416" s="178">
        <f>O416*H416</f>
        <v>0</v>
      </c>
      <c r="Q416" s="178">
        <v>0</v>
      </c>
      <c r="R416" s="178">
        <f>Q416*H416</f>
        <v>0</v>
      </c>
      <c r="S416" s="178">
        <v>0</v>
      </c>
      <c r="T416" s="179">
        <f>S416*H416</f>
        <v>0</v>
      </c>
      <c r="U416" s="33"/>
      <c r="V416" s="33"/>
      <c r="W416" s="33"/>
      <c r="X416" s="33"/>
      <c r="Y416" s="33"/>
      <c r="Z416" s="33"/>
      <c r="AA416" s="33"/>
      <c r="AB416" s="33"/>
      <c r="AC416" s="33"/>
      <c r="AD416" s="33"/>
      <c r="AE416" s="33"/>
      <c r="AR416" s="180" t="s">
        <v>128</v>
      </c>
      <c r="AT416" s="180" t="s">
        <v>182</v>
      </c>
      <c r="AU416" s="180" t="s">
        <v>91</v>
      </c>
      <c r="AY416" s="18" t="s">
        <v>180</v>
      </c>
      <c r="BE416" s="181">
        <f>IF(N416="základní",J416,0)</f>
        <v>0</v>
      </c>
      <c r="BF416" s="181">
        <f>IF(N416="snížená",J416,0)</f>
        <v>0</v>
      </c>
      <c r="BG416" s="181">
        <f>IF(N416="zákl. přenesená",J416,0)</f>
        <v>0</v>
      </c>
      <c r="BH416" s="181">
        <f>IF(N416="sníž. přenesená",J416,0)</f>
        <v>0</v>
      </c>
      <c r="BI416" s="181">
        <f>IF(N416="nulová",J416,0)</f>
        <v>0</v>
      </c>
      <c r="BJ416" s="18" t="s">
        <v>21</v>
      </c>
      <c r="BK416" s="181">
        <f>ROUND(I416*H416,2)</f>
        <v>0</v>
      </c>
      <c r="BL416" s="18" t="s">
        <v>128</v>
      </c>
      <c r="BM416" s="180" t="s">
        <v>389</v>
      </c>
    </row>
    <row r="417" spans="1:65" s="2" customFormat="1" ht="11.25">
      <c r="A417" s="33"/>
      <c r="B417" s="34"/>
      <c r="C417" s="33"/>
      <c r="D417" s="182" t="s">
        <v>186</v>
      </c>
      <c r="E417" s="33"/>
      <c r="F417" s="183" t="s">
        <v>1896</v>
      </c>
      <c r="G417" s="33"/>
      <c r="H417" s="33"/>
      <c r="I417" s="102"/>
      <c r="J417" s="33"/>
      <c r="K417" s="33"/>
      <c r="L417" s="34"/>
      <c r="M417" s="184"/>
      <c r="N417" s="185"/>
      <c r="O417" s="59"/>
      <c r="P417" s="59"/>
      <c r="Q417" s="59"/>
      <c r="R417" s="59"/>
      <c r="S417" s="59"/>
      <c r="T417" s="60"/>
      <c r="U417" s="33"/>
      <c r="V417" s="33"/>
      <c r="W417" s="33"/>
      <c r="X417" s="33"/>
      <c r="Y417" s="33"/>
      <c r="Z417" s="33"/>
      <c r="AA417" s="33"/>
      <c r="AB417" s="33"/>
      <c r="AC417" s="33"/>
      <c r="AD417" s="33"/>
      <c r="AE417" s="33"/>
      <c r="AT417" s="18" t="s">
        <v>186</v>
      </c>
      <c r="AU417" s="18" t="s">
        <v>91</v>
      </c>
    </row>
    <row r="418" spans="1:65" s="2" customFormat="1" ht="36" customHeight="1">
      <c r="A418" s="33"/>
      <c r="B418" s="167"/>
      <c r="C418" s="168" t="s">
        <v>285</v>
      </c>
      <c r="D418" s="168" t="s">
        <v>182</v>
      </c>
      <c r="E418" s="169" t="s">
        <v>1897</v>
      </c>
      <c r="F418" s="170" t="s">
        <v>1898</v>
      </c>
      <c r="G418" s="171" t="s">
        <v>199</v>
      </c>
      <c r="H418" s="172">
        <v>38.21</v>
      </c>
      <c r="I418" s="173"/>
      <c r="J418" s="174">
        <f>ROUND(I418*H418,2)</f>
        <v>0</v>
      </c>
      <c r="K418" s="175"/>
      <c r="L418" s="34"/>
      <c r="M418" s="176" t="s">
        <v>1</v>
      </c>
      <c r="N418" s="177" t="s">
        <v>45</v>
      </c>
      <c r="O418" s="59"/>
      <c r="P418" s="178">
        <f>O418*H418</f>
        <v>0</v>
      </c>
      <c r="Q418" s="178">
        <v>0</v>
      </c>
      <c r="R418" s="178">
        <f>Q418*H418</f>
        <v>0</v>
      </c>
      <c r="S418" s="178">
        <v>0</v>
      </c>
      <c r="T418" s="179">
        <f>S418*H418</f>
        <v>0</v>
      </c>
      <c r="U418" s="33"/>
      <c r="V418" s="33"/>
      <c r="W418" s="33"/>
      <c r="X418" s="33"/>
      <c r="Y418" s="33"/>
      <c r="Z418" s="33"/>
      <c r="AA418" s="33"/>
      <c r="AB418" s="33"/>
      <c r="AC418" s="33"/>
      <c r="AD418" s="33"/>
      <c r="AE418" s="33"/>
      <c r="AR418" s="180" t="s">
        <v>128</v>
      </c>
      <c r="AT418" s="180" t="s">
        <v>182</v>
      </c>
      <c r="AU418" s="180" t="s">
        <v>91</v>
      </c>
      <c r="AY418" s="18" t="s">
        <v>180</v>
      </c>
      <c r="BE418" s="181">
        <f>IF(N418="základní",J418,0)</f>
        <v>0</v>
      </c>
      <c r="BF418" s="181">
        <f>IF(N418="snížená",J418,0)</f>
        <v>0</v>
      </c>
      <c r="BG418" s="181">
        <f>IF(N418="zákl. přenesená",J418,0)</f>
        <v>0</v>
      </c>
      <c r="BH418" s="181">
        <f>IF(N418="sníž. přenesená",J418,0)</f>
        <v>0</v>
      </c>
      <c r="BI418" s="181">
        <f>IF(N418="nulová",J418,0)</f>
        <v>0</v>
      </c>
      <c r="BJ418" s="18" t="s">
        <v>21</v>
      </c>
      <c r="BK418" s="181">
        <f>ROUND(I418*H418,2)</f>
        <v>0</v>
      </c>
      <c r="BL418" s="18" t="s">
        <v>128</v>
      </c>
      <c r="BM418" s="180" t="s">
        <v>393</v>
      </c>
    </row>
    <row r="419" spans="1:65" s="2" customFormat="1" ht="29.25">
      <c r="A419" s="33"/>
      <c r="B419" s="34"/>
      <c r="C419" s="33"/>
      <c r="D419" s="182" t="s">
        <v>186</v>
      </c>
      <c r="E419" s="33"/>
      <c r="F419" s="183" t="s">
        <v>1898</v>
      </c>
      <c r="G419" s="33"/>
      <c r="H419" s="33"/>
      <c r="I419" s="102"/>
      <c r="J419" s="33"/>
      <c r="K419" s="33"/>
      <c r="L419" s="34"/>
      <c r="M419" s="184"/>
      <c r="N419" s="185"/>
      <c r="O419" s="59"/>
      <c r="P419" s="59"/>
      <c r="Q419" s="59"/>
      <c r="R419" s="59"/>
      <c r="S419" s="59"/>
      <c r="T419" s="60"/>
      <c r="U419" s="33"/>
      <c r="V419" s="33"/>
      <c r="W419" s="33"/>
      <c r="X419" s="33"/>
      <c r="Y419" s="33"/>
      <c r="Z419" s="33"/>
      <c r="AA419" s="33"/>
      <c r="AB419" s="33"/>
      <c r="AC419" s="33"/>
      <c r="AD419" s="33"/>
      <c r="AE419" s="33"/>
      <c r="AT419" s="18" t="s">
        <v>186</v>
      </c>
      <c r="AU419" s="18" t="s">
        <v>91</v>
      </c>
    </row>
    <row r="420" spans="1:65" s="15" customFormat="1" ht="11.25">
      <c r="B420" s="213"/>
      <c r="D420" s="182" t="s">
        <v>187</v>
      </c>
      <c r="E420" s="214" t="s">
        <v>1</v>
      </c>
      <c r="F420" s="215" t="s">
        <v>1774</v>
      </c>
      <c r="H420" s="214" t="s">
        <v>1</v>
      </c>
      <c r="I420" s="216"/>
      <c r="L420" s="213"/>
      <c r="M420" s="217"/>
      <c r="N420" s="218"/>
      <c r="O420" s="218"/>
      <c r="P420" s="218"/>
      <c r="Q420" s="218"/>
      <c r="R420" s="218"/>
      <c r="S420" s="218"/>
      <c r="T420" s="219"/>
      <c r="AT420" s="214" t="s">
        <v>187</v>
      </c>
      <c r="AU420" s="214" t="s">
        <v>91</v>
      </c>
      <c r="AV420" s="15" t="s">
        <v>21</v>
      </c>
      <c r="AW420" s="15" t="s">
        <v>36</v>
      </c>
      <c r="AX420" s="15" t="s">
        <v>80</v>
      </c>
      <c r="AY420" s="214" t="s">
        <v>180</v>
      </c>
    </row>
    <row r="421" spans="1:65" s="13" customFormat="1" ht="11.25">
      <c r="B421" s="186"/>
      <c r="D421" s="182" t="s">
        <v>187</v>
      </c>
      <c r="E421" s="187" t="s">
        <v>1</v>
      </c>
      <c r="F421" s="188" t="s">
        <v>1884</v>
      </c>
      <c r="H421" s="189">
        <v>34.298000000000002</v>
      </c>
      <c r="I421" s="190"/>
      <c r="L421" s="186"/>
      <c r="M421" s="191"/>
      <c r="N421" s="192"/>
      <c r="O421" s="192"/>
      <c r="P421" s="192"/>
      <c r="Q421" s="192"/>
      <c r="R421" s="192"/>
      <c r="S421" s="192"/>
      <c r="T421" s="193"/>
      <c r="AT421" s="187" t="s">
        <v>187</v>
      </c>
      <c r="AU421" s="187" t="s">
        <v>91</v>
      </c>
      <c r="AV421" s="13" t="s">
        <v>91</v>
      </c>
      <c r="AW421" s="13" t="s">
        <v>36</v>
      </c>
      <c r="AX421" s="13" t="s">
        <v>80</v>
      </c>
      <c r="AY421" s="187" t="s">
        <v>180</v>
      </c>
    </row>
    <row r="422" spans="1:65" s="13" customFormat="1" ht="11.25">
      <c r="B422" s="186"/>
      <c r="D422" s="182" t="s">
        <v>187</v>
      </c>
      <c r="E422" s="187" t="s">
        <v>1</v>
      </c>
      <c r="F422" s="188" t="s">
        <v>1885</v>
      </c>
      <c r="H422" s="189">
        <v>3.9119999999999999</v>
      </c>
      <c r="I422" s="190"/>
      <c r="L422" s="186"/>
      <c r="M422" s="191"/>
      <c r="N422" s="192"/>
      <c r="O422" s="192"/>
      <c r="P422" s="192"/>
      <c r="Q422" s="192"/>
      <c r="R422" s="192"/>
      <c r="S422" s="192"/>
      <c r="T422" s="193"/>
      <c r="AT422" s="187" t="s">
        <v>187</v>
      </c>
      <c r="AU422" s="187" t="s">
        <v>91</v>
      </c>
      <c r="AV422" s="13" t="s">
        <v>91</v>
      </c>
      <c r="AW422" s="13" t="s">
        <v>36</v>
      </c>
      <c r="AX422" s="13" t="s">
        <v>80</v>
      </c>
      <c r="AY422" s="187" t="s">
        <v>180</v>
      </c>
    </row>
    <row r="423" spans="1:65" s="14" customFormat="1" ht="11.25">
      <c r="B423" s="194"/>
      <c r="D423" s="182" t="s">
        <v>187</v>
      </c>
      <c r="E423" s="195" t="s">
        <v>1</v>
      </c>
      <c r="F423" s="196" t="s">
        <v>189</v>
      </c>
      <c r="H423" s="197">
        <v>38.21</v>
      </c>
      <c r="I423" s="198"/>
      <c r="L423" s="194"/>
      <c r="M423" s="199"/>
      <c r="N423" s="200"/>
      <c r="O423" s="200"/>
      <c r="P423" s="200"/>
      <c r="Q423" s="200"/>
      <c r="R423" s="200"/>
      <c r="S423" s="200"/>
      <c r="T423" s="201"/>
      <c r="AT423" s="195" t="s">
        <v>187</v>
      </c>
      <c r="AU423" s="195" t="s">
        <v>91</v>
      </c>
      <c r="AV423" s="14" t="s">
        <v>128</v>
      </c>
      <c r="AW423" s="14" t="s">
        <v>36</v>
      </c>
      <c r="AX423" s="14" t="s">
        <v>21</v>
      </c>
      <c r="AY423" s="195" t="s">
        <v>180</v>
      </c>
    </row>
    <row r="424" spans="1:65" s="2" customFormat="1" ht="48" customHeight="1">
      <c r="A424" s="33"/>
      <c r="B424" s="167"/>
      <c r="C424" s="168" t="s">
        <v>409</v>
      </c>
      <c r="D424" s="168" t="s">
        <v>182</v>
      </c>
      <c r="E424" s="169" t="s">
        <v>1899</v>
      </c>
      <c r="F424" s="170" t="s">
        <v>1900</v>
      </c>
      <c r="G424" s="171" t="s">
        <v>199</v>
      </c>
      <c r="H424" s="172">
        <v>615.72</v>
      </c>
      <c r="I424" s="173"/>
      <c r="J424" s="174">
        <f>ROUND(I424*H424,2)</f>
        <v>0</v>
      </c>
      <c r="K424" s="175"/>
      <c r="L424" s="34"/>
      <c r="M424" s="176" t="s">
        <v>1</v>
      </c>
      <c r="N424" s="177" t="s">
        <v>45</v>
      </c>
      <c r="O424" s="59"/>
      <c r="P424" s="178">
        <f>O424*H424</f>
        <v>0</v>
      </c>
      <c r="Q424" s="178">
        <v>0</v>
      </c>
      <c r="R424" s="178">
        <f>Q424*H424</f>
        <v>0</v>
      </c>
      <c r="S424" s="178">
        <v>0</v>
      </c>
      <c r="T424" s="179">
        <f>S424*H424</f>
        <v>0</v>
      </c>
      <c r="U424" s="33"/>
      <c r="V424" s="33"/>
      <c r="W424" s="33"/>
      <c r="X424" s="33"/>
      <c r="Y424" s="33"/>
      <c r="Z424" s="33"/>
      <c r="AA424" s="33"/>
      <c r="AB424" s="33"/>
      <c r="AC424" s="33"/>
      <c r="AD424" s="33"/>
      <c r="AE424" s="33"/>
      <c r="AR424" s="180" t="s">
        <v>128</v>
      </c>
      <c r="AT424" s="180" t="s">
        <v>182</v>
      </c>
      <c r="AU424" s="180" t="s">
        <v>91</v>
      </c>
      <c r="AY424" s="18" t="s">
        <v>180</v>
      </c>
      <c r="BE424" s="181">
        <f>IF(N424="základní",J424,0)</f>
        <v>0</v>
      </c>
      <c r="BF424" s="181">
        <f>IF(N424="snížená",J424,0)</f>
        <v>0</v>
      </c>
      <c r="BG424" s="181">
        <f>IF(N424="zákl. přenesená",J424,0)</f>
        <v>0</v>
      </c>
      <c r="BH424" s="181">
        <f>IF(N424="sníž. přenesená",J424,0)</f>
        <v>0</v>
      </c>
      <c r="BI424" s="181">
        <f>IF(N424="nulová",J424,0)</f>
        <v>0</v>
      </c>
      <c r="BJ424" s="18" t="s">
        <v>21</v>
      </c>
      <c r="BK424" s="181">
        <f>ROUND(I424*H424,2)</f>
        <v>0</v>
      </c>
      <c r="BL424" s="18" t="s">
        <v>128</v>
      </c>
      <c r="BM424" s="180" t="s">
        <v>397</v>
      </c>
    </row>
    <row r="425" spans="1:65" s="2" customFormat="1" ht="39">
      <c r="A425" s="33"/>
      <c r="B425" s="34"/>
      <c r="C425" s="33"/>
      <c r="D425" s="182" t="s">
        <v>186</v>
      </c>
      <c r="E425" s="33"/>
      <c r="F425" s="183" t="s">
        <v>1900</v>
      </c>
      <c r="G425" s="33"/>
      <c r="H425" s="33"/>
      <c r="I425" s="102"/>
      <c r="J425" s="33"/>
      <c r="K425" s="33"/>
      <c r="L425" s="34"/>
      <c r="M425" s="184"/>
      <c r="N425" s="185"/>
      <c r="O425" s="59"/>
      <c r="P425" s="59"/>
      <c r="Q425" s="59"/>
      <c r="R425" s="59"/>
      <c r="S425" s="59"/>
      <c r="T425" s="60"/>
      <c r="U425" s="33"/>
      <c r="V425" s="33"/>
      <c r="W425" s="33"/>
      <c r="X425" s="33"/>
      <c r="Y425" s="33"/>
      <c r="Z425" s="33"/>
      <c r="AA425" s="33"/>
      <c r="AB425" s="33"/>
      <c r="AC425" s="33"/>
      <c r="AD425" s="33"/>
      <c r="AE425" s="33"/>
      <c r="AT425" s="18" t="s">
        <v>186</v>
      </c>
      <c r="AU425" s="18" t="s">
        <v>91</v>
      </c>
    </row>
    <row r="426" spans="1:65" s="13" customFormat="1" ht="11.25">
      <c r="B426" s="186"/>
      <c r="D426" s="182" t="s">
        <v>187</v>
      </c>
      <c r="E426" s="187" t="s">
        <v>1</v>
      </c>
      <c r="F426" s="188" t="s">
        <v>1901</v>
      </c>
      <c r="H426" s="189">
        <v>615.72</v>
      </c>
      <c r="I426" s="190"/>
      <c r="L426" s="186"/>
      <c r="M426" s="191"/>
      <c r="N426" s="192"/>
      <c r="O426" s="192"/>
      <c r="P426" s="192"/>
      <c r="Q426" s="192"/>
      <c r="R426" s="192"/>
      <c r="S426" s="192"/>
      <c r="T426" s="193"/>
      <c r="AT426" s="187" t="s">
        <v>187</v>
      </c>
      <c r="AU426" s="187" t="s">
        <v>91</v>
      </c>
      <c r="AV426" s="13" t="s">
        <v>91</v>
      </c>
      <c r="AW426" s="13" t="s">
        <v>36</v>
      </c>
      <c r="AX426" s="13" t="s">
        <v>80</v>
      </c>
      <c r="AY426" s="187" t="s">
        <v>180</v>
      </c>
    </row>
    <row r="427" spans="1:65" s="14" customFormat="1" ht="11.25">
      <c r="B427" s="194"/>
      <c r="D427" s="182" t="s">
        <v>187</v>
      </c>
      <c r="E427" s="195" t="s">
        <v>1</v>
      </c>
      <c r="F427" s="196" t="s">
        <v>189</v>
      </c>
      <c r="H427" s="197">
        <v>615.72</v>
      </c>
      <c r="I427" s="198"/>
      <c r="L427" s="194"/>
      <c r="M427" s="199"/>
      <c r="N427" s="200"/>
      <c r="O427" s="200"/>
      <c r="P427" s="200"/>
      <c r="Q427" s="200"/>
      <c r="R427" s="200"/>
      <c r="S427" s="200"/>
      <c r="T427" s="201"/>
      <c r="AT427" s="195" t="s">
        <v>187</v>
      </c>
      <c r="AU427" s="195" t="s">
        <v>91</v>
      </c>
      <c r="AV427" s="14" t="s">
        <v>128</v>
      </c>
      <c r="AW427" s="14" t="s">
        <v>36</v>
      </c>
      <c r="AX427" s="14" t="s">
        <v>21</v>
      </c>
      <c r="AY427" s="195" t="s">
        <v>180</v>
      </c>
    </row>
    <row r="428" spans="1:65" s="2" customFormat="1" ht="36" customHeight="1">
      <c r="A428" s="33"/>
      <c r="B428" s="167"/>
      <c r="C428" s="168" t="s">
        <v>290</v>
      </c>
      <c r="D428" s="168" t="s">
        <v>182</v>
      </c>
      <c r="E428" s="169" t="s">
        <v>1902</v>
      </c>
      <c r="F428" s="170" t="s">
        <v>1903</v>
      </c>
      <c r="G428" s="171" t="s">
        <v>199</v>
      </c>
      <c r="H428" s="172">
        <v>109.72499999999999</v>
      </c>
      <c r="I428" s="173"/>
      <c r="J428" s="174">
        <f>ROUND(I428*H428,2)</f>
        <v>0</v>
      </c>
      <c r="K428" s="175"/>
      <c r="L428" s="34"/>
      <c r="M428" s="176" t="s">
        <v>1</v>
      </c>
      <c r="N428" s="177" t="s">
        <v>45</v>
      </c>
      <c r="O428" s="59"/>
      <c r="P428" s="178">
        <f>O428*H428</f>
        <v>0</v>
      </c>
      <c r="Q428" s="178">
        <v>0</v>
      </c>
      <c r="R428" s="178">
        <f>Q428*H428</f>
        <v>0</v>
      </c>
      <c r="S428" s="178">
        <v>0</v>
      </c>
      <c r="T428" s="179">
        <f>S428*H428</f>
        <v>0</v>
      </c>
      <c r="U428" s="33"/>
      <c r="V428" s="33"/>
      <c r="W428" s="33"/>
      <c r="X428" s="33"/>
      <c r="Y428" s="33"/>
      <c r="Z428" s="33"/>
      <c r="AA428" s="33"/>
      <c r="AB428" s="33"/>
      <c r="AC428" s="33"/>
      <c r="AD428" s="33"/>
      <c r="AE428" s="33"/>
      <c r="AR428" s="180" t="s">
        <v>128</v>
      </c>
      <c r="AT428" s="180" t="s">
        <v>182</v>
      </c>
      <c r="AU428" s="180" t="s">
        <v>91</v>
      </c>
      <c r="AY428" s="18" t="s">
        <v>180</v>
      </c>
      <c r="BE428" s="181">
        <f>IF(N428="základní",J428,0)</f>
        <v>0</v>
      </c>
      <c r="BF428" s="181">
        <f>IF(N428="snížená",J428,0)</f>
        <v>0</v>
      </c>
      <c r="BG428" s="181">
        <f>IF(N428="zákl. přenesená",J428,0)</f>
        <v>0</v>
      </c>
      <c r="BH428" s="181">
        <f>IF(N428="sníž. přenesená",J428,0)</f>
        <v>0</v>
      </c>
      <c r="BI428" s="181">
        <f>IF(N428="nulová",J428,0)</f>
        <v>0</v>
      </c>
      <c r="BJ428" s="18" t="s">
        <v>21</v>
      </c>
      <c r="BK428" s="181">
        <f>ROUND(I428*H428,2)</f>
        <v>0</v>
      </c>
      <c r="BL428" s="18" t="s">
        <v>128</v>
      </c>
      <c r="BM428" s="180" t="s">
        <v>402</v>
      </c>
    </row>
    <row r="429" spans="1:65" s="2" customFormat="1" ht="19.5">
      <c r="A429" s="33"/>
      <c r="B429" s="34"/>
      <c r="C429" s="33"/>
      <c r="D429" s="182" t="s">
        <v>186</v>
      </c>
      <c r="E429" s="33"/>
      <c r="F429" s="183" t="s">
        <v>1903</v>
      </c>
      <c r="G429" s="33"/>
      <c r="H429" s="33"/>
      <c r="I429" s="102"/>
      <c r="J429" s="33"/>
      <c r="K429" s="33"/>
      <c r="L429" s="34"/>
      <c r="M429" s="184"/>
      <c r="N429" s="185"/>
      <c r="O429" s="59"/>
      <c r="P429" s="59"/>
      <c r="Q429" s="59"/>
      <c r="R429" s="59"/>
      <c r="S429" s="59"/>
      <c r="T429" s="60"/>
      <c r="U429" s="33"/>
      <c r="V429" s="33"/>
      <c r="W429" s="33"/>
      <c r="X429" s="33"/>
      <c r="Y429" s="33"/>
      <c r="Z429" s="33"/>
      <c r="AA429" s="33"/>
      <c r="AB429" s="33"/>
      <c r="AC429" s="33"/>
      <c r="AD429" s="33"/>
      <c r="AE429" s="33"/>
      <c r="AT429" s="18" t="s">
        <v>186</v>
      </c>
      <c r="AU429" s="18" t="s">
        <v>91</v>
      </c>
    </row>
    <row r="430" spans="1:65" s="15" customFormat="1" ht="11.25">
      <c r="B430" s="213"/>
      <c r="D430" s="182" t="s">
        <v>187</v>
      </c>
      <c r="E430" s="214" t="s">
        <v>1</v>
      </c>
      <c r="F430" s="215" t="s">
        <v>1904</v>
      </c>
      <c r="H430" s="214" t="s">
        <v>1</v>
      </c>
      <c r="I430" s="216"/>
      <c r="L430" s="213"/>
      <c r="M430" s="217"/>
      <c r="N430" s="218"/>
      <c r="O430" s="218"/>
      <c r="P430" s="218"/>
      <c r="Q430" s="218"/>
      <c r="R430" s="218"/>
      <c r="S430" s="218"/>
      <c r="T430" s="219"/>
      <c r="AT430" s="214" t="s">
        <v>187</v>
      </c>
      <c r="AU430" s="214" t="s">
        <v>91</v>
      </c>
      <c r="AV430" s="15" t="s">
        <v>21</v>
      </c>
      <c r="AW430" s="15" t="s">
        <v>36</v>
      </c>
      <c r="AX430" s="15" t="s">
        <v>80</v>
      </c>
      <c r="AY430" s="214" t="s">
        <v>180</v>
      </c>
    </row>
    <row r="431" spans="1:65" s="13" customFormat="1" ht="11.25">
      <c r="B431" s="186"/>
      <c r="D431" s="182" t="s">
        <v>187</v>
      </c>
      <c r="E431" s="187" t="s">
        <v>1</v>
      </c>
      <c r="F431" s="188" t="s">
        <v>80</v>
      </c>
      <c r="H431" s="189">
        <v>0</v>
      </c>
      <c r="I431" s="190"/>
      <c r="L431" s="186"/>
      <c r="M431" s="191"/>
      <c r="N431" s="192"/>
      <c r="O431" s="192"/>
      <c r="P431" s="192"/>
      <c r="Q431" s="192"/>
      <c r="R431" s="192"/>
      <c r="S431" s="192"/>
      <c r="T431" s="193"/>
      <c r="AT431" s="187" t="s">
        <v>187</v>
      </c>
      <c r="AU431" s="187" t="s">
        <v>91</v>
      </c>
      <c r="AV431" s="13" t="s">
        <v>91</v>
      </c>
      <c r="AW431" s="13" t="s">
        <v>36</v>
      </c>
      <c r="AX431" s="13" t="s">
        <v>80</v>
      </c>
      <c r="AY431" s="187" t="s">
        <v>180</v>
      </c>
    </row>
    <row r="432" spans="1:65" s="15" customFormat="1" ht="11.25">
      <c r="B432" s="213"/>
      <c r="D432" s="182" t="s">
        <v>187</v>
      </c>
      <c r="E432" s="214" t="s">
        <v>1</v>
      </c>
      <c r="F432" s="215" t="s">
        <v>1905</v>
      </c>
      <c r="H432" s="214" t="s">
        <v>1</v>
      </c>
      <c r="I432" s="216"/>
      <c r="L432" s="213"/>
      <c r="M432" s="217"/>
      <c r="N432" s="218"/>
      <c r="O432" s="218"/>
      <c r="P432" s="218"/>
      <c r="Q432" s="218"/>
      <c r="R432" s="218"/>
      <c r="S432" s="218"/>
      <c r="T432" s="219"/>
      <c r="AT432" s="214" t="s">
        <v>187</v>
      </c>
      <c r="AU432" s="214" t="s">
        <v>91</v>
      </c>
      <c r="AV432" s="15" t="s">
        <v>21</v>
      </c>
      <c r="AW432" s="15" t="s">
        <v>36</v>
      </c>
      <c r="AX432" s="15" t="s">
        <v>80</v>
      </c>
      <c r="AY432" s="214" t="s">
        <v>180</v>
      </c>
    </row>
    <row r="433" spans="1:65" s="13" customFormat="1" ht="11.25">
      <c r="B433" s="186"/>
      <c r="D433" s="182" t="s">
        <v>187</v>
      </c>
      <c r="E433" s="187" t="s">
        <v>1</v>
      </c>
      <c r="F433" s="188" t="s">
        <v>1906</v>
      </c>
      <c r="H433" s="189">
        <v>55</v>
      </c>
      <c r="I433" s="190"/>
      <c r="L433" s="186"/>
      <c r="M433" s="191"/>
      <c r="N433" s="192"/>
      <c r="O433" s="192"/>
      <c r="P433" s="192"/>
      <c r="Q433" s="192"/>
      <c r="R433" s="192"/>
      <c r="S433" s="192"/>
      <c r="T433" s="193"/>
      <c r="AT433" s="187" t="s">
        <v>187</v>
      </c>
      <c r="AU433" s="187" t="s">
        <v>91</v>
      </c>
      <c r="AV433" s="13" t="s">
        <v>91</v>
      </c>
      <c r="AW433" s="13" t="s">
        <v>36</v>
      </c>
      <c r="AX433" s="13" t="s">
        <v>80</v>
      </c>
      <c r="AY433" s="187" t="s">
        <v>180</v>
      </c>
    </row>
    <row r="434" spans="1:65" s="15" customFormat="1" ht="11.25">
      <c r="B434" s="213"/>
      <c r="D434" s="182" t="s">
        <v>187</v>
      </c>
      <c r="E434" s="214" t="s">
        <v>1</v>
      </c>
      <c r="F434" s="215" t="s">
        <v>1907</v>
      </c>
      <c r="H434" s="214" t="s">
        <v>1</v>
      </c>
      <c r="I434" s="216"/>
      <c r="L434" s="213"/>
      <c r="M434" s="217"/>
      <c r="N434" s="218"/>
      <c r="O434" s="218"/>
      <c r="P434" s="218"/>
      <c r="Q434" s="218"/>
      <c r="R434" s="218"/>
      <c r="S434" s="218"/>
      <c r="T434" s="219"/>
      <c r="AT434" s="214" t="s">
        <v>187</v>
      </c>
      <c r="AU434" s="214" t="s">
        <v>91</v>
      </c>
      <c r="AV434" s="15" t="s">
        <v>21</v>
      </c>
      <c r="AW434" s="15" t="s">
        <v>36</v>
      </c>
      <c r="AX434" s="15" t="s">
        <v>80</v>
      </c>
      <c r="AY434" s="214" t="s">
        <v>180</v>
      </c>
    </row>
    <row r="435" spans="1:65" s="13" customFormat="1" ht="11.25">
      <c r="B435" s="186"/>
      <c r="D435" s="182" t="s">
        <v>187</v>
      </c>
      <c r="E435" s="187" t="s">
        <v>1</v>
      </c>
      <c r="F435" s="188" t="s">
        <v>1908</v>
      </c>
      <c r="H435" s="189">
        <v>54.725000000000001</v>
      </c>
      <c r="I435" s="190"/>
      <c r="L435" s="186"/>
      <c r="M435" s="191"/>
      <c r="N435" s="192"/>
      <c r="O435" s="192"/>
      <c r="P435" s="192"/>
      <c r="Q435" s="192"/>
      <c r="R435" s="192"/>
      <c r="S435" s="192"/>
      <c r="T435" s="193"/>
      <c r="AT435" s="187" t="s">
        <v>187</v>
      </c>
      <c r="AU435" s="187" t="s">
        <v>91</v>
      </c>
      <c r="AV435" s="13" t="s">
        <v>91</v>
      </c>
      <c r="AW435" s="13" t="s">
        <v>36</v>
      </c>
      <c r="AX435" s="13" t="s">
        <v>80</v>
      </c>
      <c r="AY435" s="187" t="s">
        <v>180</v>
      </c>
    </row>
    <row r="436" spans="1:65" s="14" customFormat="1" ht="11.25">
      <c r="B436" s="194"/>
      <c r="D436" s="182" t="s">
        <v>187</v>
      </c>
      <c r="E436" s="195" t="s">
        <v>1</v>
      </c>
      <c r="F436" s="196" t="s">
        <v>189</v>
      </c>
      <c r="H436" s="197">
        <v>109.72499999999999</v>
      </c>
      <c r="I436" s="198"/>
      <c r="L436" s="194"/>
      <c r="M436" s="199"/>
      <c r="N436" s="200"/>
      <c r="O436" s="200"/>
      <c r="P436" s="200"/>
      <c r="Q436" s="200"/>
      <c r="R436" s="200"/>
      <c r="S436" s="200"/>
      <c r="T436" s="201"/>
      <c r="AT436" s="195" t="s">
        <v>187</v>
      </c>
      <c r="AU436" s="195" t="s">
        <v>91</v>
      </c>
      <c r="AV436" s="14" t="s">
        <v>128</v>
      </c>
      <c r="AW436" s="14" t="s">
        <v>36</v>
      </c>
      <c r="AX436" s="14" t="s">
        <v>21</v>
      </c>
      <c r="AY436" s="195" t="s">
        <v>180</v>
      </c>
    </row>
    <row r="437" spans="1:65" s="2" customFormat="1" ht="24" customHeight="1">
      <c r="A437" s="33"/>
      <c r="B437" s="167"/>
      <c r="C437" s="168" t="s">
        <v>419</v>
      </c>
      <c r="D437" s="168" t="s">
        <v>182</v>
      </c>
      <c r="E437" s="169" t="s">
        <v>1909</v>
      </c>
      <c r="F437" s="170" t="s">
        <v>1910</v>
      </c>
      <c r="G437" s="171" t="s">
        <v>199</v>
      </c>
      <c r="H437" s="172">
        <v>87.855999999999995</v>
      </c>
      <c r="I437" s="173"/>
      <c r="J437" s="174">
        <f>ROUND(I437*H437,2)</f>
        <v>0</v>
      </c>
      <c r="K437" s="175"/>
      <c r="L437" s="34"/>
      <c r="M437" s="176" t="s">
        <v>1</v>
      </c>
      <c r="N437" s="177" t="s">
        <v>45</v>
      </c>
      <c r="O437" s="59"/>
      <c r="P437" s="178">
        <f>O437*H437</f>
        <v>0</v>
      </c>
      <c r="Q437" s="178">
        <v>0</v>
      </c>
      <c r="R437" s="178">
        <f>Q437*H437</f>
        <v>0</v>
      </c>
      <c r="S437" s="178">
        <v>0</v>
      </c>
      <c r="T437" s="179">
        <f>S437*H437</f>
        <v>0</v>
      </c>
      <c r="U437" s="33"/>
      <c r="V437" s="33"/>
      <c r="W437" s="33"/>
      <c r="X437" s="33"/>
      <c r="Y437" s="33"/>
      <c r="Z437" s="33"/>
      <c r="AA437" s="33"/>
      <c r="AB437" s="33"/>
      <c r="AC437" s="33"/>
      <c r="AD437" s="33"/>
      <c r="AE437" s="33"/>
      <c r="AR437" s="180" t="s">
        <v>128</v>
      </c>
      <c r="AT437" s="180" t="s">
        <v>182</v>
      </c>
      <c r="AU437" s="180" t="s">
        <v>91</v>
      </c>
      <c r="AY437" s="18" t="s">
        <v>180</v>
      </c>
      <c r="BE437" s="181">
        <f>IF(N437="základní",J437,0)</f>
        <v>0</v>
      </c>
      <c r="BF437" s="181">
        <f>IF(N437="snížená",J437,0)</f>
        <v>0</v>
      </c>
      <c r="BG437" s="181">
        <f>IF(N437="zákl. přenesená",J437,0)</f>
        <v>0</v>
      </c>
      <c r="BH437" s="181">
        <f>IF(N437="sníž. přenesená",J437,0)</f>
        <v>0</v>
      </c>
      <c r="BI437" s="181">
        <f>IF(N437="nulová",J437,0)</f>
        <v>0</v>
      </c>
      <c r="BJ437" s="18" t="s">
        <v>21</v>
      </c>
      <c r="BK437" s="181">
        <f>ROUND(I437*H437,2)</f>
        <v>0</v>
      </c>
      <c r="BL437" s="18" t="s">
        <v>128</v>
      </c>
      <c r="BM437" s="180" t="s">
        <v>406</v>
      </c>
    </row>
    <row r="438" spans="1:65" s="2" customFormat="1" ht="19.5">
      <c r="A438" s="33"/>
      <c r="B438" s="34"/>
      <c r="C438" s="33"/>
      <c r="D438" s="182" t="s">
        <v>186</v>
      </c>
      <c r="E438" s="33"/>
      <c r="F438" s="183" t="s">
        <v>1910</v>
      </c>
      <c r="G438" s="33"/>
      <c r="H438" s="33"/>
      <c r="I438" s="102"/>
      <c r="J438" s="33"/>
      <c r="K438" s="33"/>
      <c r="L438" s="34"/>
      <c r="M438" s="184"/>
      <c r="N438" s="185"/>
      <c r="O438" s="59"/>
      <c r="P438" s="59"/>
      <c r="Q438" s="59"/>
      <c r="R438" s="59"/>
      <c r="S438" s="59"/>
      <c r="T438" s="60"/>
      <c r="U438" s="33"/>
      <c r="V438" s="33"/>
      <c r="W438" s="33"/>
      <c r="X438" s="33"/>
      <c r="Y438" s="33"/>
      <c r="Z438" s="33"/>
      <c r="AA438" s="33"/>
      <c r="AB438" s="33"/>
      <c r="AC438" s="33"/>
      <c r="AD438" s="33"/>
      <c r="AE438" s="33"/>
      <c r="AT438" s="18" t="s">
        <v>186</v>
      </c>
      <c r="AU438" s="18" t="s">
        <v>91</v>
      </c>
    </row>
    <row r="439" spans="1:65" s="15" customFormat="1" ht="11.25">
      <c r="B439" s="213"/>
      <c r="D439" s="182" t="s">
        <v>187</v>
      </c>
      <c r="E439" s="214" t="s">
        <v>1</v>
      </c>
      <c r="F439" s="215" t="s">
        <v>1876</v>
      </c>
      <c r="H439" s="214" t="s">
        <v>1</v>
      </c>
      <c r="I439" s="216"/>
      <c r="L439" s="213"/>
      <c r="M439" s="217"/>
      <c r="N439" s="218"/>
      <c r="O439" s="218"/>
      <c r="P439" s="218"/>
      <c r="Q439" s="218"/>
      <c r="R439" s="218"/>
      <c r="S439" s="218"/>
      <c r="T439" s="219"/>
      <c r="AT439" s="214" t="s">
        <v>187</v>
      </c>
      <c r="AU439" s="214" t="s">
        <v>91</v>
      </c>
      <c r="AV439" s="15" t="s">
        <v>21</v>
      </c>
      <c r="AW439" s="15" t="s">
        <v>36</v>
      </c>
      <c r="AX439" s="15" t="s">
        <v>80</v>
      </c>
      <c r="AY439" s="214" t="s">
        <v>180</v>
      </c>
    </row>
    <row r="440" spans="1:65" s="13" customFormat="1" ht="11.25">
      <c r="B440" s="186"/>
      <c r="D440" s="182" t="s">
        <v>187</v>
      </c>
      <c r="E440" s="187" t="s">
        <v>1</v>
      </c>
      <c r="F440" s="188" t="s">
        <v>1877</v>
      </c>
      <c r="H440" s="189">
        <v>26.646999999999998</v>
      </c>
      <c r="I440" s="190"/>
      <c r="L440" s="186"/>
      <c r="M440" s="191"/>
      <c r="N440" s="192"/>
      <c r="O440" s="192"/>
      <c r="P440" s="192"/>
      <c r="Q440" s="192"/>
      <c r="R440" s="192"/>
      <c r="S440" s="192"/>
      <c r="T440" s="193"/>
      <c r="AT440" s="187" t="s">
        <v>187</v>
      </c>
      <c r="AU440" s="187" t="s">
        <v>91</v>
      </c>
      <c r="AV440" s="13" t="s">
        <v>91</v>
      </c>
      <c r="AW440" s="13" t="s">
        <v>36</v>
      </c>
      <c r="AX440" s="13" t="s">
        <v>80</v>
      </c>
      <c r="AY440" s="187" t="s">
        <v>180</v>
      </c>
    </row>
    <row r="441" spans="1:65" s="15" customFormat="1" ht="11.25">
      <c r="B441" s="213"/>
      <c r="D441" s="182" t="s">
        <v>187</v>
      </c>
      <c r="E441" s="214" t="s">
        <v>1</v>
      </c>
      <c r="F441" s="215" t="s">
        <v>1774</v>
      </c>
      <c r="H441" s="214" t="s">
        <v>1</v>
      </c>
      <c r="I441" s="216"/>
      <c r="L441" s="213"/>
      <c r="M441" s="217"/>
      <c r="N441" s="218"/>
      <c r="O441" s="218"/>
      <c r="P441" s="218"/>
      <c r="Q441" s="218"/>
      <c r="R441" s="218"/>
      <c r="S441" s="218"/>
      <c r="T441" s="219"/>
      <c r="AT441" s="214" t="s">
        <v>187</v>
      </c>
      <c r="AU441" s="214" t="s">
        <v>91</v>
      </c>
      <c r="AV441" s="15" t="s">
        <v>21</v>
      </c>
      <c r="AW441" s="15" t="s">
        <v>36</v>
      </c>
      <c r="AX441" s="15" t="s">
        <v>80</v>
      </c>
      <c r="AY441" s="214" t="s">
        <v>180</v>
      </c>
    </row>
    <row r="442" spans="1:65" s="13" customFormat="1" ht="11.25">
      <c r="B442" s="186"/>
      <c r="D442" s="182" t="s">
        <v>187</v>
      </c>
      <c r="E442" s="187" t="s">
        <v>1</v>
      </c>
      <c r="F442" s="188" t="s">
        <v>1884</v>
      </c>
      <c r="H442" s="189">
        <v>34.298000000000002</v>
      </c>
      <c r="I442" s="190"/>
      <c r="L442" s="186"/>
      <c r="M442" s="191"/>
      <c r="N442" s="192"/>
      <c r="O442" s="192"/>
      <c r="P442" s="192"/>
      <c r="Q442" s="192"/>
      <c r="R442" s="192"/>
      <c r="S442" s="192"/>
      <c r="T442" s="193"/>
      <c r="AT442" s="187" t="s">
        <v>187</v>
      </c>
      <c r="AU442" s="187" t="s">
        <v>91</v>
      </c>
      <c r="AV442" s="13" t="s">
        <v>91</v>
      </c>
      <c r="AW442" s="13" t="s">
        <v>36</v>
      </c>
      <c r="AX442" s="13" t="s">
        <v>80</v>
      </c>
      <c r="AY442" s="187" t="s">
        <v>180</v>
      </c>
    </row>
    <row r="443" spans="1:65" s="13" customFormat="1" ht="11.25">
      <c r="B443" s="186"/>
      <c r="D443" s="182" t="s">
        <v>187</v>
      </c>
      <c r="E443" s="187" t="s">
        <v>1</v>
      </c>
      <c r="F443" s="188" t="s">
        <v>1885</v>
      </c>
      <c r="H443" s="189">
        <v>3.9119999999999999</v>
      </c>
      <c r="I443" s="190"/>
      <c r="L443" s="186"/>
      <c r="M443" s="191"/>
      <c r="N443" s="192"/>
      <c r="O443" s="192"/>
      <c r="P443" s="192"/>
      <c r="Q443" s="192"/>
      <c r="R443" s="192"/>
      <c r="S443" s="192"/>
      <c r="T443" s="193"/>
      <c r="AT443" s="187" t="s">
        <v>187</v>
      </c>
      <c r="AU443" s="187" t="s">
        <v>91</v>
      </c>
      <c r="AV443" s="13" t="s">
        <v>91</v>
      </c>
      <c r="AW443" s="13" t="s">
        <v>36</v>
      </c>
      <c r="AX443" s="13" t="s">
        <v>80</v>
      </c>
      <c r="AY443" s="187" t="s">
        <v>180</v>
      </c>
    </row>
    <row r="444" spans="1:65" s="15" customFormat="1" ht="11.25">
      <c r="B444" s="213"/>
      <c r="D444" s="182" t="s">
        <v>187</v>
      </c>
      <c r="E444" s="214" t="s">
        <v>1</v>
      </c>
      <c r="F444" s="215" t="s">
        <v>1712</v>
      </c>
      <c r="H444" s="214" t="s">
        <v>1</v>
      </c>
      <c r="I444" s="216"/>
      <c r="L444" s="213"/>
      <c r="M444" s="217"/>
      <c r="N444" s="218"/>
      <c r="O444" s="218"/>
      <c r="P444" s="218"/>
      <c r="Q444" s="218"/>
      <c r="R444" s="218"/>
      <c r="S444" s="218"/>
      <c r="T444" s="219"/>
      <c r="AT444" s="214" t="s">
        <v>187</v>
      </c>
      <c r="AU444" s="214" t="s">
        <v>91</v>
      </c>
      <c r="AV444" s="15" t="s">
        <v>21</v>
      </c>
      <c r="AW444" s="15" t="s">
        <v>36</v>
      </c>
      <c r="AX444" s="15" t="s">
        <v>80</v>
      </c>
      <c r="AY444" s="214" t="s">
        <v>180</v>
      </c>
    </row>
    <row r="445" spans="1:65" s="13" customFormat="1" ht="11.25">
      <c r="B445" s="186"/>
      <c r="D445" s="182" t="s">
        <v>187</v>
      </c>
      <c r="E445" s="187" t="s">
        <v>1</v>
      </c>
      <c r="F445" s="188" t="s">
        <v>1713</v>
      </c>
      <c r="H445" s="189">
        <v>2.7069999999999999</v>
      </c>
      <c r="I445" s="190"/>
      <c r="L445" s="186"/>
      <c r="M445" s="191"/>
      <c r="N445" s="192"/>
      <c r="O445" s="192"/>
      <c r="P445" s="192"/>
      <c r="Q445" s="192"/>
      <c r="R445" s="192"/>
      <c r="S445" s="192"/>
      <c r="T445" s="193"/>
      <c r="AT445" s="187" t="s">
        <v>187</v>
      </c>
      <c r="AU445" s="187" t="s">
        <v>91</v>
      </c>
      <c r="AV445" s="13" t="s">
        <v>91</v>
      </c>
      <c r="AW445" s="13" t="s">
        <v>36</v>
      </c>
      <c r="AX445" s="13" t="s">
        <v>80</v>
      </c>
      <c r="AY445" s="187" t="s">
        <v>180</v>
      </c>
    </row>
    <row r="446" spans="1:65" s="15" customFormat="1" ht="11.25">
      <c r="B446" s="213"/>
      <c r="D446" s="182" t="s">
        <v>187</v>
      </c>
      <c r="E446" s="214" t="s">
        <v>1</v>
      </c>
      <c r="F446" s="215" t="s">
        <v>1716</v>
      </c>
      <c r="H446" s="214" t="s">
        <v>1</v>
      </c>
      <c r="I446" s="216"/>
      <c r="L446" s="213"/>
      <c r="M446" s="217"/>
      <c r="N446" s="218"/>
      <c r="O446" s="218"/>
      <c r="P446" s="218"/>
      <c r="Q446" s="218"/>
      <c r="R446" s="218"/>
      <c r="S446" s="218"/>
      <c r="T446" s="219"/>
      <c r="AT446" s="214" t="s">
        <v>187</v>
      </c>
      <c r="AU446" s="214" t="s">
        <v>91</v>
      </c>
      <c r="AV446" s="15" t="s">
        <v>21</v>
      </c>
      <c r="AW446" s="15" t="s">
        <v>36</v>
      </c>
      <c r="AX446" s="15" t="s">
        <v>80</v>
      </c>
      <c r="AY446" s="214" t="s">
        <v>180</v>
      </c>
    </row>
    <row r="447" spans="1:65" s="13" customFormat="1" ht="11.25">
      <c r="B447" s="186"/>
      <c r="D447" s="182" t="s">
        <v>187</v>
      </c>
      <c r="E447" s="187" t="s">
        <v>1</v>
      </c>
      <c r="F447" s="188" t="s">
        <v>1717</v>
      </c>
      <c r="H447" s="189">
        <v>20.292000000000002</v>
      </c>
      <c r="I447" s="190"/>
      <c r="L447" s="186"/>
      <c r="M447" s="191"/>
      <c r="N447" s="192"/>
      <c r="O447" s="192"/>
      <c r="P447" s="192"/>
      <c r="Q447" s="192"/>
      <c r="R447" s="192"/>
      <c r="S447" s="192"/>
      <c r="T447" s="193"/>
      <c r="AT447" s="187" t="s">
        <v>187</v>
      </c>
      <c r="AU447" s="187" t="s">
        <v>91</v>
      </c>
      <c r="AV447" s="13" t="s">
        <v>91</v>
      </c>
      <c r="AW447" s="13" t="s">
        <v>36</v>
      </c>
      <c r="AX447" s="13" t="s">
        <v>80</v>
      </c>
      <c r="AY447" s="187" t="s">
        <v>180</v>
      </c>
    </row>
    <row r="448" spans="1:65" s="14" customFormat="1" ht="11.25">
      <c r="B448" s="194"/>
      <c r="D448" s="182" t="s">
        <v>187</v>
      </c>
      <c r="E448" s="195" t="s">
        <v>1</v>
      </c>
      <c r="F448" s="196" t="s">
        <v>189</v>
      </c>
      <c r="H448" s="197">
        <v>87.855999999999995</v>
      </c>
      <c r="I448" s="198"/>
      <c r="L448" s="194"/>
      <c r="M448" s="199"/>
      <c r="N448" s="200"/>
      <c r="O448" s="200"/>
      <c r="P448" s="200"/>
      <c r="Q448" s="200"/>
      <c r="R448" s="200"/>
      <c r="S448" s="200"/>
      <c r="T448" s="201"/>
      <c r="AT448" s="195" t="s">
        <v>187</v>
      </c>
      <c r="AU448" s="195" t="s">
        <v>91</v>
      </c>
      <c r="AV448" s="14" t="s">
        <v>128</v>
      </c>
      <c r="AW448" s="14" t="s">
        <v>36</v>
      </c>
      <c r="AX448" s="14" t="s">
        <v>21</v>
      </c>
      <c r="AY448" s="195" t="s">
        <v>180</v>
      </c>
    </row>
    <row r="449" spans="1:65" s="2" customFormat="1" ht="24" customHeight="1">
      <c r="A449" s="33"/>
      <c r="B449" s="167"/>
      <c r="C449" s="168" t="s">
        <v>294</v>
      </c>
      <c r="D449" s="168" t="s">
        <v>182</v>
      </c>
      <c r="E449" s="169" t="s">
        <v>1911</v>
      </c>
      <c r="F449" s="170" t="s">
        <v>1912</v>
      </c>
      <c r="G449" s="171" t="s">
        <v>383</v>
      </c>
      <c r="H449" s="172">
        <v>1.4690000000000001</v>
      </c>
      <c r="I449" s="173"/>
      <c r="J449" s="174">
        <f>ROUND(I449*H449,2)</f>
        <v>0</v>
      </c>
      <c r="K449" s="175"/>
      <c r="L449" s="34"/>
      <c r="M449" s="176" t="s">
        <v>1</v>
      </c>
      <c r="N449" s="177" t="s">
        <v>45</v>
      </c>
      <c r="O449" s="59"/>
      <c r="P449" s="178">
        <f>O449*H449</f>
        <v>0</v>
      </c>
      <c r="Q449" s="178">
        <v>0</v>
      </c>
      <c r="R449" s="178">
        <f>Q449*H449</f>
        <v>0</v>
      </c>
      <c r="S449" s="178">
        <v>0</v>
      </c>
      <c r="T449" s="179">
        <f>S449*H449</f>
        <v>0</v>
      </c>
      <c r="U449" s="33"/>
      <c r="V449" s="33"/>
      <c r="W449" s="33"/>
      <c r="X449" s="33"/>
      <c r="Y449" s="33"/>
      <c r="Z449" s="33"/>
      <c r="AA449" s="33"/>
      <c r="AB449" s="33"/>
      <c r="AC449" s="33"/>
      <c r="AD449" s="33"/>
      <c r="AE449" s="33"/>
      <c r="AR449" s="180" t="s">
        <v>128</v>
      </c>
      <c r="AT449" s="180" t="s">
        <v>182</v>
      </c>
      <c r="AU449" s="180" t="s">
        <v>91</v>
      </c>
      <c r="AY449" s="18" t="s">
        <v>180</v>
      </c>
      <c r="BE449" s="181">
        <f>IF(N449="základní",J449,0)</f>
        <v>0</v>
      </c>
      <c r="BF449" s="181">
        <f>IF(N449="snížená",J449,0)</f>
        <v>0</v>
      </c>
      <c r="BG449" s="181">
        <f>IF(N449="zákl. přenesená",J449,0)</f>
        <v>0</v>
      </c>
      <c r="BH449" s="181">
        <f>IF(N449="sníž. přenesená",J449,0)</f>
        <v>0</v>
      </c>
      <c r="BI449" s="181">
        <f>IF(N449="nulová",J449,0)</f>
        <v>0</v>
      </c>
      <c r="BJ449" s="18" t="s">
        <v>21</v>
      </c>
      <c r="BK449" s="181">
        <f>ROUND(I449*H449,2)</f>
        <v>0</v>
      </c>
      <c r="BL449" s="18" t="s">
        <v>128</v>
      </c>
      <c r="BM449" s="180" t="s">
        <v>27</v>
      </c>
    </row>
    <row r="450" spans="1:65" s="2" customFormat="1" ht="11.25">
      <c r="A450" s="33"/>
      <c r="B450" s="34"/>
      <c r="C450" s="33"/>
      <c r="D450" s="182" t="s">
        <v>186</v>
      </c>
      <c r="E450" s="33"/>
      <c r="F450" s="183" t="s">
        <v>1912</v>
      </c>
      <c r="G450" s="33"/>
      <c r="H450" s="33"/>
      <c r="I450" s="102"/>
      <c r="J450" s="33"/>
      <c r="K450" s="33"/>
      <c r="L450" s="34"/>
      <c r="M450" s="184"/>
      <c r="N450" s="185"/>
      <c r="O450" s="59"/>
      <c r="P450" s="59"/>
      <c r="Q450" s="59"/>
      <c r="R450" s="59"/>
      <c r="S450" s="59"/>
      <c r="T450" s="60"/>
      <c r="U450" s="33"/>
      <c r="V450" s="33"/>
      <c r="W450" s="33"/>
      <c r="X450" s="33"/>
      <c r="Y450" s="33"/>
      <c r="Z450" s="33"/>
      <c r="AA450" s="33"/>
      <c r="AB450" s="33"/>
      <c r="AC450" s="33"/>
      <c r="AD450" s="33"/>
      <c r="AE450" s="33"/>
      <c r="AT450" s="18" t="s">
        <v>186</v>
      </c>
      <c r="AU450" s="18" t="s">
        <v>91</v>
      </c>
    </row>
    <row r="451" spans="1:65" s="15" customFormat="1" ht="11.25">
      <c r="B451" s="213"/>
      <c r="D451" s="182" t="s">
        <v>187</v>
      </c>
      <c r="E451" s="214" t="s">
        <v>1</v>
      </c>
      <c r="F451" s="215" t="s">
        <v>1864</v>
      </c>
      <c r="H451" s="214" t="s">
        <v>1</v>
      </c>
      <c r="I451" s="216"/>
      <c r="L451" s="213"/>
      <c r="M451" s="217"/>
      <c r="N451" s="218"/>
      <c r="O451" s="218"/>
      <c r="P451" s="218"/>
      <c r="Q451" s="218"/>
      <c r="R451" s="218"/>
      <c r="S451" s="218"/>
      <c r="T451" s="219"/>
      <c r="AT451" s="214" t="s">
        <v>187</v>
      </c>
      <c r="AU451" s="214" t="s">
        <v>91</v>
      </c>
      <c r="AV451" s="15" t="s">
        <v>21</v>
      </c>
      <c r="AW451" s="15" t="s">
        <v>36</v>
      </c>
      <c r="AX451" s="15" t="s">
        <v>80</v>
      </c>
      <c r="AY451" s="214" t="s">
        <v>180</v>
      </c>
    </row>
    <row r="452" spans="1:65" s="13" customFormat="1" ht="11.25">
      <c r="B452" s="186"/>
      <c r="D452" s="182" t="s">
        <v>187</v>
      </c>
      <c r="E452" s="187" t="s">
        <v>1</v>
      </c>
      <c r="F452" s="188" t="s">
        <v>1913</v>
      </c>
      <c r="H452" s="189">
        <v>1.4690000000000001</v>
      </c>
      <c r="I452" s="190"/>
      <c r="L452" s="186"/>
      <c r="M452" s="191"/>
      <c r="N452" s="192"/>
      <c r="O452" s="192"/>
      <c r="P452" s="192"/>
      <c r="Q452" s="192"/>
      <c r="R452" s="192"/>
      <c r="S452" s="192"/>
      <c r="T452" s="193"/>
      <c r="AT452" s="187" t="s">
        <v>187</v>
      </c>
      <c r="AU452" s="187" t="s">
        <v>91</v>
      </c>
      <c r="AV452" s="13" t="s">
        <v>91</v>
      </c>
      <c r="AW452" s="13" t="s">
        <v>36</v>
      </c>
      <c r="AX452" s="13" t="s">
        <v>80</v>
      </c>
      <c r="AY452" s="187" t="s">
        <v>180</v>
      </c>
    </row>
    <row r="453" spans="1:65" s="14" customFormat="1" ht="11.25">
      <c r="B453" s="194"/>
      <c r="D453" s="182" t="s">
        <v>187</v>
      </c>
      <c r="E453" s="195" t="s">
        <v>1</v>
      </c>
      <c r="F453" s="196" t="s">
        <v>189</v>
      </c>
      <c r="H453" s="197">
        <v>1.4690000000000001</v>
      </c>
      <c r="I453" s="198"/>
      <c r="L453" s="194"/>
      <c r="M453" s="199"/>
      <c r="N453" s="200"/>
      <c r="O453" s="200"/>
      <c r="P453" s="200"/>
      <c r="Q453" s="200"/>
      <c r="R453" s="200"/>
      <c r="S453" s="200"/>
      <c r="T453" s="201"/>
      <c r="AT453" s="195" t="s">
        <v>187</v>
      </c>
      <c r="AU453" s="195" t="s">
        <v>91</v>
      </c>
      <c r="AV453" s="14" t="s">
        <v>128</v>
      </c>
      <c r="AW453" s="14" t="s">
        <v>36</v>
      </c>
      <c r="AX453" s="14" t="s">
        <v>21</v>
      </c>
      <c r="AY453" s="195" t="s">
        <v>180</v>
      </c>
    </row>
    <row r="454" spans="1:65" s="2" customFormat="1" ht="36" customHeight="1">
      <c r="A454" s="33"/>
      <c r="B454" s="167"/>
      <c r="C454" s="168" t="s">
        <v>426</v>
      </c>
      <c r="D454" s="168" t="s">
        <v>182</v>
      </c>
      <c r="E454" s="169" t="s">
        <v>1914</v>
      </c>
      <c r="F454" s="170" t="s">
        <v>1915</v>
      </c>
      <c r="G454" s="171" t="s">
        <v>383</v>
      </c>
      <c r="H454" s="172">
        <v>1.4690000000000001</v>
      </c>
      <c r="I454" s="173"/>
      <c r="J454" s="174">
        <f>ROUND(I454*H454,2)</f>
        <v>0</v>
      </c>
      <c r="K454" s="175"/>
      <c r="L454" s="34"/>
      <c r="M454" s="176" t="s">
        <v>1</v>
      </c>
      <c r="N454" s="177" t="s">
        <v>45</v>
      </c>
      <c r="O454" s="59"/>
      <c r="P454" s="178">
        <f>O454*H454</f>
        <v>0</v>
      </c>
      <c r="Q454" s="178">
        <v>0</v>
      </c>
      <c r="R454" s="178">
        <f>Q454*H454</f>
        <v>0</v>
      </c>
      <c r="S454" s="178">
        <v>0</v>
      </c>
      <c r="T454" s="179">
        <f>S454*H454</f>
        <v>0</v>
      </c>
      <c r="U454" s="33"/>
      <c r="V454" s="33"/>
      <c r="W454" s="33"/>
      <c r="X454" s="33"/>
      <c r="Y454" s="33"/>
      <c r="Z454" s="33"/>
      <c r="AA454" s="33"/>
      <c r="AB454" s="33"/>
      <c r="AC454" s="33"/>
      <c r="AD454" s="33"/>
      <c r="AE454" s="33"/>
      <c r="AR454" s="180" t="s">
        <v>128</v>
      </c>
      <c r="AT454" s="180" t="s">
        <v>182</v>
      </c>
      <c r="AU454" s="180" t="s">
        <v>91</v>
      </c>
      <c r="AY454" s="18" t="s">
        <v>180</v>
      </c>
      <c r="BE454" s="181">
        <f>IF(N454="základní",J454,0)</f>
        <v>0</v>
      </c>
      <c r="BF454" s="181">
        <f>IF(N454="snížená",J454,0)</f>
        <v>0</v>
      </c>
      <c r="BG454" s="181">
        <f>IF(N454="zákl. přenesená",J454,0)</f>
        <v>0</v>
      </c>
      <c r="BH454" s="181">
        <f>IF(N454="sníž. přenesená",J454,0)</f>
        <v>0</v>
      </c>
      <c r="BI454" s="181">
        <f>IF(N454="nulová",J454,0)</f>
        <v>0</v>
      </c>
      <c r="BJ454" s="18" t="s">
        <v>21</v>
      </c>
      <c r="BK454" s="181">
        <f>ROUND(I454*H454,2)</f>
        <v>0</v>
      </c>
      <c r="BL454" s="18" t="s">
        <v>128</v>
      </c>
      <c r="BM454" s="180" t="s">
        <v>416</v>
      </c>
    </row>
    <row r="455" spans="1:65" s="2" customFormat="1" ht="19.5">
      <c r="A455" s="33"/>
      <c r="B455" s="34"/>
      <c r="C455" s="33"/>
      <c r="D455" s="182" t="s">
        <v>186</v>
      </c>
      <c r="E455" s="33"/>
      <c r="F455" s="183" t="s">
        <v>1915</v>
      </c>
      <c r="G455" s="33"/>
      <c r="H455" s="33"/>
      <c r="I455" s="102"/>
      <c r="J455" s="33"/>
      <c r="K455" s="33"/>
      <c r="L455" s="34"/>
      <c r="M455" s="184"/>
      <c r="N455" s="185"/>
      <c r="O455" s="59"/>
      <c r="P455" s="59"/>
      <c r="Q455" s="59"/>
      <c r="R455" s="59"/>
      <c r="S455" s="59"/>
      <c r="T455" s="60"/>
      <c r="U455" s="33"/>
      <c r="V455" s="33"/>
      <c r="W455" s="33"/>
      <c r="X455" s="33"/>
      <c r="Y455" s="33"/>
      <c r="Z455" s="33"/>
      <c r="AA455" s="33"/>
      <c r="AB455" s="33"/>
      <c r="AC455" s="33"/>
      <c r="AD455" s="33"/>
      <c r="AE455" s="33"/>
      <c r="AT455" s="18" t="s">
        <v>186</v>
      </c>
      <c r="AU455" s="18" t="s">
        <v>91</v>
      </c>
    </row>
    <row r="456" spans="1:65" s="13" customFormat="1" ht="11.25">
      <c r="B456" s="186"/>
      <c r="D456" s="182" t="s">
        <v>187</v>
      </c>
      <c r="E456" s="187" t="s">
        <v>1</v>
      </c>
      <c r="F456" s="188" t="s">
        <v>1916</v>
      </c>
      <c r="H456" s="189">
        <v>1.4690000000000001</v>
      </c>
      <c r="I456" s="190"/>
      <c r="L456" s="186"/>
      <c r="M456" s="191"/>
      <c r="N456" s="192"/>
      <c r="O456" s="192"/>
      <c r="P456" s="192"/>
      <c r="Q456" s="192"/>
      <c r="R456" s="192"/>
      <c r="S456" s="192"/>
      <c r="T456" s="193"/>
      <c r="AT456" s="187" t="s">
        <v>187</v>
      </c>
      <c r="AU456" s="187" t="s">
        <v>91</v>
      </c>
      <c r="AV456" s="13" t="s">
        <v>91</v>
      </c>
      <c r="AW456" s="13" t="s">
        <v>36</v>
      </c>
      <c r="AX456" s="13" t="s">
        <v>80</v>
      </c>
      <c r="AY456" s="187" t="s">
        <v>180</v>
      </c>
    </row>
    <row r="457" spans="1:65" s="14" customFormat="1" ht="11.25">
      <c r="B457" s="194"/>
      <c r="D457" s="182" t="s">
        <v>187</v>
      </c>
      <c r="E457" s="195" t="s">
        <v>1</v>
      </c>
      <c r="F457" s="196" t="s">
        <v>189</v>
      </c>
      <c r="H457" s="197">
        <v>1.4690000000000001</v>
      </c>
      <c r="I457" s="198"/>
      <c r="L457" s="194"/>
      <c r="M457" s="199"/>
      <c r="N457" s="200"/>
      <c r="O457" s="200"/>
      <c r="P457" s="200"/>
      <c r="Q457" s="200"/>
      <c r="R457" s="200"/>
      <c r="S457" s="200"/>
      <c r="T457" s="201"/>
      <c r="AT457" s="195" t="s">
        <v>187</v>
      </c>
      <c r="AU457" s="195" t="s">
        <v>91</v>
      </c>
      <c r="AV457" s="14" t="s">
        <v>128</v>
      </c>
      <c r="AW457" s="14" t="s">
        <v>36</v>
      </c>
      <c r="AX457" s="14" t="s">
        <v>21</v>
      </c>
      <c r="AY457" s="195" t="s">
        <v>180</v>
      </c>
    </row>
    <row r="458" spans="1:65" s="12" customFormat="1" ht="22.9" customHeight="1">
      <c r="B458" s="154"/>
      <c r="D458" s="155" t="s">
        <v>79</v>
      </c>
      <c r="E458" s="165" t="s">
        <v>222</v>
      </c>
      <c r="F458" s="165" t="s">
        <v>223</v>
      </c>
      <c r="I458" s="157"/>
      <c r="J458" s="166">
        <f>BK458</f>
        <v>0</v>
      </c>
      <c r="L458" s="154"/>
      <c r="M458" s="159"/>
      <c r="N458" s="160"/>
      <c r="O458" s="160"/>
      <c r="P458" s="161">
        <f>SUM(P459:P633)</f>
        <v>0</v>
      </c>
      <c r="Q458" s="160"/>
      <c r="R458" s="161">
        <f>SUM(R459:R633)</f>
        <v>0</v>
      </c>
      <c r="S458" s="160"/>
      <c r="T458" s="162">
        <f>SUM(T459:T633)</f>
        <v>0</v>
      </c>
      <c r="AR458" s="155" t="s">
        <v>21</v>
      </c>
      <c r="AT458" s="163" t="s">
        <v>79</v>
      </c>
      <c r="AU458" s="163" t="s">
        <v>21</v>
      </c>
      <c r="AY458" s="155" t="s">
        <v>180</v>
      </c>
      <c r="BK458" s="164">
        <f>SUM(BK459:BK633)</f>
        <v>0</v>
      </c>
    </row>
    <row r="459" spans="1:65" s="2" customFormat="1" ht="48" customHeight="1">
      <c r="A459" s="33"/>
      <c r="B459" s="167"/>
      <c r="C459" s="168" t="s">
        <v>299</v>
      </c>
      <c r="D459" s="168" t="s">
        <v>182</v>
      </c>
      <c r="E459" s="169" t="s">
        <v>1917</v>
      </c>
      <c r="F459" s="170" t="s">
        <v>1918</v>
      </c>
      <c r="G459" s="171" t="s">
        <v>199</v>
      </c>
      <c r="H459" s="172">
        <v>112</v>
      </c>
      <c r="I459" s="173"/>
      <c r="J459" s="174">
        <f>ROUND(I459*H459,2)</f>
        <v>0</v>
      </c>
      <c r="K459" s="175"/>
      <c r="L459" s="34"/>
      <c r="M459" s="176" t="s">
        <v>1</v>
      </c>
      <c r="N459" s="177" t="s">
        <v>45</v>
      </c>
      <c r="O459" s="59"/>
      <c r="P459" s="178">
        <f>O459*H459</f>
        <v>0</v>
      </c>
      <c r="Q459" s="178">
        <v>0</v>
      </c>
      <c r="R459" s="178">
        <f>Q459*H459</f>
        <v>0</v>
      </c>
      <c r="S459" s="178">
        <v>0</v>
      </c>
      <c r="T459" s="179">
        <f>S459*H459</f>
        <v>0</v>
      </c>
      <c r="U459" s="33"/>
      <c r="V459" s="33"/>
      <c r="W459" s="33"/>
      <c r="X459" s="33"/>
      <c r="Y459" s="33"/>
      <c r="Z459" s="33"/>
      <c r="AA459" s="33"/>
      <c r="AB459" s="33"/>
      <c r="AC459" s="33"/>
      <c r="AD459" s="33"/>
      <c r="AE459" s="33"/>
      <c r="AR459" s="180" t="s">
        <v>128</v>
      </c>
      <c r="AT459" s="180" t="s">
        <v>182</v>
      </c>
      <c r="AU459" s="180" t="s">
        <v>91</v>
      </c>
      <c r="AY459" s="18" t="s">
        <v>180</v>
      </c>
      <c r="BE459" s="181">
        <f>IF(N459="základní",J459,0)</f>
        <v>0</v>
      </c>
      <c r="BF459" s="181">
        <f>IF(N459="snížená",J459,0)</f>
        <v>0</v>
      </c>
      <c r="BG459" s="181">
        <f>IF(N459="zákl. přenesená",J459,0)</f>
        <v>0</v>
      </c>
      <c r="BH459" s="181">
        <f>IF(N459="sníž. přenesená",J459,0)</f>
        <v>0</v>
      </c>
      <c r="BI459" s="181">
        <f>IF(N459="nulová",J459,0)</f>
        <v>0</v>
      </c>
      <c r="BJ459" s="18" t="s">
        <v>21</v>
      </c>
      <c r="BK459" s="181">
        <f>ROUND(I459*H459,2)</f>
        <v>0</v>
      </c>
      <c r="BL459" s="18" t="s">
        <v>128</v>
      </c>
      <c r="BM459" s="180" t="s">
        <v>422</v>
      </c>
    </row>
    <row r="460" spans="1:65" s="2" customFormat="1" ht="29.25">
      <c r="A460" s="33"/>
      <c r="B460" s="34"/>
      <c r="C460" s="33"/>
      <c r="D460" s="182" t="s">
        <v>186</v>
      </c>
      <c r="E460" s="33"/>
      <c r="F460" s="183" t="s">
        <v>1918</v>
      </c>
      <c r="G460" s="33"/>
      <c r="H460" s="33"/>
      <c r="I460" s="102"/>
      <c r="J460" s="33"/>
      <c r="K460" s="33"/>
      <c r="L460" s="34"/>
      <c r="M460" s="184"/>
      <c r="N460" s="185"/>
      <c r="O460" s="59"/>
      <c r="P460" s="59"/>
      <c r="Q460" s="59"/>
      <c r="R460" s="59"/>
      <c r="S460" s="59"/>
      <c r="T460" s="60"/>
      <c r="U460" s="33"/>
      <c r="V460" s="33"/>
      <c r="W460" s="33"/>
      <c r="X460" s="33"/>
      <c r="Y460" s="33"/>
      <c r="Z460" s="33"/>
      <c r="AA460" s="33"/>
      <c r="AB460" s="33"/>
      <c r="AC460" s="33"/>
      <c r="AD460" s="33"/>
      <c r="AE460" s="33"/>
      <c r="AT460" s="18" t="s">
        <v>186</v>
      </c>
      <c r="AU460" s="18" t="s">
        <v>91</v>
      </c>
    </row>
    <row r="461" spans="1:65" s="13" customFormat="1" ht="11.25">
      <c r="B461" s="186"/>
      <c r="D461" s="182" t="s">
        <v>187</v>
      </c>
      <c r="E461" s="187" t="s">
        <v>1</v>
      </c>
      <c r="F461" s="188" t="s">
        <v>1919</v>
      </c>
      <c r="H461" s="189">
        <v>112</v>
      </c>
      <c r="I461" s="190"/>
      <c r="L461" s="186"/>
      <c r="M461" s="191"/>
      <c r="N461" s="192"/>
      <c r="O461" s="192"/>
      <c r="P461" s="192"/>
      <c r="Q461" s="192"/>
      <c r="R461" s="192"/>
      <c r="S461" s="192"/>
      <c r="T461" s="193"/>
      <c r="AT461" s="187" t="s">
        <v>187</v>
      </c>
      <c r="AU461" s="187" t="s">
        <v>91</v>
      </c>
      <c r="AV461" s="13" t="s">
        <v>91</v>
      </c>
      <c r="AW461" s="13" t="s">
        <v>36</v>
      </c>
      <c r="AX461" s="13" t="s">
        <v>80</v>
      </c>
      <c r="AY461" s="187" t="s">
        <v>180</v>
      </c>
    </row>
    <row r="462" spans="1:65" s="14" customFormat="1" ht="11.25">
      <c r="B462" s="194"/>
      <c r="D462" s="182" t="s">
        <v>187</v>
      </c>
      <c r="E462" s="195" t="s">
        <v>1</v>
      </c>
      <c r="F462" s="196" t="s">
        <v>189</v>
      </c>
      <c r="H462" s="197">
        <v>112</v>
      </c>
      <c r="I462" s="198"/>
      <c r="L462" s="194"/>
      <c r="M462" s="199"/>
      <c r="N462" s="200"/>
      <c r="O462" s="200"/>
      <c r="P462" s="200"/>
      <c r="Q462" s="200"/>
      <c r="R462" s="200"/>
      <c r="S462" s="200"/>
      <c r="T462" s="201"/>
      <c r="AT462" s="195" t="s">
        <v>187</v>
      </c>
      <c r="AU462" s="195" t="s">
        <v>91</v>
      </c>
      <c r="AV462" s="14" t="s">
        <v>128</v>
      </c>
      <c r="AW462" s="14" t="s">
        <v>36</v>
      </c>
      <c r="AX462" s="14" t="s">
        <v>21</v>
      </c>
      <c r="AY462" s="195" t="s">
        <v>180</v>
      </c>
    </row>
    <row r="463" spans="1:65" s="2" customFormat="1" ht="48" customHeight="1">
      <c r="A463" s="33"/>
      <c r="B463" s="167"/>
      <c r="C463" s="168" t="s">
        <v>433</v>
      </c>
      <c r="D463" s="168" t="s">
        <v>182</v>
      </c>
      <c r="E463" s="169" t="s">
        <v>1920</v>
      </c>
      <c r="F463" s="170" t="s">
        <v>1921</v>
      </c>
      <c r="G463" s="171" t="s">
        <v>199</v>
      </c>
      <c r="H463" s="172">
        <v>6720</v>
      </c>
      <c r="I463" s="173"/>
      <c r="J463" s="174">
        <f>ROUND(I463*H463,2)</f>
        <v>0</v>
      </c>
      <c r="K463" s="175"/>
      <c r="L463" s="34"/>
      <c r="M463" s="176" t="s">
        <v>1</v>
      </c>
      <c r="N463" s="177" t="s">
        <v>45</v>
      </c>
      <c r="O463" s="59"/>
      <c r="P463" s="178">
        <f>O463*H463</f>
        <v>0</v>
      </c>
      <c r="Q463" s="178">
        <v>0</v>
      </c>
      <c r="R463" s="178">
        <f>Q463*H463</f>
        <v>0</v>
      </c>
      <c r="S463" s="178">
        <v>0</v>
      </c>
      <c r="T463" s="179">
        <f>S463*H463</f>
        <v>0</v>
      </c>
      <c r="U463" s="33"/>
      <c r="V463" s="33"/>
      <c r="W463" s="33"/>
      <c r="X463" s="33"/>
      <c r="Y463" s="33"/>
      <c r="Z463" s="33"/>
      <c r="AA463" s="33"/>
      <c r="AB463" s="33"/>
      <c r="AC463" s="33"/>
      <c r="AD463" s="33"/>
      <c r="AE463" s="33"/>
      <c r="AR463" s="180" t="s">
        <v>128</v>
      </c>
      <c r="AT463" s="180" t="s">
        <v>182</v>
      </c>
      <c r="AU463" s="180" t="s">
        <v>91</v>
      </c>
      <c r="AY463" s="18" t="s">
        <v>180</v>
      </c>
      <c r="BE463" s="181">
        <f>IF(N463="základní",J463,0)</f>
        <v>0</v>
      </c>
      <c r="BF463" s="181">
        <f>IF(N463="snížená",J463,0)</f>
        <v>0</v>
      </c>
      <c r="BG463" s="181">
        <f>IF(N463="zákl. přenesená",J463,0)</f>
        <v>0</v>
      </c>
      <c r="BH463" s="181">
        <f>IF(N463="sníž. přenesená",J463,0)</f>
        <v>0</v>
      </c>
      <c r="BI463" s="181">
        <f>IF(N463="nulová",J463,0)</f>
        <v>0</v>
      </c>
      <c r="BJ463" s="18" t="s">
        <v>21</v>
      </c>
      <c r="BK463" s="181">
        <f>ROUND(I463*H463,2)</f>
        <v>0</v>
      </c>
      <c r="BL463" s="18" t="s">
        <v>128</v>
      </c>
      <c r="BM463" s="180" t="s">
        <v>425</v>
      </c>
    </row>
    <row r="464" spans="1:65" s="2" customFormat="1" ht="29.25">
      <c r="A464" s="33"/>
      <c r="B464" s="34"/>
      <c r="C464" s="33"/>
      <c r="D464" s="182" t="s">
        <v>186</v>
      </c>
      <c r="E464" s="33"/>
      <c r="F464" s="183" t="s">
        <v>1921</v>
      </c>
      <c r="G464" s="33"/>
      <c r="H464" s="33"/>
      <c r="I464" s="102"/>
      <c r="J464" s="33"/>
      <c r="K464" s="33"/>
      <c r="L464" s="34"/>
      <c r="M464" s="184"/>
      <c r="N464" s="185"/>
      <c r="O464" s="59"/>
      <c r="P464" s="59"/>
      <c r="Q464" s="59"/>
      <c r="R464" s="59"/>
      <c r="S464" s="59"/>
      <c r="T464" s="60"/>
      <c r="U464" s="33"/>
      <c r="V464" s="33"/>
      <c r="W464" s="33"/>
      <c r="X464" s="33"/>
      <c r="Y464" s="33"/>
      <c r="Z464" s="33"/>
      <c r="AA464" s="33"/>
      <c r="AB464" s="33"/>
      <c r="AC464" s="33"/>
      <c r="AD464" s="33"/>
      <c r="AE464" s="33"/>
      <c r="AT464" s="18" t="s">
        <v>186</v>
      </c>
      <c r="AU464" s="18" t="s">
        <v>91</v>
      </c>
    </row>
    <row r="465" spans="1:65" s="13" customFormat="1" ht="11.25">
      <c r="B465" s="186"/>
      <c r="D465" s="182" t="s">
        <v>187</v>
      </c>
      <c r="E465" s="187" t="s">
        <v>1</v>
      </c>
      <c r="F465" s="188" t="s">
        <v>1922</v>
      </c>
      <c r="H465" s="189">
        <v>6720</v>
      </c>
      <c r="I465" s="190"/>
      <c r="L465" s="186"/>
      <c r="M465" s="191"/>
      <c r="N465" s="192"/>
      <c r="O465" s="192"/>
      <c r="P465" s="192"/>
      <c r="Q465" s="192"/>
      <c r="R465" s="192"/>
      <c r="S465" s="192"/>
      <c r="T465" s="193"/>
      <c r="AT465" s="187" t="s">
        <v>187</v>
      </c>
      <c r="AU465" s="187" t="s">
        <v>91</v>
      </c>
      <c r="AV465" s="13" t="s">
        <v>91</v>
      </c>
      <c r="AW465" s="13" t="s">
        <v>36</v>
      </c>
      <c r="AX465" s="13" t="s">
        <v>80</v>
      </c>
      <c r="AY465" s="187" t="s">
        <v>180</v>
      </c>
    </row>
    <row r="466" spans="1:65" s="14" customFormat="1" ht="11.25">
      <c r="B466" s="194"/>
      <c r="D466" s="182" t="s">
        <v>187</v>
      </c>
      <c r="E466" s="195" t="s">
        <v>1</v>
      </c>
      <c r="F466" s="196" t="s">
        <v>189</v>
      </c>
      <c r="H466" s="197">
        <v>6720</v>
      </c>
      <c r="I466" s="198"/>
      <c r="L466" s="194"/>
      <c r="M466" s="199"/>
      <c r="N466" s="200"/>
      <c r="O466" s="200"/>
      <c r="P466" s="200"/>
      <c r="Q466" s="200"/>
      <c r="R466" s="200"/>
      <c r="S466" s="200"/>
      <c r="T466" s="201"/>
      <c r="AT466" s="195" t="s">
        <v>187</v>
      </c>
      <c r="AU466" s="195" t="s">
        <v>91</v>
      </c>
      <c r="AV466" s="14" t="s">
        <v>128</v>
      </c>
      <c r="AW466" s="14" t="s">
        <v>36</v>
      </c>
      <c r="AX466" s="14" t="s">
        <v>21</v>
      </c>
      <c r="AY466" s="195" t="s">
        <v>180</v>
      </c>
    </row>
    <row r="467" spans="1:65" s="2" customFormat="1" ht="48" customHeight="1">
      <c r="A467" s="33"/>
      <c r="B467" s="167"/>
      <c r="C467" s="168" t="s">
        <v>303</v>
      </c>
      <c r="D467" s="168" t="s">
        <v>182</v>
      </c>
      <c r="E467" s="169" t="s">
        <v>1923</v>
      </c>
      <c r="F467" s="170" t="s">
        <v>1924</v>
      </c>
      <c r="G467" s="171" t="s">
        <v>199</v>
      </c>
      <c r="H467" s="172">
        <v>112</v>
      </c>
      <c r="I467" s="173"/>
      <c r="J467" s="174">
        <f>ROUND(I467*H467,2)</f>
        <v>0</v>
      </c>
      <c r="K467" s="175"/>
      <c r="L467" s="34"/>
      <c r="M467" s="176" t="s">
        <v>1</v>
      </c>
      <c r="N467" s="177" t="s">
        <v>45</v>
      </c>
      <c r="O467" s="59"/>
      <c r="P467" s="178">
        <f>O467*H467</f>
        <v>0</v>
      </c>
      <c r="Q467" s="178">
        <v>0</v>
      </c>
      <c r="R467" s="178">
        <f>Q467*H467</f>
        <v>0</v>
      </c>
      <c r="S467" s="178">
        <v>0</v>
      </c>
      <c r="T467" s="179">
        <f>S467*H467</f>
        <v>0</v>
      </c>
      <c r="U467" s="33"/>
      <c r="V467" s="33"/>
      <c r="W467" s="33"/>
      <c r="X467" s="33"/>
      <c r="Y467" s="33"/>
      <c r="Z467" s="33"/>
      <c r="AA467" s="33"/>
      <c r="AB467" s="33"/>
      <c r="AC467" s="33"/>
      <c r="AD467" s="33"/>
      <c r="AE467" s="33"/>
      <c r="AR467" s="180" t="s">
        <v>128</v>
      </c>
      <c r="AT467" s="180" t="s">
        <v>182</v>
      </c>
      <c r="AU467" s="180" t="s">
        <v>91</v>
      </c>
      <c r="AY467" s="18" t="s">
        <v>180</v>
      </c>
      <c r="BE467" s="181">
        <f>IF(N467="základní",J467,0)</f>
        <v>0</v>
      </c>
      <c r="BF467" s="181">
        <f>IF(N467="snížená",J467,0)</f>
        <v>0</v>
      </c>
      <c r="BG467" s="181">
        <f>IF(N467="zákl. přenesená",J467,0)</f>
        <v>0</v>
      </c>
      <c r="BH467" s="181">
        <f>IF(N467="sníž. přenesená",J467,0)</f>
        <v>0</v>
      </c>
      <c r="BI467" s="181">
        <f>IF(N467="nulová",J467,0)</f>
        <v>0</v>
      </c>
      <c r="BJ467" s="18" t="s">
        <v>21</v>
      </c>
      <c r="BK467" s="181">
        <f>ROUND(I467*H467,2)</f>
        <v>0</v>
      </c>
      <c r="BL467" s="18" t="s">
        <v>128</v>
      </c>
      <c r="BM467" s="180" t="s">
        <v>429</v>
      </c>
    </row>
    <row r="468" spans="1:65" s="2" customFormat="1" ht="29.25">
      <c r="A468" s="33"/>
      <c r="B468" s="34"/>
      <c r="C468" s="33"/>
      <c r="D468" s="182" t="s">
        <v>186</v>
      </c>
      <c r="E468" s="33"/>
      <c r="F468" s="183" t="s">
        <v>1924</v>
      </c>
      <c r="G468" s="33"/>
      <c r="H468" s="33"/>
      <c r="I468" s="102"/>
      <c r="J468" s="33"/>
      <c r="K468" s="33"/>
      <c r="L468" s="34"/>
      <c r="M468" s="184"/>
      <c r="N468" s="185"/>
      <c r="O468" s="59"/>
      <c r="P468" s="59"/>
      <c r="Q468" s="59"/>
      <c r="R468" s="59"/>
      <c r="S468" s="59"/>
      <c r="T468" s="60"/>
      <c r="U468" s="33"/>
      <c r="V468" s="33"/>
      <c r="W468" s="33"/>
      <c r="X468" s="33"/>
      <c r="Y468" s="33"/>
      <c r="Z468" s="33"/>
      <c r="AA468" s="33"/>
      <c r="AB468" s="33"/>
      <c r="AC468" s="33"/>
      <c r="AD468" s="33"/>
      <c r="AE468" s="33"/>
      <c r="AT468" s="18" t="s">
        <v>186</v>
      </c>
      <c r="AU468" s="18" t="s">
        <v>91</v>
      </c>
    </row>
    <row r="469" spans="1:65" s="2" customFormat="1" ht="24" customHeight="1">
      <c r="A469" s="33"/>
      <c r="B469" s="167"/>
      <c r="C469" s="168" t="s">
        <v>441</v>
      </c>
      <c r="D469" s="168" t="s">
        <v>182</v>
      </c>
      <c r="E469" s="169" t="s">
        <v>1925</v>
      </c>
      <c r="F469" s="170" t="s">
        <v>1926</v>
      </c>
      <c r="G469" s="171" t="s">
        <v>199</v>
      </c>
      <c r="H469" s="172">
        <v>112</v>
      </c>
      <c r="I469" s="173"/>
      <c r="J469" s="174">
        <f>ROUND(I469*H469,2)</f>
        <v>0</v>
      </c>
      <c r="K469" s="175"/>
      <c r="L469" s="34"/>
      <c r="M469" s="176" t="s">
        <v>1</v>
      </c>
      <c r="N469" s="177" t="s">
        <v>45</v>
      </c>
      <c r="O469" s="59"/>
      <c r="P469" s="178">
        <f>O469*H469</f>
        <v>0</v>
      </c>
      <c r="Q469" s="178">
        <v>0</v>
      </c>
      <c r="R469" s="178">
        <f>Q469*H469</f>
        <v>0</v>
      </c>
      <c r="S469" s="178">
        <v>0</v>
      </c>
      <c r="T469" s="179">
        <f>S469*H469</f>
        <v>0</v>
      </c>
      <c r="U469" s="33"/>
      <c r="V469" s="33"/>
      <c r="W469" s="33"/>
      <c r="X469" s="33"/>
      <c r="Y469" s="33"/>
      <c r="Z469" s="33"/>
      <c r="AA469" s="33"/>
      <c r="AB469" s="33"/>
      <c r="AC469" s="33"/>
      <c r="AD469" s="33"/>
      <c r="AE469" s="33"/>
      <c r="AR469" s="180" t="s">
        <v>128</v>
      </c>
      <c r="AT469" s="180" t="s">
        <v>182</v>
      </c>
      <c r="AU469" s="180" t="s">
        <v>91</v>
      </c>
      <c r="AY469" s="18" t="s">
        <v>180</v>
      </c>
      <c r="BE469" s="181">
        <f>IF(N469="základní",J469,0)</f>
        <v>0</v>
      </c>
      <c r="BF469" s="181">
        <f>IF(N469="snížená",J469,0)</f>
        <v>0</v>
      </c>
      <c r="BG469" s="181">
        <f>IF(N469="zákl. přenesená",J469,0)</f>
        <v>0</v>
      </c>
      <c r="BH469" s="181">
        <f>IF(N469="sníž. přenesená",J469,0)</f>
        <v>0</v>
      </c>
      <c r="BI469" s="181">
        <f>IF(N469="nulová",J469,0)</f>
        <v>0</v>
      </c>
      <c r="BJ469" s="18" t="s">
        <v>21</v>
      </c>
      <c r="BK469" s="181">
        <f>ROUND(I469*H469,2)</f>
        <v>0</v>
      </c>
      <c r="BL469" s="18" t="s">
        <v>128</v>
      </c>
      <c r="BM469" s="180" t="s">
        <v>432</v>
      </c>
    </row>
    <row r="470" spans="1:65" s="2" customFormat="1" ht="19.5">
      <c r="A470" s="33"/>
      <c r="B470" s="34"/>
      <c r="C470" s="33"/>
      <c r="D470" s="182" t="s">
        <v>186</v>
      </c>
      <c r="E470" s="33"/>
      <c r="F470" s="183" t="s">
        <v>1926</v>
      </c>
      <c r="G470" s="33"/>
      <c r="H470" s="33"/>
      <c r="I470" s="102"/>
      <c r="J470" s="33"/>
      <c r="K470" s="33"/>
      <c r="L470" s="34"/>
      <c r="M470" s="184"/>
      <c r="N470" s="185"/>
      <c r="O470" s="59"/>
      <c r="P470" s="59"/>
      <c r="Q470" s="59"/>
      <c r="R470" s="59"/>
      <c r="S470" s="59"/>
      <c r="T470" s="60"/>
      <c r="U470" s="33"/>
      <c r="V470" s="33"/>
      <c r="W470" s="33"/>
      <c r="X470" s="33"/>
      <c r="Y470" s="33"/>
      <c r="Z470" s="33"/>
      <c r="AA470" s="33"/>
      <c r="AB470" s="33"/>
      <c r="AC470" s="33"/>
      <c r="AD470" s="33"/>
      <c r="AE470" s="33"/>
      <c r="AT470" s="18" t="s">
        <v>186</v>
      </c>
      <c r="AU470" s="18" t="s">
        <v>91</v>
      </c>
    </row>
    <row r="471" spans="1:65" s="13" customFormat="1" ht="11.25">
      <c r="B471" s="186"/>
      <c r="D471" s="182" t="s">
        <v>187</v>
      </c>
      <c r="E471" s="187" t="s">
        <v>1</v>
      </c>
      <c r="F471" s="188" t="s">
        <v>436</v>
      </c>
      <c r="H471" s="189">
        <v>112</v>
      </c>
      <c r="I471" s="190"/>
      <c r="L471" s="186"/>
      <c r="M471" s="191"/>
      <c r="N471" s="192"/>
      <c r="O471" s="192"/>
      <c r="P471" s="192"/>
      <c r="Q471" s="192"/>
      <c r="R471" s="192"/>
      <c r="S471" s="192"/>
      <c r="T471" s="193"/>
      <c r="AT471" s="187" t="s">
        <v>187</v>
      </c>
      <c r="AU471" s="187" t="s">
        <v>91</v>
      </c>
      <c r="AV471" s="13" t="s">
        <v>91</v>
      </c>
      <c r="AW471" s="13" t="s">
        <v>36</v>
      </c>
      <c r="AX471" s="13" t="s">
        <v>80</v>
      </c>
      <c r="AY471" s="187" t="s">
        <v>180</v>
      </c>
    </row>
    <row r="472" spans="1:65" s="14" customFormat="1" ht="11.25">
      <c r="B472" s="194"/>
      <c r="D472" s="182" t="s">
        <v>187</v>
      </c>
      <c r="E472" s="195" t="s">
        <v>1</v>
      </c>
      <c r="F472" s="196" t="s">
        <v>189</v>
      </c>
      <c r="H472" s="197">
        <v>112</v>
      </c>
      <c r="I472" s="198"/>
      <c r="L472" s="194"/>
      <c r="M472" s="199"/>
      <c r="N472" s="200"/>
      <c r="O472" s="200"/>
      <c r="P472" s="200"/>
      <c r="Q472" s="200"/>
      <c r="R472" s="200"/>
      <c r="S472" s="200"/>
      <c r="T472" s="201"/>
      <c r="AT472" s="195" t="s">
        <v>187</v>
      </c>
      <c r="AU472" s="195" t="s">
        <v>91</v>
      </c>
      <c r="AV472" s="14" t="s">
        <v>128</v>
      </c>
      <c r="AW472" s="14" t="s">
        <v>36</v>
      </c>
      <c r="AX472" s="14" t="s">
        <v>21</v>
      </c>
      <c r="AY472" s="195" t="s">
        <v>180</v>
      </c>
    </row>
    <row r="473" spans="1:65" s="2" customFormat="1" ht="24" customHeight="1">
      <c r="A473" s="33"/>
      <c r="B473" s="167"/>
      <c r="C473" s="168" t="s">
        <v>309</v>
      </c>
      <c r="D473" s="168" t="s">
        <v>182</v>
      </c>
      <c r="E473" s="169" t="s">
        <v>1927</v>
      </c>
      <c r="F473" s="170" t="s">
        <v>1928</v>
      </c>
      <c r="G473" s="171" t="s">
        <v>199</v>
      </c>
      <c r="H473" s="172">
        <v>6720</v>
      </c>
      <c r="I473" s="173"/>
      <c r="J473" s="174">
        <f>ROUND(I473*H473,2)</f>
        <v>0</v>
      </c>
      <c r="K473" s="175"/>
      <c r="L473" s="34"/>
      <c r="M473" s="176" t="s">
        <v>1</v>
      </c>
      <c r="N473" s="177" t="s">
        <v>45</v>
      </c>
      <c r="O473" s="59"/>
      <c r="P473" s="178">
        <f>O473*H473</f>
        <v>0</v>
      </c>
      <c r="Q473" s="178">
        <v>0</v>
      </c>
      <c r="R473" s="178">
        <f>Q473*H473</f>
        <v>0</v>
      </c>
      <c r="S473" s="178">
        <v>0</v>
      </c>
      <c r="T473" s="179">
        <f>S473*H473</f>
        <v>0</v>
      </c>
      <c r="U473" s="33"/>
      <c r="V473" s="33"/>
      <c r="W473" s="33"/>
      <c r="X473" s="33"/>
      <c r="Y473" s="33"/>
      <c r="Z473" s="33"/>
      <c r="AA473" s="33"/>
      <c r="AB473" s="33"/>
      <c r="AC473" s="33"/>
      <c r="AD473" s="33"/>
      <c r="AE473" s="33"/>
      <c r="AR473" s="180" t="s">
        <v>128</v>
      </c>
      <c r="AT473" s="180" t="s">
        <v>182</v>
      </c>
      <c r="AU473" s="180" t="s">
        <v>91</v>
      </c>
      <c r="AY473" s="18" t="s">
        <v>180</v>
      </c>
      <c r="BE473" s="181">
        <f>IF(N473="základní",J473,0)</f>
        <v>0</v>
      </c>
      <c r="BF473" s="181">
        <f>IF(N473="snížená",J473,0)</f>
        <v>0</v>
      </c>
      <c r="BG473" s="181">
        <f>IF(N473="zákl. přenesená",J473,0)</f>
        <v>0</v>
      </c>
      <c r="BH473" s="181">
        <f>IF(N473="sníž. přenesená",J473,0)</f>
        <v>0</v>
      </c>
      <c r="BI473" s="181">
        <f>IF(N473="nulová",J473,0)</f>
        <v>0</v>
      </c>
      <c r="BJ473" s="18" t="s">
        <v>21</v>
      </c>
      <c r="BK473" s="181">
        <f>ROUND(I473*H473,2)</f>
        <v>0</v>
      </c>
      <c r="BL473" s="18" t="s">
        <v>128</v>
      </c>
      <c r="BM473" s="180" t="s">
        <v>436</v>
      </c>
    </row>
    <row r="474" spans="1:65" s="2" customFormat="1" ht="19.5">
      <c r="A474" s="33"/>
      <c r="B474" s="34"/>
      <c r="C474" s="33"/>
      <c r="D474" s="182" t="s">
        <v>186</v>
      </c>
      <c r="E474" s="33"/>
      <c r="F474" s="183" t="s">
        <v>1928</v>
      </c>
      <c r="G474" s="33"/>
      <c r="H474" s="33"/>
      <c r="I474" s="102"/>
      <c r="J474" s="33"/>
      <c r="K474" s="33"/>
      <c r="L474" s="34"/>
      <c r="M474" s="184"/>
      <c r="N474" s="185"/>
      <c r="O474" s="59"/>
      <c r="P474" s="59"/>
      <c r="Q474" s="59"/>
      <c r="R474" s="59"/>
      <c r="S474" s="59"/>
      <c r="T474" s="60"/>
      <c r="U474" s="33"/>
      <c r="V474" s="33"/>
      <c r="W474" s="33"/>
      <c r="X474" s="33"/>
      <c r="Y474" s="33"/>
      <c r="Z474" s="33"/>
      <c r="AA474" s="33"/>
      <c r="AB474" s="33"/>
      <c r="AC474" s="33"/>
      <c r="AD474" s="33"/>
      <c r="AE474" s="33"/>
      <c r="AT474" s="18" t="s">
        <v>186</v>
      </c>
      <c r="AU474" s="18" t="s">
        <v>91</v>
      </c>
    </row>
    <row r="475" spans="1:65" s="13" customFormat="1" ht="11.25">
      <c r="B475" s="186"/>
      <c r="D475" s="182" t="s">
        <v>187</v>
      </c>
      <c r="E475" s="187" t="s">
        <v>1</v>
      </c>
      <c r="F475" s="188" t="s">
        <v>1922</v>
      </c>
      <c r="H475" s="189">
        <v>6720</v>
      </c>
      <c r="I475" s="190"/>
      <c r="L475" s="186"/>
      <c r="M475" s="191"/>
      <c r="N475" s="192"/>
      <c r="O475" s="192"/>
      <c r="P475" s="192"/>
      <c r="Q475" s="192"/>
      <c r="R475" s="192"/>
      <c r="S475" s="192"/>
      <c r="T475" s="193"/>
      <c r="AT475" s="187" t="s">
        <v>187</v>
      </c>
      <c r="AU475" s="187" t="s">
        <v>91</v>
      </c>
      <c r="AV475" s="13" t="s">
        <v>91</v>
      </c>
      <c r="AW475" s="13" t="s">
        <v>36</v>
      </c>
      <c r="AX475" s="13" t="s">
        <v>80</v>
      </c>
      <c r="AY475" s="187" t="s">
        <v>180</v>
      </c>
    </row>
    <row r="476" spans="1:65" s="14" customFormat="1" ht="11.25">
      <c r="B476" s="194"/>
      <c r="D476" s="182" t="s">
        <v>187</v>
      </c>
      <c r="E476" s="195" t="s">
        <v>1</v>
      </c>
      <c r="F476" s="196" t="s">
        <v>189</v>
      </c>
      <c r="H476" s="197">
        <v>6720</v>
      </c>
      <c r="I476" s="198"/>
      <c r="L476" s="194"/>
      <c r="M476" s="199"/>
      <c r="N476" s="200"/>
      <c r="O476" s="200"/>
      <c r="P476" s="200"/>
      <c r="Q476" s="200"/>
      <c r="R476" s="200"/>
      <c r="S476" s="200"/>
      <c r="T476" s="201"/>
      <c r="AT476" s="195" t="s">
        <v>187</v>
      </c>
      <c r="AU476" s="195" t="s">
        <v>91</v>
      </c>
      <c r="AV476" s="14" t="s">
        <v>128</v>
      </c>
      <c r="AW476" s="14" t="s">
        <v>36</v>
      </c>
      <c r="AX476" s="14" t="s">
        <v>21</v>
      </c>
      <c r="AY476" s="195" t="s">
        <v>180</v>
      </c>
    </row>
    <row r="477" spans="1:65" s="2" customFormat="1" ht="24" customHeight="1">
      <c r="A477" s="33"/>
      <c r="B477" s="167"/>
      <c r="C477" s="168" t="s">
        <v>448</v>
      </c>
      <c r="D477" s="168" t="s">
        <v>182</v>
      </c>
      <c r="E477" s="169" t="s">
        <v>1929</v>
      </c>
      <c r="F477" s="170" t="s">
        <v>1930</v>
      </c>
      <c r="G477" s="171" t="s">
        <v>199</v>
      </c>
      <c r="H477" s="172">
        <v>112</v>
      </c>
      <c r="I477" s="173"/>
      <c r="J477" s="174">
        <f>ROUND(I477*H477,2)</f>
        <v>0</v>
      </c>
      <c r="K477" s="175"/>
      <c r="L477" s="34"/>
      <c r="M477" s="176" t="s">
        <v>1</v>
      </c>
      <c r="N477" s="177" t="s">
        <v>45</v>
      </c>
      <c r="O477" s="59"/>
      <c r="P477" s="178">
        <f>O477*H477</f>
        <v>0</v>
      </c>
      <c r="Q477" s="178">
        <v>0</v>
      </c>
      <c r="R477" s="178">
        <f>Q477*H477</f>
        <v>0</v>
      </c>
      <c r="S477" s="178">
        <v>0</v>
      </c>
      <c r="T477" s="179">
        <f>S477*H477</f>
        <v>0</v>
      </c>
      <c r="U477" s="33"/>
      <c r="V477" s="33"/>
      <c r="W477" s="33"/>
      <c r="X477" s="33"/>
      <c r="Y477" s="33"/>
      <c r="Z477" s="33"/>
      <c r="AA477" s="33"/>
      <c r="AB477" s="33"/>
      <c r="AC477" s="33"/>
      <c r="AD477" s="33"/>
      <c r="AE477" s="33"/>
      <c r="AR477" s="180" t="s">
        <v>128</v>
      </c>
      <c r="AT477" s="180" t="s">
        <v>182</v>
      </c>
      <c r="AU477" s="180" t="s">
        <v>91</v>
      </c>
      <c r="AY477" s="18" t="s">
        <v>180</v>
      </c>
      <c r="BE477" s="181">
        <f>IF(N477="základní",J477,0)</f>
        <v>0</v>
      </c>
      <c r="BF477" s="181">
        <f>IF(N477="snížená",J477,0)</f>
        <v>0</v>
      </c>
      <c r="BG477" s="181">
        <f>IF(N477="zákl. přenesená",J477,0)</f>
        <v>0</v>
      </c>
      <c r="BH477" s="181">
        <f>IF(N477="sníž. přenesená",J477,0)</f>
        <v>0</v>
      </c>
      <c r="BI477" s="181">
        <f>IF(N477="nulová",J477,0)</f>
        <v>0</v>
      </c>
      <c r="BJ477" s="18" t="s">
        <v>21</v>
      </c>
      <c r="BK477" s="181">
        <f>ROUND(I477*H477,2)</f>
        <v>0</v>
      </c>
      <c r="BL477" s="18" t="s">
        <v>128</v>
      </c>
      <c r="BM477" s="180" t="s">
        <v>439</v>
      </c>
    </row>
    <row r="478" spans="1:65" s="2" customFormat="1" ht="19.5">
      <c r="A478" s="33"/>
      <c r="B478" s="34"/>
      <c r="C478" s="33"/>
      <c r="D478" s="182" t="s">
        <v>186</v>
      </c>
      <c r="E478" s="33"/>
      <c r="F478" s="183" t="s">
        <v>1930</v>
      </c>
      <c r="G478" s="33"/>
      <c r="H478" s="33"/>
      <c r="I478" s="102"/>
      <c r="J478" s="33"/>
      <c r="K478" s="33"/>
      <c r="L478" s="34"/>
      <c r="M478" s="184"/>
      <c r="N478" s="185"/>
      <c r="O478" s="59"/>
      <c r="P478" s="59"/>
      <c r="Q478" s="59"/>
      <c r="R478" s="59"/>
      <c r="S478" s="59"/>
      <c r="T478" s="60"/>
      <c r="U478" s="33"/>
      <c r="V478" s="33"/>
      <c r="W478" s="33"/>
      <c r="X478" s="33"/>
      <c r="Y478" s="33"/>
      <c r="Z478" s="33"/>
      <c r="AA478" s="33"/>
      <c r="AB478" s="33"/>
      <c r="AC478" s="33"/>
      <c r="AD478" s="33"/>
      <c r="AE478" s="33"/>
      <c r="AT478" s="18" t="s">
        <v>186</v>
      </c>
      <c r="AU478" s="18" t="s">
        <v>91</v>
      </c>
    </row>
    <row r="479" spans="1:65" s="2" customFormat="1" ht="72" customHeight="1">
      <c r="A479" s="33"/>
      <c r="B479" s="167"/>
      <c r="C479" s="168" t="s">
        <v>314</v>
      </c>
      <c r="D479" s="168" t="s">
        <v>182</v>
      </c>
      <c r="E479" s="169" t="s">
        <v>252</v>
      </c>
      <c r="F479" s="170" t="s">
        <v>253</v>
      </c>
      <c r="G479" s="171" t="s">
        <v>199</v>
      </c>
      <c r="H479" s="172">
        <v>192.505</v>
      </c>
      <c r="I479" s="173"/>
      <c r="J479" s="174">
        <f>ROUND(I479*H479,2)</f>
        <v>0</v>
      </c>
      <c r="K479" s="175"/>
      <c r="L479" s="34"/>
      <c r="M479" s="176" t="s">
        <v>1</v>
      </c>
      <c r="N479" s="177" t="s">
        <v>45</v>
      </c>
      <c r="O479" s="59"/>
      <c r="P479" s="178">
        <f>O479*H479</f>
        <v>0</v>
      </c>
      <c r="Q479" s="178">
        <v>0</v>
      </c>
      <c r="R479" s="178">
        <f>Q479*H479</f>
        <v>0</v>
      </c>
      <c r="S479" s="178">
        <v>0</v>
      </c>
      <c r="T479" s="179">
        <f>S479*H479</f>
        <v>0</v>
      </c>
      <c r="U479" s="33"/>
      <c r="V479" s="33"/>
      <c r="W479" s="33"/>
      <c r="X479" s="33"/>
      <c r="Y479" s="33"/>
      <c r="Z479" s="33"/>
      <c r="AA479" s="33"/>
      <c r="AB479" s="33"/>
      <c r="AC479" s="33"/>
      <c r="AD479" s="33"/>
      <c r="AE479" s="33"/>
      <c r="AR479" s="180" t="s">
        <v>128</v>
      </c>
      <c r="AT479" s="180" t="s">
        <v>182</v>
      </c>
      <c r="AU479" s="180" t="s">
        <v>91</v>
      </c>
      <c r="AY479" s="18" t="s">
        <v>180</v>
      </c>
      <c r="BE479" s="181">
        <f>IF(N479="základní",J479,0)</f>
        <v>0</v>
      </c>
      <c r="BF479" s="181">
        <f>IF(N479="snížená",J479,0)</f>
        <v>0</v>
      </c>
      <c r="BG479" s="181">
        <f>IF(N479="zákl. přenesená",J479,0)</f>
        <v>0</v>
      </c>
      <c r="BH479" s="181">
        <f>IF(N479="sníž. přenesená",J479,0)</f>
        <v>0</v>
      </c>
      <c r="BI479" s="181">
        <f>IF(N479="nulová",J479,0)</f>
        <v>0</v>
      </c>
      <c r="BJ479" s="18" t="s">
        <v>21</v>
      </c>
      <c r="BK479" s="181">
        <f>ROUND(I479*H479,2)</f>
        <v>0</v>
      </c>
      <c r="BL479" s="18" t="s">
        <v>128</v>
      </c>
      <c r="BM479" s="180" t="s">
        <v>444</v>
      </c>
    </row>
    <row r="480" spans="1:65" s="2" customFormat="1" ht="39">
      <c r="A480" s="33"/>
      <c r="B480" s="34"/>
      <c r="C480" s="33"/>
      <c r="D480" s="182" t="s">
        <v>186</v>
      </c>
      <c r="E480" s="33"/>
      <c r="F480" s="183" t="s">
        <v>253</v>
      </c>
      <c r="G480" s="33"/>
      <c r="H480" s="33"/>
      <c r="I480" s="102"/>
      <c r="J480" s="33"/>
      <c r="K480" s="33"/>
      <c r="L480" s="34"/>
      <c r="M480" s="184"/>
      <c r="N480" s="185"/>
      <c r="O480" s="59"/>
      <c r="P480" s="59"/>
      <c r="Q480" s="59"/>
      <c r="R480" s="59"/>
      <c r="S480" s="59"/>
      <c r="T480" s="60"/>
      <c r="U480" s="33"/>
      <c r="V480" s="33"/>
      <c r="W480" s="33"/>
      <c r="X480" s="33"/>
      <c r="Y480" s="33"/>
      <c r="Z480" s="33"/>
      <c r="AA480" s="33"/>
      <c r="AB480" s="33"/>
      <c r="AC480" s="33"/>
      <c r="AD480" s="33"/>
      <c r="AE480" s="33"/>
      <c r="AT480" s="18" t="s">
        <v>186</v>
      </c>
      <c r="AU480" s="18" t="s">
        <v>91</v>
      </c>
    </row>
    <row r="481" spans="1:65" s="13" customFormat="1" ht="11.25">
      <c r="B481" s="186"/>
      <c r="D481" s="182" t="s">
        <v>187</v>
      </c>
      <c r="E481" s="187" t="s">
        <v>1</v>
      </c>
      <c r="F481" s="188" t="s">
        <v>1931</v>
      </c>
      <c r="H481" s="189">
        <v>192.505</v>
      </c>
      <c r="I481" s="190"/>
      <c r="L481" s="186"/>
      <c r="M481" s="191"/>
      <c r="N481" s="192"/>
      <c r="O481" s="192"/>
      <c r="P481" s="192"/>
      <c r="Q481" s="192"/>
      <c r="R481" s="192"/>
      <c r="S481" s="192"/>
      <c r="T481" s="193"/>
      <c r="AT481" s="187" t="s">
        <v>187</v>
      </c>
      <c r="AU481" s="187" t="s">
        <v>91</v>
      </c>
      <c r="AV481" s="13" t="s">
        <v>91</v>
      </c>
      <c r="AW481" s="13" t="s">
        <v>36</v>
      </c>
      <c r="AX481" s="13" t="s">
        <v>80</v>
      </c>
      <c r="AY481" s="187" t="s">
        <v>180</v>
      </c>
    </row>
    <row r="482" spans="1:65" s="14" customFormat="1" ht="11.25">
      <c r="B482" s="194"/>
      <c r="D482" s="182" t="s">
        <v>187</v>
      </c>
      <c r="E482" s="195" t="s">
        <v>1</v>
      </c>
      <c r="F482" s="196" t="s">
        <v>189</v>
      </c>
      <c r="H482" s="197">
        <v>192.505</v>
      </c>
      <c r="I482" s="198"/>
      <c r="L482" s="194"/>
      <c r="M482" s="199"/>
      <c r="N482" s="200"/>
      <c r="O482" s="200"/>
      <c r="P482" s="200"/>
      <c r="Q482" s="200"/>
      <c r="R482" s="200"/>
      <c r="S482" s="200"/>
      <c r="T482" s="201"/>
      <c r="AT482" s="195" t="s">
        <v>187</v>
      </c>
      <c r="AU482" s="195" t="s">
        <v>91</v>
      </c>
      <c r="AV482" s="14" t="s">
        <v>128</v>
      </c>
      <c r="AW482" s="14" t="s">
        <v>36</v>
      </c>
      <c r="AX482" s="14" t="s">
        <v>21</v>
      </c>
      <c r="AY482" s="195" t="s">
        <v>180</v>
      </c>
    </row>
    <row r="483" spans="1:65" s="2" customFormat="1" ht="24" customHeight="1">
      <c r="A483" s="33"/>
      <c r="B483" s="167"/>
      <c r="C483" s="168" t="s">
        <v>455</v>
      </c>
      <c r="D483" s="168" t="s">
        <v>182</v>
      </c>
      <c r="E483" s="169" t="s">
        <v>1932</v>
      </c>
      <c r="F483" s="170" t="s">
        <v>1933</v>
      </c>
      <c r="G483" s="171" t="s">
        <v>199</v>
      </c>
      <c r="H483" s="172">
        <v>69.238</v>
      </c>
      <c r="I483" s="173"/>
      <c r="J483" s="174">
        <f>ROUND(I483*H483,2)</f>
        <v>0</v>
      </c>
      <c r="K483" s="175"/>
      <c r="L483" s="34"/>
      <c r="M483" s="176" t="s">
        <v>1</v>
      </c>
      <c r="N483" s="177" t="s">
        <v>45</v>
      </c>
      <c r="O483" s="59"/>
      <c r="P483" s="178">
        <f>O483*H483</f>
        <v>0</v>
      </c>
      <c r="Q483" s="178">
        <v>0</v>
      </c>
      <c r="R483" s="178">
        <f>Q483*H483</f>
        <v>0</v>
      </c>
      <c r="S483" s="178">
        <v>0</v>
      </c>
      <c r="T483" s="179">
        <f>S483*H483</f>
        <v>0</v>
      </c>
      <c r="U483" s="33"/>
      <c r="V483" s="33"/>
      <c r="W483" s="33"/>
      <c r="X483" s="33"/>
      <c r="Y483" s="33"/>
      <c r="Z483" s="33"/>
      <c r="AA483" s="33"/>
      <c r="AB483" s="33"/>
      <c r="AC483" s="33"/>
      <c r="AD483" s="33"/>
      <c r="AE483" s="33"/>
      <c r="AR483" s="180" t="s">
        <v>128</v>
      </c>
      <c r="AT483" s="180" t="s">
        <v>182</v>
      </c>
      <c r="AU483" s="180" t="s">
        <v>91</v>
      </c>
      <c r="AY483" s="18" t="s">
        <v>180</v>
      </c>
      <c r="BE483" s="181">
        <f>IF(N483="základní",J483,0)</f>
        <v>0</v>
      </c>
      <c r="BF483" s="181">
        <f>IF(N483="snížená",J483,0)</f>
        <v>0</v>
      </c>
      <c r="BG483" s="181">
        <f>IF(N483="zákl. přenesená",J483,0)</f>
        <v>0</v>
      </c>
      <c r="BH483" s="181">
        <f>IF(N483="sníž. přenesená",J483,0)</f>
        <v>0</v>
      </c>
      <c r="BI483" s="181">
        <f>IF(N483="nulová",J483,0)</f>
        <v>0</v>
      </c>
      <c r="BJ483" s="18" t="s">
        <v>21</v>
      </c>
      <c r="BK483" s="181">
        <f>ROUND(I483*H483,2)</f>
        <v>0</v>
      </c>
      <c r="BL483" s="18" t="s">
        <v>128</v>
      </c>
      <c r="BM483" s="180" t="s">
        <v>446</v>
      </c>
    </row>
    <row r="484" spans="1:65" s="2" customFormat="1" ht="19.5">
      <c r="A484" s="33"/>
      <c r="B484" s="34"/>
      <c r="C484" s="33"/>
      <c r="D484" s="182" t="s">
        <v>186</v>
      </c>
      <c r="E484" s="33"/>
      <c r="F484" s="183" t="s">
        <v>1933</v>
      </c>
      <c r="G484" s="33"/>
      <c r="H484" s="33"/>
      <c r="I484" s="102"/>
      <c r="J484" s="33"/>
      <c r="K484" s="33"/>
      <c r="L484" s="34"/>
      <c r="M484" s="184"/>
      <c r="N484" s="185"/>
      <c r="O484" s="59"/>
      <c r="P484" s="59"/>
      <c r="Q484" s="59"/>
      <c r="R484" s="59"/>
      <c r="S484" s="59"/>
      <c r="T484" s="60"/>
      <c r="U484" s="33"/>
      <c r="V484" s="33"/>
      <c r="W484" s="33"/>
      <c r="X484" s="33"/>
      <c r="Y484" s="33"/>
      <c r="Z484" s="33"/>
      <c r="AA484" s="33"/>
      <c r="AB484" s="33"/>
      <c r="AC484" s="33"/>
      <c r="AD484" s="33"/>
      <c r="AE484" s="33"/>
      <c r="AT484" s="18" t="s">
        <v>186</v>
      </c>
      <c r="AU484" s="18" t="s">
        <v>91</v>
      </c>
    </row>
    <row r="485" spans="1:65" s="15" customFormat="1" ht="11.25">
      <c r="B485" s="213"/>
      <c r="D485" s="182" t="s">
        <v>187</v>
      </c>
      <c r="E485" s="214" t="s">
        <v>1</v>
      </c>
      <c r="F485" s="215" t="s">
        <v>1934</v>
      </c>
      <c r="H485" s="214" t="s">
        <v>1</v>
      </c>
      <c r="I485" s="216"/>
      <c r="L485" s="213"/>
      <c r="M485" s="217"/>
      <c r="N485" s="218"/>
      <c r="O485" s="218"/>
      <c r="P485" s="218"/>
      <c r="Q485" s="218"/>
      <c r="R485" s="218"/>
      <c r="S485" s="218"/>
      <c r="T485" s="219"/>
      <c r="AT485" s="214" t="s">
        <v>187</v>
      </c>
      <c r="AU485" s="214" t="s">
        <v>91</v>
      </c>
      <c r="AV485" s="15" t="s">
        <v>21</v>
      </c>
      <c r="AW485" s="15" t="s">
        <v>36</v>
      </c>
      <c r="AX485" s="15" t="s">
        <v>80</v>
      </c>
      <c r="AY485" s="214" t="s">
        <v>180</v>
      </c>
    </row>
    <row r="486" spans="1:65" s="13" customFormat="1" ht="11.25">
      <c r="B486" s="186"/>
      <c r="D486" s="182" t="s">
        <v>187</v>
      </c>
      <c r="E486" s="187" t="s">
        <v>1</v>
      </c>
      <c r="F486" s="188" t="s">
        <v>1935</v>
      </c>
      <c r="H486" s="189">
        <v>69.238</v>
      </c>
      <c r="I486" s="190"/>
      <c r="L486" s="186"/>
      <c r="M486" s="191"/>
      <c r="N486" s="192"/>
      <c r="O486" s="192"/>
      <c r="P486" s="192"/>
      <c r="Q486" s="192"/>
      <c r="R486" s="192"/>
      <c r="S486" s="192"/>
      <c r="T486" s="193"/>
      <c r="AT486" s="187" t="s">
        <v>187</v>
      </c>
      <c r="AU486" s="187" t="s">
        <v>91</v>
      </c>
      <c r="AV486" s="13" t="s">
        <v>91</v>
      </c>
      <c r="AW486" s="13" t="s">
        <v>36</v>
      </c>
      <c r="AX486" s="13" t="s">
        <v>80</v>
      </c>
      <c r="AY486" s="187" t="s">
        <v>180</v>
      </c>
    </row>
    <row r="487" spans="1:65" s="14" customFormat="1" ht="11.25">
      <c r="B487" s="194"/>
      <c r="D487" s="182" t="s">
        <v>187</v>
      </c>
      <c r="E487" s="195" t="s">
        <v>1</v>
      </c>
      <c r="F487" s="196" t="s">
        <v>189</v>
      </c>
      <c r="H487" s="197">
        <v>69.238</v>
      </c>
      <c r="I487" s="198"/>
      <c r="L487" s="194"/>
      <c r="M487" s="199"/>
      <c r="N487" s="200"/>
      <c r="O487" s="200"/>
      <c r="P487" s="200"/>
      <c r="Q487" s="200"/>
      <c r="R487" s="200"/>
      <c r="S487" s="200"/>
      <c r="T487" s="201"/>
      <c r="AT487" s="195" t="s">
        <v>187</v>
      </c>
      <c r="AU487" s="195" t="s">
        <v>91</v>
      </c>
      <c r="AV487" s="14" t="s">
        <v>128</v>
      </c>
      <c r="AW487" s="14" t="s">
        <v>36</v>
      </c>
      <c r="AX487" s="14" t="s">
        <v>21</v>
      </c>
      <c r="AY487" s="195" t="s">
        <v>180</v>
      </c>
    </row>
    <row r="488" spans="1:65" s="2" customFormat="1" ht="24" customHeight="1">
      <c r="A488" s="33"/>
      <c r="B488" s="167"/>
      <c r="C488" s="168" t="s">
        <v>319</v>
      </c>
      <c r="D488" s="168" t="s">
        <v>182</v>
      </c>
      <c r="E488" s="169" t="s">
        <v>1936</v>
      </c>
      <c r="F488" s="170" t="s">
        <v>1937</v>
      </c>
      <c r="G488" s="171" t="s">
        <v>495</v>
      </c>
      <c r="H488" s="172">
        <v>4</v>
      </c>
      <c r="I488" s="173"/>
      <c r="J488" s="174">
        <f>ROUND(I488*H488,2)</f>
        <v>0</v>
      </c>
      <c r="K488" s="175"/>
      <c r="L488" s="34"/>
      <c r="M488" s="176" t="s">
        <v>1</v>
      </c>
      <c r="N488" s="177" t="s">
        <v>45</v>
      </c>
      <c r="O488" s="59"/>
      <c r="P488" s="178">
        <f>O488*H488</f>
        <v>0</v>
      </c>
      <c r="Q488" s="178">
        <v>0</v>
      </c>
      <c r="R488" s="178">
        <f>Q488*H488</f>
        <v>0</v>
      </c>
      <c r="S488" s="178">
        <v>0</v>
      </c>
      <c r="T488" s="179">
        <f>S488*H488</f>
        <v>0</v>
      </c>
      <c r="U488" s="33"/>
      <c r="V488" s="33"/>
      <c r="W488" s="33"/>
      <c r="X488" s="33"/>
      <c r="Y488" s="33"/>
      <c r="Z488" s="33"/>
      <c r="AA488" s="33"/>
      <c r="AB488" s="33"/>
      <c r="AC488" s="33"/>
      <c r="AD488" s="33"/>
      <c r="AE488" s="33"/>
      <c r="AR488" s="180" t="s">
        <v>128</v>
      </c>
      <c r="AT488" s="180" t="s">
        <v>182</v>
      </c>
      <c r="AU488" s="180" t="s">
        <v>91</v>
      </c>
      <c r="AY488" s="18" t="s">
        <v>180</v>
      </c>
      <c r="BE488" s="181">
        <f>IF(N488="základní",J488,0)</f>
        <v>0</v>
      </c>
      <c r="BF488" s="181">
        <f>IF(N488="snížená",J488,0)</f>
        <v>0</v>
      </c>
      <c r="BG488" s="181">
        <f>IF(N488="zákl. přenesená",J488,0)</f>
        <v>0</v>
      </c>
      <c r="BH488" s="181">
        <f>IF(N488="sníž. přenesená",J488,0)</f>
        <v>0</v>
      </c>
      <c r="BI488" s="181">
        <f>IF(N488="nulová",J488,0)</f>
        <v>0</v>
      </c>
      <c r="BJ488" s="18" t="s">
        <v>21</v>
      </c>
      <c r="BK488" s="181">
        <f>ROUND(I488*H488,2)</f>
        <v>0</v>
      </c>
      <c r="BL488" s="18" t="s">
        <v>128</v>
      </c>
      <c r="BM488" s="180" t="s">
        <v>451</v>
      </c>
    </row>
    <row r="489" spans="1:65" s="2" customFormat="1" ht="11.25">
      <c r="A489" s="33"/>
      <c r="B489" s="34"/>
      <c r="C489" s="33"/>
      <c r="D489" s="182" t="s">
        <v>186</v>
      </c>
      <c r="E489" s="33"/>
      <c r="F489" s="183" t="s">
        <v>1937</v>
      </c>
      <c r="G489" s="33"/>
      <c r="H489" s="33"/>
      <c r="I489" s="102"/>
      <c r="J489" s="33"/>
      <c r="K489" s="33"/>
      <c r="L489" s="34"/>
      <c r="M489" s="184"/>
      <c r="N489" s="185"/>
      <c r="O489" s="59"/>
      <c r="P489" s="59"/>
      <c r="Q489" s="59"/>
      <c r="R489" s="59"/>
      <c r="S489" s="59"/>
      <c r="T489" s="60"/>
      <c r="U489" s="33"/>
      <c r="V489" s="33"/>
      <c r="W489" s="33"/>
      <c r="X489" s="33"/>
      <c r="Y489" s="33"/>
      <c r="Z489" s="33"/>
      <c r="AA489" s="33"/>
      <c r="AB489" s="33"/>
      <c r="AC489" s="33"/>
      <c r="AD489" s="33"/>
      <c r="AE489" s="33"/>
      <c r="AT489" s="18" t="s">
        <v>186</v>
      </c>
      <c r="AU489" s="18" t="s">
        <v>91</v>
      </c>
    </row>
    <row r="490" spans="1:65" s="2" customFormat="1" ht="24" customHeight="1">
      <c r="A490" s="33"/>
      <c r="B490" s="167"/>
      <c r="C490" s="168" t="s">
        <v>463</v>
      </c>
      <c r="D490" s="168" t="s">
        <v>182</v>
      </c>
      <c r="E490" s="169" t="s">
        <v>1938</v>
      </c>
      <c r="F490" s="170" t="s">
        <v>1939</v>
      </c>
      <c r="G490" s="171" t="s">
        <v>495</v>
      </c>
      <c r="H490" s="172">
        <v>4</v>
      </c>
      <c r="I490" s="173"/>
      <c r="J490" s="174">
        <f>ROUND(I490*H490,2)</f>
        <v>0</v>
      </c>
      <c r="K490" s="175"/>
      <c r="L490" s="34"/>
      <c r="M490" s="176" t="s">
        <v>1</v>
      </c>
      <c r="N490" s="177" t="s">
        <v>45</v>
      </c>
      <c r="O490" s="59"/>
      <c r="P490" s="178">
        <f>O490*H490</f>
        <v>0</v>
      </c>
      <c r="Q490" s="178">
        <v>0</v>
      </c>
      <c r="R490" s="178">
        <f>Q490*H490</f>
        <v>0</v>
      </c>
      <c r="S490" s="178">
        <v>0</v>
      </c>
      <c r="T490" s="179">
        <f>S490*H490</f>
        <v>0</v>
      </c>
      <c r="U490" s="33"/>
      <c r="V490" s="33"/>
      <c r="W490" s="33"/>
      <c r="X490" s="33"/>
      <c r="Y490" s="33"/>
      <c r="Z490" s="33"/>
      <c r="AA490" s="33"/>
      <c r="AB490" s="33"/>
      <c r="AC490" s="33"/>
      <c r="AD490" s="33"/>
      <c r="AE490" s="33"/>
      <c r="AR490" s="180" t="s">
        <v>128</v>
      </c>
      <c r="AT490" s="180" t="s">
        <v>182</v>
      </c>
      <c r="AU490" s="180" t="s">
        <v>91</v>
      </c>
      <c r="AY490" s="18" t="s">
        <v>180</v>
      </c>
      <c r="BE490" s="181">
        <f>IF(N490="základní",J490,0)</f>
        <v>0</v>
      </c>
      <c r="BF490" s="181">
        <f>IF(N490="snížená",J490,0)</f>
        <v>0</v>
      </c>
      <c r="BG490" s="181">
        <f>IF(N490="zákl. přenesená",J490,0)</f>
        <v>0</v>
      </c>
      <c r="BH490" s="181">
        <f>IF(N490="sníž. přenesená",J490,0)</f>
        <v>0</v>
      </c>
      <c r="BI490" s="181">
        <f>IF(N490="nulová",J490,0)</f>
        <v>0</v>
      </c>
      <c r="BJ490" s="18" t="s">
        <v>21</v>
      </c>
      <c r="BK490" s="181">
        <f>ROUND(I490*H490,2)</f>
        <v>0</v>
      </c>
      <c r="BL490" s="18" t="s">
        <v>128</v>
      </c>
      <c r="BM490" s="180" t="s">
        <v>454</v>
      </c>
    </row>
    <row r="491" spans="1:65" s="2" customFormat="1" ht="19.5">
      <c r="A491" s="33"/>
      <c r="B491" s="34"/>
      <c r="C491" s="33"/>
      <c r="D491" s="182" t="s">
        <v>186</v>
      </c>
      <c r="E491" s="33"/>
      <c r="F491" s="183" t="s">
        <v>1939</v>
      </c>
      <c r="G491" s="33"/>
      <c r="H491" s="33"/>
      <c r="I491" s="102"/>
      <c r="J491" s="33"/>
      <c r="K491" s="33"/>
      <c r="L491" s="34"/>
      <c r="M491" s="184"/>
      <c r="N491" s="185"/>
      <c r="O491" s="59"/>
      <c r="P491" s="59"/>
      <c r="Q491" s="59"/>
      <c r="R491" s="59"/>
      <c r="S491" s="59"/>
      <c r="T491" s="60"/>
      <c r="U491" s="33"/>
      <c r="V491" s="33"/>
      <c r="W491" s="33"/>
      <c r="X491" s="33"/>
      <c r="Y491" s="33"/>
      <c r="Z491" s="33"/>
      <c r="AA491" s="33"/>
      <c r="AB491" s="33"/>
      <c r="AC491" s="33"/>
      <c r="AD491" s="33"/>
      <c r="AE491" s="33"/>
      <c r="AT491" s="18" t="s">
        <v>186</v>
      </c>
      <c r="AU491" s="18" t="s">
        <v>91</v>
      </c>
    </row>
    <row r="492" spans="1:65" s="2" customFormat="1" ht="24" customHeight="1">
      <c r="A492" s="33"/>
      <c r="B492" s="167"/>
      <c r="C492" s="168" t="s">
        <v>322</v>
      </c>
      <c r="D492" s="168" t="s">
        <v>182</v>
      </c>
      <c r="E492" s="169" t="s">
        <v>1940</v>
      </c>
      <c r="F492" s="170" t="s">
        <v>1941</v>
      </c>
      <c r="G492" s="171" t="s">
        <v>185</v>
      </c>
      <c r="H492" s="172">
        <v>0.85</v>
      </c>
      <c r="I492" s="173"/>
      <c r="J492" s="174">
        <f>ROUND(I492*H492,2)</f>
        <v>0</v>
      </c>
      <c r="K492" s="175"/>
      <c r="L492" s="34"/>
      <c r="M492" s="176" t="s">
        <v>1</v>
      </c>
      <c r="N492" s="177" t="s">
        <v>45</v>
      </c>
      <c r="O492" s="59"/>
      <c r="P492" s="178">
        <f>O492*H492</f>
        <v>0</v>
      </c>
      <c r="Q492" s="178">
        <v>0</v>
      </c>
      <c r="R492" s="178">
        <f>Q492*H492</f>
        <v>0</v>
      </c>
      <c r="S492" s="178">
        <v>0</v>
      </c>
      <c r="T492" s="179">
        <f>S492*H492</f>
        <v>0</v>
      </c>
      <c r="U492" s="33"/>
      <c r="V492" s="33"/>
      <c r="W492" s="33"/>
      <c r="X492" s="33"/>
      <c r="Y492" s="33"/>
      <c r="Z492" s="33"/>
      <c r="AA492" s="33"/>
      <c r="AB492" s="33"/>
      <c r="AC492" s="33"/>
      <c r="AD492" s="33"/>
      <c r="AE492" s="33"/>
      <c r="AR492" s="180" t="s">
        <v>128</v>
      </c>
      <c r="AT492" s="180" t="s">
        <v>182</v>
      </c>
      <c r="AU492" s="180" t="s">
        <v>91</v>
      </c>
      <c r="AY492" s="18" t="s">
        <v>180</v>
      </c>
      <c r="BE492" s="181">
        <f>IF(N492="základní",J492,0)</f>
        <v>0</v>
      </c>
      <c r="BF492" s="181">
        <f>IF(N492="snížená",J492,0)</f>
        <v>0</v>
      </c>
      <c r="BG492" s="181">
        <f>IF(N492="zákl. přenesená",J492,0)</f>
        <v>0</v>
      </c>
      <c r="BH492" s="181">
        <f>IF(N492="sníž. přenesená",J492,0)</f>
        <v>0</v>
      </c>
      <c r="BI492" s="181">
        <f>IF(N492="nulová",J492,0)</f>
        <v>0</v>
      </c>
      <c r="BJ492" s="18" t="s">
        <v>21</v>
      </c>
      <c r="BK492" s="181">
        <f>ROUND(I492*H492,2)</f>
        <v>0</v>
      </c>
      <c r="BL492" s="18" t="s">
        <v>128</v>
      </c>
      <c r="BM492" s="180" t="s">
        <v>458</v>
      </c>
    </row>
    <row r="493" spans="1:65" s="2" customFormat="1" ht="19.5">
      <c r="A493" s="33"/>
      <c r="B493" s="34"/>
      <c r="C493" s="33"/>
      <c r="D493" s="182" t="s">
        <v>186</v>
      </c>
      <c r="E493" s="33"/>
      <c r="F493" s="183" t="s">
        <v>1941</v>
      </c>
      <c r="G493" s="33"/>
      <c r="H493" s="33"/>
      <c r="I493" s="102"/>
      <c r="J493" s="33"/>
      <c r="K493" s="33"/>
      <c r="L493" s="34"/>
      <c r="M493" s="184"/>
      <c r="N493" s="185"/>
      <c r="O493" s="59"/>
      <c r="P493" s="59"/>
      <c r="Q493" s="59"/>
      <c r="R493" s="59"/>
      <c r="S493" s="59"/>
      <c r="T493" s="60"/>
      <c r="U493" s="33"/>
      <c r="V493" s="33"/>
      <c r="W493" s="33"/>
      <c r="X493" s="33"/>
      <c r="Y493" s="33"/>
      <c r="Z493" s="33"/>
      <c r="AA493" s="33"/>
      <c r="AB493" s="33"/>
      <c r="AC493" s="33"/>
      <c r="AD493" s="33"/>
      <c r="AE493" s="33"/>
      <c r="AT493" s="18" t="s">
        <v>186</v>
      </c>
      <c r="AU493" s="18" t="s">
        <v>91</v>
      </c>
    </row>
    <row r="494" spans="1:65" s="2" customFormat="1" ht="24" customHeight="1">
      <c r="A494" s="33"/>
      <c r="B494" s="167"/>
      <c r="C494" s="168" t="s">
        <v>473</v>
      </c>
      <c r="D494" s="168" t="s">
        <v>182</v>
      </c>
      <c r="E494" s="169" t="s">
        <v>1942</v>
      </c>
      <c r="F494" s="170" t="s">
        <v>1943</v>
      </c>
      <c r="G494" s="171" t="s">
        <v>495</v>
      </c>
      <c r="H494" s="172">
        <v>16</v>
      </c>
      <c r="I494" s="173"/>
      <c r="J494" s="174">
        <f>ROUND(I494*H494,2)</f>
        <v>0</v>
      </c>
      <c r="K494" s="175"/>
      <c r="L494" s="34"/>
      <c r="M494" s="176" t="s">
        <v>1</v>
      </c>
      <c r="N494" s="177" t="s">
        <v>45</v>
      </c>
      <c r="O494" s="59"/>
      <c r="P494" s="178">
        <f>O494*H494</f>
        <v>0</v>
      </c>
      <c r="Q494" s="178">
        <v>0</v>
      </c>
      <c r="R494" s="178">
        <f>Q494*H494</f>
        <v>0</v>
      </c>
      <c r="S494" s="178">
        <v>0</v>
      </c>
      <c r="T494" s="179">
        <f>S494*H494</f>
        <v>0</v>
      </c>
      <c r="U494" s="33"/>
      <c r="V494" s="33"/>
      <c r="W494" s="33"/>
      <c r="X494" s="33"/>
      <c r="Y494" s="33"/>
      <c r="Z494" s="33"/>
      <c r="AA494" s="33"/>
      <c r="AB494" s="33"/>
      <c r="AC494" s="33"/>
      <c r="AD494" s="33"/>
      <c r="AE494" s="33"/>
      <c r="AR494" s="180" t="s">
        <v>128</v>
      </c>
      <c r="AT494" s="180" t="s">
        <v>182</v>
      </c>
      <c r="AU494" s="180" t="s">
        <v>91</v>
      </c>
      <c r="AY494" s="18" t="s">
        <v>180</v>
      </c>
      <c r="BE494" s="181">
        <f>IF(N494="základní",J494,0)</f>
        <v>0</v>
      </c>
      <c r="BF494" s="181">
        <f>IF(N494="snížená",J494,0)</f>
        <v>0</v>
      </c>
      <c r="BG494" s="181">
        <f>IF(N494="zákl. přenesená",J494,0)</f>
        <v>0</v>
      </c>
      <c r="BH494" s="181">
        <f>IF(N494="sníž. přenesená",J494,0)</f>
        <v>0</v>
      </c>
      <c r="BI494" s="181">
        <f>IF(N494="nulová",J494,0)</f>
        <v>0</v>
      </c>
      <c r="BJ494" s="18" t="s">
        <v>21</v>
      </c>
      <c r="BK494" s="181">
        <f>ROUND(I494*H494,2)</f>
        <v>0</v>
      </c>
      <c r="BL494" s="18" t="s">
        <v>128</v>
      </c>
      <c r="BM494" s="180" t="s">
        <v>462</v>
      </c>
    </row>
    <row r="495" spans="1:65" s="2" customFormat="1" ht="19.5">
      <c r="A495" s="33"/>
      <c r="B495" s="34"/>
      <c r="C495" s="33"/>
      <c r="D495" s="182" t="s">
        <v>186</v>
      </c>
      <c r="E495" s="33"/>
      <c r="F495" s="183" t="s">
        <v>1943</v>
      </c>
      <c r="G495" s="33"/>
      <c r="H495" s="33"/>
      <c r="I495" s="102"/>
      <c r="J495" s="33"/>
      <c r="K495" s="33"/>
      <c r="L495" s="34"/>
      <c r="M495" s="184"/>
      <c r="N495" s="185"/>
      <c r="O495" s="59"/>
      <c r="P495" s="59"/>
      <c r="Q495" s="59"/>
      <c r="R495" s="59"/>
      <c r="S495" s="59"/>
      <c r="T495" s="60"/>
      <c r="U495" s="33"/>
      <c r="V495" s="33"/>
      <c r="W495" s="33"/>
      <c r="X495" s="33"/>
      <c r="Y495" s="33"/>
      <c r="Z495" s="33"/>
      <c r="AA495" s="33"/>
      <c r="AB495" s="33"/>
      <c r="AC495" s="33"/>
      <c r="AD495" s="33"/>
      <c r="AE495" s="33"/>
      <c r="AT495" s="18" t="s">
        <v>186</v>
      </c>
      <c r="AU495" s="18" t="s">
        <v>91</v>
      </c>
    </row>
    <row r="496" spans="1:65" s="2" customFormat="1" ht="16.5" customHeight="1">
      <c r="A496" s="33"/>
      <c r="B496" s="167"/>
      <c r="C496" s="168" t="s">
        <v>326</v>
      </c>
      <c r="D496" s="168" t="s">
        <v>182</v>
      </c>
      <c r="E496" s="169" t="s">
        <v>1944</v>
      </c>
      <c r="F496" s="170" t="s">
        <v>1945</v>
      </c>
      <c r="G496" s="171" t="s">
        <v>495</v>
      </c>
      <c r="H496" s="172">
        <v>16</v>
      </c>
      <c r="I496" s="173"/>
      <c r="J496" s="174">
        <f>ROUND(I496*H496,2)</f>
        <v>0</v>
      </c>
      <c r="K496" s="175"/>
      <c r="L496" s="34"/>
      <c r="M496" s="176" t="s">
        <v>1</v>
      </c>
      <c r="N496" s="177" t="s">
        <v>45</v>
      </c>
      <c r="O496" s="59"/>
      <c r="P496" s="178">
        <f>O496*H496</f>
        <v>0</v>
      </c>
      <c r="Q496" s="178">
        <v>0</v>
      </c>
      <c r="R496" s="178">
        <f>Q496*H496</f>
        <v>0</v>
      </c>
      <c r="S496" s="178">
        <v>0</v>
      </c>
      <c r="T496" s="179">
        <f>S496*H496</f>
        <v>0</v>
      </c>
      <c r="U496" s="33"/>
      <c r="V496" s="33"/>
      <c r="W496" s="33"/>
      <c r="X496" s="33"/>
      <c r="Y496" s="33"/>
      <c r="Z496" s="33"/>
      <c r="AA496" s="33"/>
      <c r="AB496" s="33"/>
      <c r="AC496" s="33"/>
      <c r="AD496" s="33"/>
      <c r="AE496" s="33"/>
      <c r="AR496" s="180" t="s">
        <v>128</v>
      </c>
      <c r="AT496" s="180" t="s">
        <v>182</v>
      </c>
      <c r="AU496" s="180" t="s">
        <v>91</v>
      </c>
      <c r="AY496" s="18" t="s">
        <v>180</v>
      </c>
      <c r="BE496" s="181">
        <f>IF(N496="základní",J496,0)</f>
        <v>0</v>
      </c>
      <c r="BF496" s="181">
        <f>IF(N496="snížená",J496,0)</f>
        <v>0</v>
      </c>
      <c r="BG496" s="181">
        <f>IF(N496="zákl. přenesená",J496,0)</f>
        <v>0</v>
      </c>
      <c r="BH496" s="181">
        <f>IF(N496="sníž. přenesená",J496,0)</f>
        <v>0</v>
      </c>
      <c r="BI496" s="181">
        <f>IF(N496="nulová",J496,0)</f>
        <v>0</v>
      </c>
      <c r="BJ496" s="18" t="s">
        <v>21</v>
      </c>
      <c r="BK496" s="181">
        <f>ROUND(I496*H496,2)</f>
        <v>0</v>
      </c>
      <c r="BL496" s="18" t="s">
        <v>128</v>
      </c>
      <c r="BM496" s="180" t="s">
        <v>466</v>
      </c>
    </row>
    <row r="497" spans="1:65" s="2" customFormat="1" ht="11.25">
      <c r="A497" s="33"/>
      <c r="B497" s="34"/>
      <c r="C497" s="33"/>
      <c r="D497" s="182" t="s">
        <v>186</v>
      </c>
      <c r="E497" s="33"/>
      <c r="F497" s="183" t="s">
        <v>1945</v>
      </c>
      <c r="G497" s="33"/>
      <c r="H497" s="33"/>
      <c r="I497" s="102"/>
      <c r="J497" s="33"/>
      <c r="K497" s="33"/>
      <c r="L497" s="34"/>
      <c r="M497" s="184"/>
      <c r="N497" s="185"/>
      <c r="O497" s="59"/>
      <c r="P497" s="59"/>
      <c r="Q497" s="59"/>
      <c r="R497" s="59"/>
      <c r="S497" s="59"/>
      <c r="T497" s="60"/>
      <c r="U497" s="33"/>
      <c r="V497" s="33"/>
      <c r="W497" s="33"/>
      <c r="X497" s="33"/>
      <c r="Y497" s="33"/>
      <c r="Z497" s="33"/>
      <c r="AA497" s="33"/>
      <c r="AB497" s="33"/>
      <c r="AC497" s="33"/>
      <c r="AD497" s="33"/>
      <c r="AE497" s="33"/>
      <c r="AT497" s="18" t="s">
        <v>186</v>
      </c>
      <c r="AU497" s="18" t="s">
        <v>91</v>
      </c>
    </row>
    <row r="498" spans="1:65" s="2" customFormat="1" ht="36" customHeight="1">
      <c r="A498" s="33"/>
      <c r="B498" s="167"/>
      <c r="C498" s="168" t="s">
        <v>481</v>
      </c>
      <c r="D498" s="168" t="s">
        <v>182</v>
      </c>
      <c r="E498" s="169" t="s">
        <v>1946</v>
      </c>
      <c r="F498" s="170" t="s">
        <v>1947</v>
      </c>
      <c r="G498" s="171" t="s">
        <v>199</v>
      </c>
      <c r="H498" s="172">
        <v>1.2</v>
      </c>
      <c r="I498" s="173"/>
      <c r="J498" s="174">
        <f>ROUND(I498*H498,2)</f>
        <v>0</v>
      </c>
      <c r="K498" s="175"/>
      <c r="L498" s="34"/>
      <c r="M498" s="176" t="s">
        <v>1</v>
      </c>
      <c r="N498" s="177" t="s">
        <v>45</v>
      </c>
      <c r="O498" s="59"/>
      <c r="P498" s="178">
        <f>O498*H498</f>
        <v>0</v>
      </c>
      <c r="Q498" s="178">
        <v>0</v>
      </c>
      <c r="R498" s="178">
        <f>Q498*H498</f>
        <v>0</v>
      </c>
      <c r="S498" s="178">
        <v>0</v>
      </c>
      <c r="T498" s="179">
        <f>S498*H498</f>
        <v>0</v>
      </c>
      <c r="U498" s="33"/>
      <c r="V498" s="33"/>
      <c r="W498" s="33"/>
      <c r="X498" s="33"/>
      <c r="Y498" s="33"/>
      <c r="Z498" s="33"/>
      <c r="AA498" s="33"/>
      <c r="AB498" s="33"/>
      <c r="AC498" s="33"/>
      <c r="AD498" s="33"/>
      <c r="AE498" s="33"/>
      <c r="AR498" s="180" t="s">
        <v>128</v>
      </c>
      <c r="AT498" s="180" t="s">
        <v>182</v>
      </c>
      <c r="AU498" s="180" t="s">
        <v>91</v>
      </c>
      <c r="AY498" s="18" t="s">
        <v>180</v>
      </c>
      <c r="BE498" s="181">
        <f>IF(N498="základní",J498,0)</f>
        <v>0</v>
      </c>
      <c r="BF498" s="181">
        <f>IF(N498="snížená",J498,0)</f>
        <v>0</v>
      </c>
      <c r="BG498" s="181">
        <f>IF(N498="zákl. přenesená",J498,0)</f>
        <v>0</v>
      </c>
      <c r="BH498" s="181">
        <f>IF(N498="sníž. přenesená",J498,0)</f>
        <v>0</v>
      </c>
      <c r="BI498" s="181">
        <f>IF(N498="nulová",J498,0)</f>
        <v>0</v>
      </c>
      <c r="BJ498" s="18" t="s">
        <v>21</v>
      </c>
      <c r="BK498" s="181">
        <f>ROUND(I498*H498,2)</f>
        <v>0</v>
      </c>
      <c r="BL498" s="18" t="s">
        <v>128</v>
      </c>
      <c r="BM498" s="180" t="s">
        <v>471</v>
      </c>
    </row>
    <row r="499" spans="1:65" s="2" customFormat="1" ht="29.25">
      <c r="A499" s="33"/>
      <c r="B499" s="34"/>
      <c r="C499" s="33"/>
      <c r="D499" s="182" t="s">
        <v>186</v>
      </c>
      <c r="E499" s="33"/>
      <c r="F499" s="183" t="s">
        <v>1947</v>
      </c>
      <c r="G499" s="33"/>
      <c r="H499" s="33"/>
      <c r="I499" s="102"/>
      <c r="J499" s="33"/>
      <c r="K499" s="33"/>
      <c r="L499" s="34"/>
      <c r="M499" s="184"/>
      <c r="N499" s="185"/>
      <c r="O499" s="59"/>
      <c r="P499" s="59"/>
      <c r="Q499" s="59"/>
      <c r="R499" s="59"/>
      <c r="S499" s="59"/>
      <c r="T499" s="60"/>
      <c r="U499" s="33"/>
      <c r="V499" s="33"/>
      <c r="W499" s="33"/>
      <c r="X499" s="33"/>
      <c r="Y499" s="33"/>
      <c r="Z499" s="33"/>
      <c r="AA499" s="33"/>
      <c r="AB499" s="33"/>
      <c r="AC499" s="33"/>
      <c r="AD499" s="33"/>
      <c r="AE499" s="33"/>
      <c r="AT499" s="18" t="s">
        <v>186</v>
      </c>
      <c r="AU499" s="18" t="s">
        <v>91</v>
      </c>
    </row>
    <row r="500" spans="1:65" s="15" customFormat="1" ht="11.25">
      <c r="B500" s="213"/>
      <c r="D500" s="182" t="s">
        <v>187</v>
      </c>
      <c r="E500" s="214" t="s">
        <v>1</v>
      </c>
      <c r="F500" s="215" t="s">
        <v>1904</v>
      </c>
      <c r="H500" s="214" t="s">
        <v>1</v>
      </c>
      <c r="I500" s="216"/>
      <c r="L500" s="213"/>
      <c r="M500" s="217"/>
      <c r="N500" s="218"/>
      <c r="O500" s="218"/>
      <c r="P500" s="218"/>
      <c r="Q500" s="218"/>
      <c r="R500" s="218"/>
      <c r="S500" s="218"/>
      <c r="T500" s="219"/>
      <c r="AT500" s="214" t="s">
        <v>187</v>
      </c>
      <c r="AU500" s="214" t="s">
        <v>91</v>
      </c>
      <c r="AV500" s="15" t="s">
        <v>21</v>
      </c>
      <c r="AW500" s="15" t="s">
        <v>36</v>
      </c>
      <c r="AX500" s="15" t="s">
        <v>80</v>
      </c>
      <c r="AY500" s="214" t="s">
        <v>180</v>
      </c>
    </row>
    <row r="501" spans="1:65" s="13" customFormat="1" ht="11.25">
      <c r="B501" s="186"/>
      <c r="D501" s="182" t="s">
        <v>187</v>
      </c>
      <c r="E501" s="187" t="s">
        <v>1</v>
      </c>
      <c r="F501" s="188" t="s">
        <v>80</v>
      </c>
      <c r="H501" s="189">
        <v>0</v>
      </c>
      <c r="I501" s="190"/>
      <c r="L501" s="186"/>
      <c r="M501" s="191"/>
      <c r="N501" s="192"/>
      <c r="O501" s="192"/>
      <c r="P501" s="192"/>
      <c r="Q501" s="192"/>
      <c r="R501" s="192"/>
      <c r="S501" s="192"/>
      <c r="T501" s="193"/>
      <c r="AT501" s="187" t="s">
        <v>187</v>
      </c>
      <c r="AU501" s="187" t="s">
        <v>91</v>
      </c>
      <c r="AV501" s="13" t="s">
        <v>91</v>
      </c>
      <c r="AW501" s="13" t="s">
        <v>36</v>
      </c>
      <c r="AX501" s="13" t="s">
        <v>80</v>
      </c>
      <c r="AY501" s="187" t="s">
        <v>180</v>
      </c>
    </row>
    <row r="502" spans="1:65" s="15" customFormat="1" ht="11.25">
      <c r="B502" s="213"/>
      <c r="D502" s="182" t="s">
        <v>187</v>
      </c>
      <c r="E502" s="214" t="s">
        <v>1</v>
      </c>
      <c r="F502" s="215" t="s">
        <v>1905</v>
      </c>
      <c r="H502" s="214" t="s">
        <v>1</v>
      </c>
      <c r="I502" s="216"/>
      <c r="L502" s="213"/>
      <c r="M502" s="217"/>
      <c r="N502" s="218"/>
      <c r="O502" s="218"/>
      <c r="P502" s="218"/>
      <c r="Q502" s="218"/>
      <c r="R502" s="218"/>
      <c r="S502" s="218"/>
      <c r="T502" s="219"/>
      <c r="AT502" s="214" t="s">
        <v>187</v>
      </c>
      <c r="AU502" s="214" t="s">
        <v>91</v>
      </c>
      <c r="AV502" s="15" t="s">
        <v>21</v>
      </c>
      <c r="AW502" s="15" t="s">
        <v>36</v>
      </c>
      <c r="AX502" s="15" t="s">
        <v>80</v>
      </c>
      <c r="AY502" s="214" t="s">
        <v>180</v>
      </c>
    </row>
    <row r="503" spans="1:65" s="13" customFormat="1" ht="11.25">
      <c r="B503" s="186"/>
      <c r="D503" s="182" t="s">
        <v>187</v>
      </c>
      <c r="E503" s="187" t="s">
        <v>1</v>
      </c>
      <c r="F503" s="188" t="s">
        <v>80</v>
      </c>
      <c r="H503" s="189">
        <v>0</v>
      </c>
      <c r="I503" s="190"/>
      <c r="L503" s="186"/>
      <c r="M503" s="191"/>
      <c r="N503" s="192"/>
      <c r="O503" s="192"/>
      <c r="P503" s="192"/>
      <c r="Q503" s="192"/>
      <c r="R503" s="192"/>
      <c r="S503" s="192"/>
      <c r="T503" s="193"/>
      <c r="AT503" s="187" t="s">
        <v>187</v>
      </c>
      <c r="AU503" s="187" t="s">
        <v>91</v>
      </c>
      <c r="AV503" s="13" t="s">
        <v>91</v>
      </c>
      <c r="AW503" s="13" t="s">
        <v>36</v>
      </c>
      <c r="AX503" s="13" t="s">
        <v>80</v>
      </c>
      <c r="AY503" s="187" t="s">
        <v>180</v>
      </c>
    </row>
    <row r="504" spans="1:65" s="15" customFormat="1" ht="11.25">
      <c r="B504" s="213"/>
      <c r="D504" s="182" t="s">
        <v>187</v>
      </c>
      <c r="E504" s="214" t="s">
        <v>1</v>
      </c>
      <c r="F504" s="215" t="s">
        <v>1907</v>
      </c>
      <c r="H504" s="214" t="s">
        <v>1</v>
      </c>
      <c r="I504" s="216"/>
      <c r="L504" s="213"/>
      <c r="M504" s="217"/>
      <c r="N504" s="218"/>
      <c r="O504" s="218"/>
      <c r="P504" s="218"/>
      <c r="Q504" s="218"/>
      <c r="R504" s="218"/>
      <c r="S504" s="218"/>
      <c r="T504" s="219"/>
      <c r="AT504" s="214" t="s">
        <v>187</v>
      </c>
      <c r="AU504" s="214" t="s">
        <v>91</v>
      </c>
      <c r="AV504" s="15" t="s">
        <v>21</v>
      </c>
      <c r="AW504" s="15" t="s">
        <v>36</v>
      </c>
      <c r="AX504" s="15" t="s">
        <v>80</v>
      </c>
      <c r="AY504" s="214" t="s">
        <v>180</v>
      </c>
    </row>
    <row r="505" spans="1:65" s="13" customFormat="1" ht="11.25">
      <c r="B505" s="186"/>
      <c r="D505" s="182" t="s">
        <v>187</v>
      </c>
      <c r="E505" s="187" t="s">
        <v>1</v>
      </c>
      <c r="F505" s="188" t="s">
        <v>1948</v>
      </c>
      <c r="H505" s="189">
        <v>1.2</v>
      </c>
      <c r="I505" s="190"/>
      <c r="L505" s="186"/>
      <c r="M505" s="191"/>
      <c r="N505" s="192"/>
      <c r="O505" s="192"/>
      <c r="P505" s="192"/>
      <c r="Q505" s="192"/>
      <c r="R505" s="192"/>
      <c r="S505" s="192"/>
      <c r="T505" s="193"/>
      <c r="AT505" s="187" t="s">
        <v>187</v>
      </c>
      <c r="AU505" s="187" t="s">
        <v>91</v>
      </c>
      <c r="AV505" s="13" t="s">
        <v>91</v>
      </c>
      <c r="AW505" s="13" t="s">
        <v>36</v>
      </c>
      <c r="AX505" s="13" t="s">
        <v>80</v>
      </c>
      <c r="AY505" s="187" t="s">
        <v>180</v>
      </c>
    </row>
    <row r="506" spans="1:65" s="14" customFormat="1" ht="11.25">
      <c r="B506" s="194"/>
      <c r="D506" s="182" t="s">
        <v>187</v>
      </c>
      <c r="E506" s="195" t="s">
        <v>1</v>
      </c>
      <c r="F506" s="196" t="s">
        <v>189</v>
      </c>
      <c r="H506" s="197">
        <v>1.2</v>
      </c>
      <c r="I506" s="198"/>
      <c r="L506" s="194"/>
      <c r="M506" s="199"/>
      <c r="N506" s="200"/>
      <c r="O506" s="200"/>
      <c r="P506" s="200"/>
      <c r="Q506" s="200"/>
      <c r="R506" s="200"/>
      <c r="S506" s="200"/>
      <c r="T506" s="201"/>
      <c r="AT506" s="195" t="s">
        <v>187</v>
      </c>
      <c r="AU506" s="195" t="s">
        <v>91</v>
      </c>
      <c r="AV506" s="14" t="s">
        <v>128</v>
      </c>
      <c r="AW506" s="14" t="s">
        <v>36</v>
      </c>
      <c r="AX506" s="14" t="s">
        <v>21</v>
      </c>
      <c r="AY506" s="195" t="s">
        <v>180</v>
      </c>
    </row>
    <row r="507" spans="1:65" s="2" customFormat="1" ht="48" customHeight="1">
      <c r="A507" s="33"/>
      <c r="B507" s="167"/>
      <c r="C507" s="168" t="s">
        <v>329</v>
      </c>
      <c r="D507" s="168" t="s">
        <v>182</v>
      </c>
      <c r="E507" s="169" t="s">
        <v>1949</v>
      </c>
      <c r="F507" s="170" t="s">
        <v>1950</v>
      </c>
      <c r="G507" s="171" t="s">
        <v>383</v>
      </c>
      <c r="H507" s="172">
        <v>0.443</v>
      </c>
      <c r="I507" s="173"/>
      <c r="J507" s="174">
        <f>ROUND(I507*H507,2)</f>
        <v>0</v>
      </c>
      <c r="K507" s="175"/>
      <c r="L507" s="34"/>
      <c r="M507" s="176" t="s">
        <v>1</v>
      </c>
      <c r="N507" s="177" t="s">
        <v>45</v>
      </c>
      <c r="O507" s="59"/>
      <c r="P507" s="178">
        <f>O507*H507</f>
        <v>0</v>
      </c>
      <c r="Q507" s="178">
        <v>0</v>
      </c>
      <c r="R507" s="178">
        <f>Q507*H507</f>
        <v>0</v>
      </c>
      <c r="S507" s="178">
        <v>0</v>
      </c>
      <c r="T507" s="179">
        <f>S507*H507</f>
        <v>0</v>
      </c>
      <c r="U507" s="33"/>
      <c r="V507" s="33"/>
      <c r="W507" s="33"/>
      <c r="X507" s="33"/>
      <c r="Y507" s="33"/>
      <c r="Z507" s="33"/>
      <c r="AA507" s="33"/>
      <c r="AB507" s="33"/>
      <c r="AC507" s="33"/>
      <c r="AD507" s="33"/>
      <c r="AE507" s="33"/>
      <c r="AR507" s="180" t="s">
        <v>128</v>
      </c>
      <c r="AT507" s="180" t="s">
        <v>182</v>
      </c>
      <c r="AU507" s="180" t="s">
        <v>91</v>
      </c>
      <c r="AY507" s="18" t="s">
        <v>180</v>
      </c>
      <c r="BE507" s="181">
        <f>IF(N507="základní",J507,0)</f>
        <v>0</v>
      </c>
      <c r="BF507" s="181">
        <f>IF(N507="snížená",J507,0)</f>
        <v>0</v>
      </c>
      <c r="BG507" s="181">
        <f>IF(N507="zákl. přenesená",J507,0)</f>
        <v>0</v>
      </c>
      <c r="BH507" s="181">
        <f>IF(N507="sníž. přenesená",J507,0)</f>
        <v>0</v>
      </c>
      <c r="BI507" s="181">
        <f>IF(N507="nulová",J507,0)</f>
        <v>0</v>
      </c>
      <c r="BJ507" s="18" t="s">
        <v>21</v>
      </c>
      <c r="BK507" s="181">
        <f>ROUND(I507*H507,2)</f>
        <v>0</v>
      </c>
      <c r="BL507" s="18" t="s">
        <v>128</v>
      </c>
      <c r="BM507" s="180" t="s">
        <v>476</v>
      </c>
    </row>
    <row r="508" spans="1:65" s="2" customFormat="1" ht="29.25">
      <c r="A508" s="33"/>
      <c r="B508" s="34"/>
      <c r="C508" s="33"/>
      <c r="D508" s="182" t="s">
        <v>186</v>
      </c>
      <c r="E508" s="33"/>
      <c r="F508" s="183" t="s">
        <v>1950</v>
      </c>
      <c r="G508" s="33"/>
      <c r="H508" s="33"/>
      <c r="I508" s="102"/>
      <c r="J508" s="33"/>
      <c r="K508" s="33"/>
      <c r="L508" s="34"/>
      <c r="M508" s="184"/>
      <c r="N508" s="185"/>
      <c r="O508" s="59"/>
      <c r="P508" s="59"/>
      <c r="Q508" s="59"/>
      <c r="R508" s="59"/>
      <c r="S508" s="59"/>
      <c r="T508" s="60"/>
      <c r="U508" s="33"/>
      <c r="V508" s="33"/>
      <c r="W508" s="33"/>
      <c r="X508" s="33"/>
      <c r="Y508" s="33"/>
      <c r="Z508" s="33"/>
      <c r="AA508" s="33"/>
      <c r="AB508" s="33"/>
      <c r="AC508" s="33"/>
      <c r="AD508" s="33"/>
      <c r="AE508" s="33"/>
      <c r="AT508" s="18" t="s">
        <v>186</v>
      </c>
      <c r="AU508" s="18" t="s">
        <v>91</v>
      </c>
    </row>
    <row r="509" spans="1:65" s="15" customFormat="1" ht="11.25">
      <c r="B509" s="213"/>
      <c r="D509" s="182" t="s">
        <v>187</v>
      </c>
      <c r="E509" s="214" t="s">
        <v>1</v>
      </c>
      <c r="F509" s="215" t="s">
        <v>1904</v>
      </c>
      <c r="H509" s="214" t="s">
        <v>1</v>
      </c>
      <c r="I509" s="216"/>
      <c r="L509" s="213"/>
      <c r="M509" s="217"/>
      <c r="N509" s="218"/>
      <c r="O509" s="218"/>
      <c r="P509" s="218"/>
      <c r="Q509" s="218"/>
      <c r="R509" s="218"/>
      <c r="S509" s="218"/>
      <c r="T509" s="219"/>
      <c r="AT509" s="214" t="s">
        <v>187</v>
      </c>
      <c r="AU509" s="214" t="s">
        <v>91</v>
      </c>
      <c r="AV509" s="15" t="s">
        <v>21</v>
      </c>
      <c r="AW509" s="15" t="s">
        <v>36</v>
      </c>
      <c r="AX509" s="15" t="s">
        <v>80</v>
      </c>
      <c r="AY509" s="214" t="s">
        <v>180</v>
      </c>
    </row>
    <row r="510" spans="1:65" s="13" customFormat="1" ht="11.25">
      <c r="B510" s="186"/>
      <c r="D510" s="182" t="s">
        <v>187</v>
      </c>
      <c r="E510" s="187" t="s">
        <v>1</v>
      </c>
      <c r="F510" s="188" t="s">
        <v>80</v>
      </c>
      <c r="H510" s="189">
        <v>0</v>
      </c>
      <c r="I510" s="190"/>
      <c r="L510" s="186"/>
      <c r="M510" s="191"/>
      <c r="N510" s="192"/>
      <c r="O510" s="192"/>
      <c r="P510" s="192"/>
      <c r="Q510" s="192"/>
      <c r="R510" s="192"/>
      <c r="S510" s="192"/>
      <c r="T510" s="193"/>
      <c r="AT510" s="187" t="s">
        <v>187</v>
      </c>
      <c r="AU510" s="187" t="s">
        <v>91</v>
      </c>
      <c r="AV510" s="13" t="s">
        <v>91</v>
      </c>
      <c r="AW510" s="13" t="s">
        <v>36</v>
      </c>
      <c r="AX510" s="13" t="s">
        <v>80</v>
      </c>
      <c r="AY510" s="187" t="s">
        <v>180</v>
      </c>
    </row>
    <row r="511" spans="1:65" s="15" customFormat="1" ht="11.25">
      <c r="B511" s="213"/>
      <c r="D511" s="182" t="s">
        <v>187</v>
      </c>
      <c r="E511" s="214" t="s">
        <v>1</v>
      </c>
      <c r="F511" s="215" t="s">
        <v>1905</v>
      </c>
      <c r="H511" s="214" t="s">
        <v>1</v>
      </c>
      <c r="I511" s="216"/>
      <c r="L511" s="213"/>
      <c r="M511" s="217"/>
      <c r="N511" s="218"/>
      <c r="O511" s="218"/>
      <c r="P511" s="218"/>
      <c r="Q511" s="218"/>
      <c r="R511" s="218"/>
      <c r="S511" s="218"/>
      <c r="T511" s="219"/>
      <c r="AT511" s="214" t="s">
        <v>187</v>
      </c>
      <c r="AU511" s="214" t="s">
        <v>91</v>
      </c>
      <c r="AV511" s="15" t="s">
        <v>21</v>
      </c>
      <c r="AW511" s="15" t="s">
        <v>36</v>
      </c>
      <c r="AX511" s="15" t="s">
        <v>80</v>
      </c>
      <c r="AY511" s="214" t="s">
        <v>180</v>
      </c>
    </row>
    <row r="512" spans="1:65" s="13" customFormat="1" ht="11.25">
      <c r="B512" s="186"/>
      <c r="D512" s="182" t="s">
        <v>187</v>
      </c>
      <c r="E512" s="187" t="s">
        <v>1</v>
      </c>
      <c r="F512" s="188" t="s">
        <v>1951</v>
      </c>
      <c r="H512" s="189">
        <v>0.443</v>
      </c>
      <c r="I512" s="190"/>
      <c r="L512" s="186"/>
      <c r="M512" s="191"/>
      <c r="N512" s="192"/>
      <c r="O512" s="192"/>
      <c r="P512" s="192"/>
      <c r="Q512" s="192"/>
      <c r="R512" s="192"/>
      <c r="S512" s="192"/>
      <c r="T512" s="193"/>
      <c r="AT512" s="187" t="s">
        <v>187</v>
      </c>
      <c r="AU512" s="187" t="s">
        <v>91</v>
      </c>
      <c r="AV512" s="13" t="s">
        <v>91</v>
      </c>
      <c r="AW512" s="13" t="s">
        <v>36</v>
      </c>
      <c r="AX512" s="13" t="s">
        <v>80</v>
      </c>
      <c r="AY512" s="187" t="s">
        <v>180</v>
      </c>
    </row>
    <row r="513" spans="1:65" s="15" customFormat="1" ht="11.25">
      <c r="B513" s="213"/>
      <c r="D513" s="182" t="s">
        <v>187</v>
      </c>
      <c r="E513" s="214" t="s">
        <v>1</v>
      </c>
      <c r="F513" s="215" t="s">
        <v>1907</v>
      </c>
      <c r="H513" s="214" t="s">
        <v>1</v>
      </c>
      <c r="I513" s="216"/>
      <c r="L513" s="213"/>
      <c r="M513" s="217"/>
      <c r="N513" s="218"/>
      <c r="O513" s="218"/>
      <c r="P513" s="218"/>
      <c r="Q513" s="218"/>
      <c r="R513" s="218"/>
      <c r="S513" s="218"/>
      <c r="T513" s="219"/>
      <c r="AT513" s="214" t="s">
        <v>187</v>
      </c>
      <c r="AU513" s="214" t="s">
        <v>91</v>
      </c>
      <c r="AV513" s="15" t="s">
        <v>21</v>
      </c>
      <c r="AW513" s="15" t="s">
        <v>36</v>
      </c>
      <c r="AX513" s="15" t="s">
        <v>80</v>
      </c>
      <c r="AY513" s="214" t="s">
        <v>180</v>
      </c>
    </row>
    <row r="514" spans="1:65" s="13" customFormat="1" ht="11.25">
      <c r="B514" s="186"/>
      <c r="D514" s="182" t="s">
        <v>187</v>
      </c>
      <c r="E514" s="187" t="s">
        <v>1</v>
      </c>
      <c r="F514" s="188" t="s">
        <v>80</v>
      </c>
      <c r="H514" s="189">
        <v>0</v>
      </c>
      <c r="I514" s="190"/>
      <c r="L514" s="186"/>
      <c r="M514" s="191"/>
      <c r="N514" s="192"/>
      <c r="O514" s="192"/>
      <c r="P514" s="192"/>
      <c r="Q514" s="192"/>
      <c r="R514" s="192"/>
      <c r="S514" s="192"/>
      <c r="T514" s="193"/>
      <c r="AT514" s="187" t="s">
        <v>187</v>
      </c>
      <c r="AU514" s="187" t="s">
        <v>91</v>
      </c>
      <c r="AV514" s="13" t="s">
        <v>91</v>
      </c>
      <c r="AW514" s="13" t="s">
        <v>36</v>
      </c>
      <c r="AX514" s="13" t="s">
        <v>80</v>
      </c>
      <c r="AY514" s="187" t="s">
        <v>180</v>
      </c>
    </row>
    <row r="515" spans="1:65" s="14" customFormat="1" ht="11.25">
      <c r="B515" s="194"/>
      <c r="D515" s="182" t="s">
        <v>187</v>
      </c>
      <c r="E515" s="195" t="s">
        <v>1</v>
      </c>
      <c r="F515" s="196" t="s">
        <v>189</v>
      </c>
      <c r="H515" s="197">
        <v>0.443</v>
      </c>
      <c r="I515" s="198"/>
      <c r="L515" s="194"/>
      <c r="M515" s="199"/>
      <c r="N515" s="200"/>
      <c r="O515" s="200"/>
      <c r="P515" s="200"/>
      <c r="Q515" s="200"/>
      <c r="R515" s="200"/>
      <c r="S515" s="200"/>
      <c r="T515" s="201"/>
      <c r="AT515" s="195" t="s">
        <v>187</v>
      </c>
      <c r="AU515" s="195" t="s">
        <v>91</v>
      </c>
      <c r="AV515" s="14" t="s">
        <v>128</v>
      </c>
      <c r="AW515" s="14" t="s">
        <v>36</v>
      </c>
      <c r="AX515" s="14" t="s">
        <v>21</v>
      </c>
      <c r="AY515" s="195" t="s">
        <v>180</v>
      </c>
    </row>
    <row r="516" spans="1:65" s="2" customFormat="1" ht="48" customHeight="1">
      <c r="A516" s="33"/>
      <c r="B516" s="167"/>
      <c r="C516" s="168" t="s">
        <v>488</v>
      </c>
      <c r="D516" s="168" t="s">
        <v>182</v>
      </c>
      <c r="E516" s="169" t="s">
        <v>1952</v>
      </c>
      <c r="F516" s="170" t="s">
        <v>1953</v>
      </c>
      <c r="G516" s="171" t="s">
        <v>383</v>
      </c>
      <c r="H516" s="172">
        <v>2.34</v>
      </c>
      <c r="I516" s="173"/>
      <c r="J516" s="174">
        <f>ROUND(I516*H516,2)</f>
        <v>0</v>
      </c>
      <c r="K516" s="175"/>
      <c r="L516" s="34"/>
      <c r="M516" s="176" t="s">
        <v>1</v>
      </c>
      <c r="N516" s="177" t="s">
        <v>45</v>
      </c>
      <c r="O516" s="59"/>
      <c r="P516" s="178">
        <f>O516*H516</f>
        <v>0</v>
      </c>
      <c r="Q516" s="178">
        <v>0</v>
      </c>
      <c r="R516" s="178">
        <f>Q516*H516</f>
        <v>0</v>
      </c>
      <c r="S516" s="178">
        <v>0</v>
      </c>
      <c r="T516" s="179">
        <f>S516*H516</f>
        <v>0</v>
      </c>
      <c r="U516" s="33"/>
      <c r="V516" s="33"/>
      <c r="W516" s="33"/>
      <c r="X516" s="33"/>
      <c r="Y516" s="33"/>
      <c r="Z516" s="33"/>
      <c r="AA516" s="33"/>
      <c r="AB516" s="33"/>
      <c r="AC516" s="33"/>
      <c r="AD516" s="33"/>
      <c r="AE516" s="33"/>
      <c r="AR516" s="180" t="s">
        <v>128</v>
      </c>
      <c r="AT516" s="180" t="s">
        <v>182</v>
      </c>
      <c r="AU516" s="180" t="s">
        <v>91</v>
      </c>
      <c r="AY516" s="18" t="s">
        <v>180</v>
      </c>
      <c r="BE516" s="181">
        <f>IF(N516="základní",J516,0)</f>
        <v>0</v>
      </c>
      <c r="BF516" s="181">
        <f>IF(N516="snížená",J516,0)</f>
        <v>0</v>
      </c>
      <c r="BG516" s="181">
        <f>IF(N516="zákl. přenesená",J516,0)</f>
        <v>0</v>
      </c>
      <c r="BH516" s="181">
        <f>IF(N516="sníž. přenesená",J516,0)</f>
        <v>0</v>
      </c>
      <c r="BI516" s="181">
        <f>IF(N516="nulová",J516,0)</f>
        <v>0</v>
      </c>
      <c r="BJ516" s="18" t="s">
        <v>21</v>
      </c>
      <c r="BK516" s="181">
        <f>ROUND(I516*H516,2)</f>
        <v>0</v>
      </c>
      <c r="BL516" s="18" t="s">
        <v>128</v>
      </c>
      <c r="BM516" s="180" t="s">
        <v>480</v>
      </c>
    </row>
    <row r="517" spans="1:65" s="2" customFormat="1" ht="29.25">
      <c r="A517" s="33"/>
      <c r="B517" s="34"/>
      <c r="C517" s="33"/>
      <c r="D517" s="182" t="s">
        <v>186</v>
      </c>
      <c r="E517" s="33"/>
      <c r="F517" s="183" t="s">
        <v>1953</v>
      </c>
      <c r="G517" s="33"/>
      <c r="H517" s="33"/>
      <c r="I517" s="102"/>
      <c r="J517" s="33"/>
      <c r="K517" s="33"/>
      <c r="L517" s="34"/>
      <c r="M517" s="184"/>
      <c r="N517" s="185"/>
      <c r="O517" s="59"/>
      <c r="P517" s="59"/>
      <c r="Q517" s="59"/>
      <c r="R517" s="59"/>
      <c r="S517" s="59"/>
      <c r="T517" s="60"/>
      <c r="U517" s="33"/>
      <c r="V517" s="33"/>
      <c r="W517" s="33"/>
      <c r="X517" s="33"/>
      <c r="Y517" s="33"/>
      <c r="Z517" s="33"/>
      <c r="AA517" s="33"/>
      <c r="AB517" s="33"/>
      <c r="AC517" s="33"/>
      <c r="AD517" s="33"/>
      <c r="AE517" s="33"/>
      <c r="AT517" s="18" t="s">
        <v>186</v>
      </c>
      <c r="AU517" s="18" t="s">
        <v>91</v>
      </c>
    </row>
    <row r="518" spans="1:65" s="15" customFormat="1" ht="11.25">
      <c r="B518" s="213"/>
      <c r="D518" s="182" t="s">
        <v>187</v>
      </c>
      <c r="E518" s="214" t="s">
        <v>1</v>
      </c>
      <c r="F518" s="215" t="s">
        <v>1904</v>
      </c>
      <c r="H518" s="214" t="s">
        <v>1</v>
      </c>
      <c r="I518" s="216"/>
      <c r="L518" s="213"/>
      <c r="M518" s="217"/>
      <c r="N518" s="218"/>
      <c r="O518" s="218"/>
      <c r="P518" s="218"/>
      <c r="Q518" s="218"/>
      <c r="R518" s="218"/>
      <c r="S518" s="218"/>
      <c r="T518" s="219"/>
      <c r="AT518" s="214" t="s">
        <v>187</v>
      </c>
      <c r="AU518" s="214" t="s">
        <v>91</v>
      </c>
      <c r="AV518" s="15" t="s">
        <v>21</v>
      </c>
      <c r="AW518" s="15" t="s">
        <v>36</v>
      </c>
      <c r="AX518" s="15" t="s">
        <v>80</v>
      </c>
      <c r="AY518" s="214" t="s">
        <v>180</v>
      </c>
    </row>
    <row r="519" spans="1:65" s="13" customFormat="1" ht="11.25">
      <c r="B519" s="186"/>
      <c r="D519" s="182" t="s">
        <v>187</v>
      </c>
      <c r="E519" s="187" t="s">
        <v>1</v>
      </c>
      <c r="F519" s="188" t="s">
        <v>80</v>
      </c>
      <c r="H519" s="189">
        <v>0</v>
      </c>
      <c r="I519" s="190"/>
      <c r="L519" s="186"/>
      <c r="M519" s="191"/>
      <c r="N519" s="192"/>
      <c r="O519" s="192"/>
      <c r="P519" s="192"/>
      <c r="Q519" s="192"/>
      <c r="R519" s="192"/>
      <c r="S519" s="192"/>
      <c r="T519" s="193"/>
      <c r="AT519" s="187" t="s">
        <v>187</v>
      </c>
      <c r="AU519" s="187" t="s">
        <v>91</v>
      </c>
      <c r="AV519" s="13" t="s">
        <v>91</v>
      </c>
      <c r="AW519" s="13" t="s">
        <v>36</v>
      </c>
      <c r="AX519" s="13" t="s">
        <v>80</v>
      </c>
      <c r="AY519" s="187" t="s">
        <v>180</v>
      </c>
    </row>
    <row r="520" spans="1:65" s="15" customFormat="1" ht="11.25">
      <c r="B520" s="213"/>
      <c r="D520" s="182" t="s">
        <v>187</v>
      </c>
      <c r="E520" s="214" t="s">
        <v>1</v>
      </c>
      <c r="F520" s="215" t="s">
        <v>1905</v>
      </c>
      <c r="H520" s="214" t="s">
        <v>1</v>
      </c>
      <c r="I520" s="216"/>
      <c r="L520" s="213"/>
      <c r="M520" s="217"/>
      <c r="N520" s="218"/>
      <c r="O520" s="218"/>
      <c r="P520" s="218"/>
      <c r="Q520" s="218"/>
      <c r="R520" s="218"/>
      <c r="S520" s="218"/>
      <c r="T520" s="219"/>
      <c r="AT520" s="214" t="s">
        <v>187</v>
      </c>
      <c r="AU520" s="214" t="s">
        <v>91</v>
      </c>
      <c r="AV520" s="15" t="s">
        <v>21</v>
      </c>
      <c r="AW520" s="15" t="s">
        <v>36</v>
      </c>
      <c r="AX520" s="15" t="s">
        <v>80</v>
      </c>
      <c r="AY520" s="214" t="s">
        <v>180</v>
      </c>
    </row>
    <row r="521" spans="1:65" s="13" customFormat="1" ht="11.25">
      <c r="B521" s="186"/>
      <c r="D521" s="182" t="s">
        <v>187</v>
      </c>
      <c r="E521" s="187" t="s">
        <v>1</v>
      </c>
      <c r="F521" s="188" t="s">
        <v>80</v>
      </c>
      <c r="H521" s="189">
        <v>0</v>
      </c>
      <c r="I521" s="190"/>
      <c r="L521" s="186"/>
      <c r="M521" s="191"/>
      <c r="N521" s="192"/>
      <c r="O521" s="192"/>
      <c r="P521" s="192"/>
      <c r="Q521" s="192"/>
      <c r="R521" s="192"/>
      <c r="S521" s="192"/>
      <c r="T521" s="193"/>
      <c r="AT521" s="187" t="s">
        <v>187</v>
      </c>
      <c r="AU521" s="187" t="s">
        <v>91</v>
      </c>
      <c r="AV521" s="13" t="s">
        <v>91</v>
      </c>
      <c r="AW521" s="13" t="s">
        <v>36</v>
      </c>
      <c r="AX521" s="13" t="s">
        <v>80</v>
      </c>
      <c r="AY521" s="187" t="s">
        <v>180</v>
      </c>
    </row>
    <row r="522" spans="1:65" s="15" customFormat="1" ht="11.25">
      <c r="B522" s="213"/>
      <c r="D522" s="182" t="s">
        <v>187</v>
      </c>
      <c r="E522" s="214" t="s">
        <v>1</v>
      </c>
      <c r="F522" s="215" t="s">
        <v>1907</v>
      </c>
      <c r="H522" s="214" t="s">
        <v>1</v>
      </c>
      <c r="I522" s="216"/>
      <c r="L522" s="213"/>
      <c r="M522" s="217"/>
      <c r="N522" s="218"/>
      <c r="O522" s="218"/>
      <c r="P522" s="218"/>
      <c r="Q522" s="218"/>
      <c r="R522" s="218"/>
      <c r="S522" s="218"/>
      <c r="T522" s="219"/>
      <c r="AT522" s="214" t="s">
        <v>187</v>
      </c>
      <c r="AU522" s="214" t="s">
        <v>91</v>
      </c>
      <c r="AV522" s="15" t="s">
        <v>21</v>
      </c>
      <c r="AW522" s="15" t="s">
        <v>36</v>
      </c>
      <c r="AX522" s="15" t="s">
        <v>80</v>
      </c>
      <c r="AY522" s="214" t="s">
        <v>180</v>
      </c>
    </row>
    <row r="523" spans="1:65" s="13" customFormat="1" ht="11.25">
      <c r="B523" s="186"/>
      <c r="D523" s="182" t="s">
        <v>187</v>
      </c>
      <c r="E523" s="187" t="s">
        <v>1</v>
      </c>
      <c r="F523" s="188" t="s">
        <v>1954</v>
      </c>
      <c r="H523" s="189">
        <v>2.34</v>
      </c>
      <c r="I523" s="190"/>
      <c r="L523" s="186"/>
      <c r="M523" s="191"/>
      <c r="N523" s="192"/>
      <c r="O523" s="192"/>
      <c r="P523" s="192"/>
      <c r="Q523" s="192"/>
      <c r="R523" s="192"/>
      <c r="S523" s="192"/>
      <c r="T523" s="193"/>
      <c r="AT523" s="187" t="s">
        <v>187</v>
      </c>
      <c r="AU523" s="187" t="s">
        <v>91</v>
      </c>
      <c r="AV523" s="13" t="s">
        <v>91</v>
      </c>
      <c r="AW523" s="13" t="s">
        <v>36</v>
      </c>
      <c r="AX523" s="13" t="s">
        <v>80</v>
      </c>
      <c r="AY523" s="187" t="s">
        <v>180</v>
      </c>
    </row>
    <row r="524" spans="1:65" s="14" customFormat="1" ht="11.25">
      <c r="B524" s="194"/>
      <c r="D524" s="182" t="s">
        <v>187</v>
      </c>
      <c r="E524" s="195" t="s">
        <v>1</v>
      </c>
      <c r="F524" s="196" t="s">
        <v>189</v>
      </c>
      <c r="H524" s="197">
        <v>2.34</v>
      </c>
      <c r="I524" s="198"/>
      <c r="L524" s="194"/>
      <c r="M524" s="199"/>
      <c r="N524" s="200"/>
      <c r="O524" s="200"/>
      <c r="P524" s="200"/>
      <c r="Q524" s="200"/>
      <c r="R524" s="200"/>
      <c r="S524" s="200"/>
      <c r="T524" s="201"/>
      <c r="AT524" s="195" t="s">
        <v>187</v>
      </c>
      <c r="AU524" s="195" t="s">
        <v>91</v>
      </c>
      <c r="AV524" s="14" t="s">
        <v>128</v>
      </c>
      <c r="AW524" s="14" t="s">
        <v>36</v>
      </c>
      <c r="AX524" s="14" t="s">
        <v>21</v>
      </c>
      <c r="AY524" s="195" t="s">
        <v>180</v>
      </c>
    </row>
    <row r="525" spans="1:65" s="2" customFormat="1" ht="48" customHeight="1">
      <c r="A525" s="33"/>
      <c r="B525" s="167"/>
      <c r="C525" s="168" t="s">
        <v>334</v>
      </c>
      <c r="D525" s="168" t="s">
        <v>182</v>
      </c>
      <c r="E525" s="169" t="s">
        <v>268</v>
      </c>
      <c r="F525" s="170" t="s">
        <v>1955</v>
      </c>
      <c r="G525" s="171" t="s">
        <v>199</v>
      </c>
      <c r="H525" s="172">
        <v>19</v>
      </c>
      <c r="I525" s="173"/>
      <c r="J525" s="174">
        <f>ROUND(I525*H525,2)</f>
        <v>0</v>
      </c>
      <c r="K525" s="175"/>
      <c r="L525" s="34"/>
      <c r="M525" s="176" t="s">
        <v>1</v>
      </c>
      <c r="N525" s="177" t="s">
        <v>45</v>
      </c>
      <c r="O525" s="59"/>
      <c r="P525" s="178">
        <f>O525*H525</f>
        <v>0</v>
      </c>
      <c r="Q525" s="178">
        <v>0</v>
      </c>
      <c r="R525" s="178">
        <f>Q525*H525</f>
        <v>0</v>
      </c>
      <c r="S525" s="178">
        <v>0</v>
      </c>
      <c r="T525" s="179">
        <f>S525*H525</f>
        <v>0</v>
      </c>
      <c r="U525" s="33"/>
      <c r="V525" s="33"/>
      <c r="W525" s="33"/>
      <c r="X525" s="33"/>
      <c r="Y525" s="33"/>
      <c r="Z525" s="33"/>
      <c r="AA525" s="33"/>
      <c r="AB525" s="33"/>
      <c r="AC525" s="33"/>
      <c r="AD525" s="33"/>
      <c r="AE525" s="33"/>
      <c r="AR525" s="180" t="s">
        <v>128</v>
      </c>
      <c r="AT525" s="180" t="s">
        <v>182</v>
      </c>
      <c r="AU525" s="180" t="s">
        <v>91</v>
      </c>
      <c r="AY525" s="18" t="s">
        <v>180</v>
      </c>
      <c r="BE525" s="181">
        <f>IF(N525="základní",J525,0)</f>
        <v>0</v>
      </c>
      <c r="BF525" s="181">
        <f>IF(N525="snížená",J525,0)</f>
        <v>0</v>
      </c>
      <c r="BG525" s="181">
        <f>IF(N525="zákl. přenesená",J525,0)</f>
        <v>0</v>
      </c>
      <c r="BH525" s="181">
        <f>IF(N525="sníž. přenesená",J525,0)</f>
        <v>0</v>
      </c>
      <c r="BI525" s="181">
        <f>IF(N525="nulová",J525,0)</f>
        <v>0</v>
      </c>
      <c r="BJ525" s="18" t="s">
        <v>21</v>
      </c>
      <c r="BK525" s="181">
        <f>ROUND(I525*H525,2)</f>
        <v>0</v>
      </c>
      <c r="BL525" s="18" t="s">
        <v>128</v>
      </c>
      <c r="BM525" s="180" t="s">
        <v>484</v>
      </c>
    </row>
    <row r="526" spans="1:65" s="2" customFormat="1" ht="29.25">
      <c r="A526" s="33"/>
      <c r="B526" s="34"/>
      <c r="C526" s="33"/>
      <c r="D526" s="182" t="s">
        <v>186</v>
      </c>
      <c r="E526" s="33"/>
      <c r="F526" s="183" t="s">
        <v>1955</v>
      </c>
      <c r="G526" s="33"/>
      <c r="H526" s="33"/>
      <c r="I526" s="102"/>
      <c r="J526" s="33"/>
      <c r="K526" s="33"/>
      <c r="L526" s="34"/>
      <c r="M526" s="184"/>
      <c r="N526" s="185"/>
      <c r="O526" s="59"/>
      <c r="P526" s="59"/>
      <c r="Q526" s="59"/>
      <c r="R526" s="59"/>
      <c r="S526" s="59"/>
      <c r="T526" s="60"/>
      <c r="U526" s="33"/>
      <c r="V526" s="33"/>
      <c r="W526" s="33"/>
      <c r="X526" s="33"/>
      <c r="Y526" s="33"/>
      <c r="Z526" s="33"/>
      <c r="AA526" s="33"/>
      <c r="AB526" s="33"/>
      <c r="AC526" s="33"/>
      <c r="AD526" s="33"/>
      <c r="AE526" s="33"/>
      <c r="AT526" s="18" t="s">
        <v>186</v>
      </c>
      <c r="AU526" s="18" t="s">
        <v>91</v>
      </c>
    </row>
    <row r="527" spans="1:65" s="15" customFormat="1" ht="11.25">
      <c r="B527" s="213"/>
      <c r="D527" s="182" t="s">
        <v>187</v>
      </c>
      <c r="E527" s="214" t="s">
        <v>1</v>
      </c>
      <c r="F527" s="215" t="s">
        <v>1956</v>
      </c>
      <c r="H527" s="214" t="s">
        <v>1</v>
      </c>
      <c r="I527" s="216"/>
      <c r="L527" s="213"/>
      <c r="M527" s="217"/>
      <c r="N527" s="218"/>
      <c r="O527" s="218"/>
      <c r="P527" s="218"/>
      <c r="Q527" s="218"/>
      <c r="R527" s="218"/>
      <c r="S527" s="218"/>
      <c r="T527" s="219"/>
      <c r="AT527" s="214" t="s">
        <v>187</v>
      </c>
      <c r="AU527" s="214" t="s">
        <v>91</v>
      </c>
      <c r="AV527" s="15" t="s">
        <v>21</v>
      </c>
      <c r="AW527" s="15" t="s">
        <v>36</v>
      </c>
      <c r="AX527" s="15" t="s">
        <v>80</v>
      </c>
      <c r="AY527" s="214" t="s">
        <v>180</v>
      </c>
    </row>
    <row r="528" spans="1:65" s="13" customFormat="1" ht="11.25">
      <c r="B528" s="186"/>
      <c r="D528" s="182" t="s">
        <v>187</v>
      </c>
      <c r="E528" s="187" t="s">
        <v>1</v>
      </c>
      <c r="F528" s="188" t="s">
        <v>1957</v>
      </c>
      <c r="H528" s="189">
        <v>19</v>
      </c>
      <c r="I528" s="190"/>
      <c r="L528" s="186"/>
      <c r="M528" s="191"/>
      <c r="N528" s="192"/>
      <c r="O528" s="192"/>
      <c r="P528" s="192"/>
      <c r="Q528" s="192"/>
      <c r="R528" s="192"/>
      <c r="S528" s="192"/>
      <c r="T528" s="193"/>
      <c r="AT528" s="187" t="s">
        <v>187</v>
      </c>
      <c r="AU528" s="187" t="s">
        <v>91</v>
      </c>
      <c r="AV528" s="13" t="s">
        <v>91</v>
      </c>
      <c r="AW528" s="13" t="s">
        <v>36</v>
      </c>
      <c r="AX528" s="13" t="s">
        <v>80</v>
      </c>
      <c r="AY528" s="187" t="s">
        <v>180</v>
      </c>
    </row>
    <row r="529" spans="1:65" s="14" customFormat="1" ht="11.25">
      <c r="B529" s="194"/>
      <c r="D529" s="182" t="s">
        <v>187</v>
      </c>
      <c r="E529" s="195" t="s">
        <v>1</v>
      </c>
      <c r="F529" s="196" t="s">
        <v>189</v>
      </c>
      <c r="H529" s="197">
        <v>19</v>
      </c>
      <c r="I529" s="198"/>
      <c r="L529" s="194"/>
      <c r="M529" s="199"/>
      <c r="N529" s="200"/>
      <c r="O529" s="200"/>
      <c r="P529" s="200"/>
      <c r="Q529" s="200"/>
      <c r="R529" s="200"/>
      <c r="S529" s="200"/>
      <c r="T529" s="201"/>
      <c r="AT529" s="195" t="s">
        <v>187</v>
      </c>
      <c r="AU529" s="195" t="s">
        <v>91</v>
      </c>
      <c r="AV529" s="14" t="s">
        <v>128</v>
      </c>
      <c r="AW529" s="14" t="s">
        <v>36</v>
      </c>
      <c r="AX529" s="14" t="s">
        <v>21</v>
      </c>
      <c r="AY529" s="195" t="s">
        <v>180</v>
      </c>
    </row>
    <row r="530" spans="1:65" s="2" customFormat="1" ht="24" customHeight="1">
      <c r="A530" s="33"/>
      <c r="B530" s="167"/>
      <c r="C530" s="168" t="s">
        <v>498</v>
      </c>
      <c r="D530" s="168" t="s">
        <v>182</v>
      </c>
      <c r="E530" s="169" t="s">
        <v>1958</v>
      </c>
      <c r="F530" s="170" t="s">
        <v>1959</v>
      </c>
      <c r="G530" s="171" t="s">
        <v>213</v>
      </c>
      <c r="H530" s="172">
        <v>1</v>
      </c>
      <c r="I530" s="173"/>
      <c r="J530" s="174">
        <f>ROUND(I530*H530,2)</f>
        <v>0</v>
      </c>
      <c r="K530" s="175"/>
      <c r="L530" s="34"/>
      <c r="M530" s="176" t="s">
        <v>1</v>
      </c>
      <c r="N530" s="177" t="s">
        <v>45</v>
      </c>
      <c r="O530" s="59"/>
      <c r="P530" s="178">
        <f>O530*H530</f>
        <v>0</v>
      </c>
      <c r="Q530" s="178">
        <v>0</v>
      </c>
      <c r="R530" s="178">
        <f>Q530*H530</f>
        <v>0</v>
      </c>
      <c r="S530" s="178">
        <v>0</v>
      </c>
      <c r="T530" s="179">
        <f>S530*H530</f>
        <v>0</v>
      </c>
      <c r="U530" s="33"/>
      <c r="V530" s="33"/>
      <c r="W530" s="33"/>
      <c r="X530" s="33"/>
      <c r="Y530" s="33"/>
      <c r="Z530" s="33"/>
      <c r="AA530" s="33"/>
      <c r="AB530" s="33"/>
      <c r="AC530" s="33"/>
      <c r="AD530" s="33"/>
      <c r="AE530" s="33"/>
      <c r="AR530" s="180" t="s">
        <v>128</v>
      </c>
      <c r="AT530" s="180" t="s">
        <v>182</v>
      </c>
      <c r="AU530" s="180" t="s">
        <v>91</v>
      </c>
      <c r="AY530" s="18" t="s">
        <v>180</v>
      </c>
      <c r="BE530" s="181">
        <f>IF(N530="základní",J530,0)</f>
        <v>0</v>
      </c>
      <c r="BF530" s="181">
        <f>IF(N530="snížená",J530,0)</f>
        <v>0</v>
      </c>
      <c r="BG530" s="181">
        <f>IF(N530="zákl. přenesená",J530,0)</f>
        <v>0</v>
      </c>
      <c r="BH530" s="181">
        <f>IF(N530="sníž. přenesená",J530,0)</f>
        <v>0</v>
      </c>
      <c r="BI530" s="181">
        <f>IF(N530="nulová",J530,0)</f>
        <v>0</v>
      </c>
      <c r="BJ530" s="18" t="s">
        <v>21</v>
      </c>
      <c r="BK530" s="181">
        <f>ROUND(I530*H530,2)</f>
        <v>0</v>
      </c>
      <c r="BL530" s="18" t="s">
        <v>128</v>
      </c>
      <c r="BM530" s="180" t="s">
        <v>487</v>
      </c>
    </row>
    <row r="531" spans="1:65" s="2" customFormat="1" ht="19.5">
      <c r="A531" s="33"/>
      <c r="B531" s="34"/>
      <c r="C531" s="33"/>
      <c r="D531" s="182" t="s">
        <v>186</v>
      </c>
      <c r="E531" s="33"/>
      <c r="F531" s="183" t="s">
        <v>1959</v>
      </c>
      <c r="G531" s="33"/>
      <c r="H531" s="33"/>
      <c r="I531" s="102"/>
      <c r="J531" s="33"/>
      <c r="K531" s="33"/>
      <c r="L531" s="34"/>
      <c r="M531" s="184"/>
      <c r="N531" s="185"/>
      <c r="O531" s="59"/>
      <c r="P531" s="59"/>
      <c r="Q531" s="59"/>
      <c r="R531" s="59"/>
      <c r="S531" s="59"/>
      <c r="T531" s="60"/>
      <c r="U531" s="33"/>
      <c r="V531" s="33"/>
      <c r="W531" s="33"/>
      <c r="X531" s="33"/>
      <c r="Y531" s="33"/>
      <c r="Z531" s="33"/>
      <c r="AA531" s="33"/>
      <c r="AB531" s="33"/>
      <c r="AC531" s="33"/>
      <c r="AD531" s="33"/>
      <c r="AE531" s="33"/>
      <c r="AT531" s="18" t="s">
        <v>186</v>
      </c>
      <c r="AU531" s="18" t="s">
        <v>91</v>
      </c>
    </row>
    <row r="532" spans="1:65" s="15" customFormat="1" ht="11.25">
      <c r="B532" s="213"/>
      <c r="D532" s="182" t="s">
        <v>187</v>
      </c>
      <c r="E532" s="214" t="s">
        <v>1</v>
      </c>
      <c r="F532" s="215" t="s">
        <v>1904</v>
      </c>
      <c r="H532" s="214" t="s">
        <v>1</v>
      </c>
      <c r="I532" s="216"/>
      <c r="L532" s="213"/>
      <c r="M532" s="217"/>
      <c r="N532" s="218"/>
      <c r="O532" s="218"/>
      <c r="P532" s="218"/>
      <c r="Q532" s="218"/>
      <c r="R532" s="218"/>
      <c r="S532" s="218"/>
      <c r="T532" s="219"/>
      <c r="AT532" s="214" t="s">
        <v>187</v>
      </c>
      <c r="AU532" s="214" t="s">
        <v>91</v>
      </c>
      <c r="AV532" s="15" t="s">
        <v>21</v>
      </c>
      <c r="AW532" s="15" t="s">
        <v>36</v>
      </c>
      <c r="AX532" s="15" t="s">
        <v>80</v>
      </c>
      <c r="AY532" s="214" t="s">
        <v>180</v>
      </c>
    </row>
    <row r="533" spans="1:65" s="13" customFormat="1" ht="11.25">
      <c r="B533" s="186"/>
      <c r="D533" s="182" t="s">
        <v>187</v>
      </c>
      <c r="E533" s="187" t="s">
        <v>1</v>
      </c>
      <c r="F533" s="188" t="s">
        <v>80</v>
      </c>
      <c r="H533" s="189">
        <v>0</v>
      </c>
      <c r="I533" s="190"/>
      <c r="L533" s="186"/>
      <c r="M533" s="191"/>
      <c r="N533" s="192"/>
      <c r="O533" s="192"/>
      <c r="P533" s="192"/>
      <c r="Q533" s="192"/>
      <c r="R533" s="192"/>
      <c r="S533" s="192"/>
      <c r="T533" s="193"/>
      <c r="AT533" s="187" t="s">
        <v>187</v>
      </c>
      <c r="AU533" s="187" t="s">
        <v>91</v>
      </c>
      <c r="AV533" s="13" t="s">
        <v>91</v>
      </c>
      <c r="AW533" s="13" t="s">
        <v>36</v>
      </c>
      <c r="AX533" s="13" t="s">
        <v>80</v>
      </c>
      <c r="AY533" s="187" t="s">
        <v>180</v>
      </c>
    </row>
    <row r="534" spans="1:65" s="15" customFormat="1" ht="11.25">
      <c r="B534" s="213"/>
      <c r="D534" s="182" t="s">
        <v>187</v>
      </c>
      <c r="E534" s="214" t="s">
        <v>1</v>
      </c>
      <c r="F534" s="215" t="s">
        <v>1905</v>
      </c>
      <c r="H534" s="214" t="s">
        <v>1</v>
      </c>
      <c r="I534" s="216"/>
      <c r="L534" s="213"/>
      <c r="M534" s="217"/>
      <c r="N534" s="218"/>
      <c r="O534" s="218"/>
      <c r="P534" s="218"/>
      <c r="Q534" s="218"/>
      <c r="R534" s="218"/>
      <c r="S534" s="218"/>
      <c r="T534" s="219"/>
      <c r="AT534" s="214" t="s">
        <v>187</v>
      </c>
      <c r="AU534" s="214" t="s">
        <v>91</v>
      </c>
      <c r="AV534" s="15" t="s">
        <v>21</v>
      </c>
      <c r="AW534" s="15" t="s">
        <v>36</v>
      </c>
      <c r="AX534" s="15" t="s">
        <v>80</v>
      </c>
      <c r="AY534" s="214" t="s">
        <v>180</v>
      </c>
    </row>
    <row r="535" spans="1:65" s="13" customFormat="1" ht="11.25">
      <c r="B535" s="186"/>
      <c r="D535" s="182" t="s">
        <v>187</v>
      </c>
      <c r="E535" s="187" t="s">
        <v>1</v>
      </c>
      <c r="F535" s="188" t="s">
        <v>21</v>
      </c>
      <c r="H535" s="189">
        <v>1</v>
      </c>
      <c r="I535" s="190"/>
      <c r="L535" s="186"/>
      <c r="M535" s="191"/>
      <c r="N535" s="192"/>
      <c r="O535" s="192"/>
      <c r="P535" s="192"/>
      <c r="Q535" s="192"/>
      <c r="R535" s="192"/>
      <c r="S535" s="192"/>
      <c r="T535" s="193"/>
      <c r="AT535" s="187" t="s">
        <v>187</v>
      </c>
      <c r="AU535" s="187" t="s">
        <v>91</v>
      </c>
      <c r="AV535" s="13" t="s">
        <v>91</v>
      </c>
      <c r="AW535" s="13" t="s">
        <v>36</v>
      </c>
      <c r="AX535" s="13" t="s">
        <v>80</v>
      </c>
      <c r="AY535" s="187" t="s">
        <v>180</v>
      </c>
    </row>
    <row r="536" spans="1:65" s="15" customFormat="1" ht="11.25">
      <c r="B536" s="213"/>
      <c r="D536" s="182" t="s">
        <v>187</v>
      </c>
      <c r="E536" s="214" t="s">
        <v>1</v>
      </c>
      <c r="F536" s="215" t="s">
        <v>1907</v>
      </c>
      <c r="H536" s="214" t="s">
        <v>1</v>
      </c>
      <c r="I536" s="216"/>
      <c r="L536" s="213"/>
      <c r="M536" s="217"/>
      <c r="N536" s="218"/>
      <c r="O536" s="218"/>
      <c r="P536" s="218"/>
      <c r="Q536" s="218"/>
      <c r="R536" s="218"/>
      <c r="S536" s="218"/>
      <c r="T536" s="219"/>
      <c r="AT536" s="214" t="s">
        <v>187</v>
      </c>
      <c r="AU536" s="214" t="s">
        <v>91</v>
      </c>
      <c r="AV536" s="15" t="s">
        <v>21</v>
      </c>
      <c r="AW536" s="15" t="s">
        <v>36</v>
      </c>
      <c r="AX536" s="15" t="s">
        <v>80</v>
      </c>
      <c r="AY536" s="214" t="s">
        <v>180</v>
      </c>
    </row>
    <row r="537" spans="1:65" s="13" customFormat="1" ht="11.25">
      <c r="B537" s="186"/>
      <c r="D537" s="182" t="s">
        <v>187</v>
      </c>
      <c r="E537" s="187" t="s">
        <v>1</v>
      </c>
      <c r="F537" s="188" t="s">
        <v>80</v>
      </c>
      <c r="H537" s="189">
        <v>0</v>
      </c>
      <c r="I537" s="190"/>
      <c r="L537" s="186"/>
      <c r="M537" s="191"/>
      <c r="N537" s="192"/>
      <c r="O537" s="192"/>
      <c r="P537" s="192"/>
      <c r="Q537" s="192"/>
      <c r="R537" s="192"/>
      <c r="S537" s="192"/>
      <c r="T537" s="193"/>
      <c r="AT537" s="187" t="s">
        <v>187</v>
      </c>
      <c r="AU537" s="187" t="s">
        <v>91</v>
      </c>
      <c r="AV537" s="13" t="s">
        <v>91</v>
      </c>
      <c r="AW537" s="13" t="s">
        <v>36</v>
      </c>
      <c r="AX537" s="13" t="s">
        <v>80</v>
      </c>
      <c r="AY537" s="187" t="s">
        <v>180</v>
      </c>
    </row>
    <row r="538" spans="1:65" s="14" customFormat="1" ht="11.25">
      <c r="B538" s="194"/>
      <c r="D538" s="182" t="s">
        <v>187</v>
      </c>
      <c r="E538" s="195" t="s">
        <v>1</v>
      </c>
      <c r="F538" s="196" t="s">
        <v>189</v>
      </c>
      <c r="H538" s="197">
        <v>1</v>
      </c>
      <c r="I538" s="198"/>
      <c r="L538" s="194"/>
      <c r="M538" s="199"/>
      <c r="N538" s="200"/>
      <c r="O538" s="200"/>
      <c r="P538" s="200"/>
      <c r="Q538" s="200"/>
      <c r="R538" s="200"/>
      <c r="S538" s="200"/>
      <c r="T538" s="201"/>
      <c r="AT538" s="195" t="s">
        <v>187</v>
      </c>
      <c r="AU538" s="195" t="s">
        <v>91</v>
      </c>
      <c r="AV538" s="14" t="s">
        <v>128</v>
      </c>
      <c r="AW538" s="14" t="s">
        <v>36</v>
      </c>
      <c r="AX538" s="14" t="s">
        <v>21</v>
      </c>
      <c r="AY538" s="195" t="s">
        <v>180</v>
      </c>
    </row>
    <row r="539" spans="1:65" s="2" customFormat="1" ht="24" customHeight="1">
      <c r="A539" s="33"/>
      <c r="B539" s="167"/>
      <c r="C539" s="168" t="s">
        <v>337</v>
      </c>
      <c r="D539" s="168" t="s">
        <v>182</v>
      </c>
      <c r="E539" s="169" t="s">
        <v>1960</v>
      </c>
      <c r="F539" s="170" t="s">
        <v>1961</v>
      </c>
      <c r="G539" s="171" t="s">
        <v>213</v>
      </c>
      <c r="H539" s="172">
        <v>5</v>
      </c>
      <c r="I539" s="173"/>
      <c r="J539" s="174">
        <f>ROUND(I539*H539,2)</f>
        <v>0</v>
      </c>
      <c r="K539" s="175"/>
      <c r="L539" s="34"/>
      <c r="M539" s="176" t="s">
        <v>1</v>
      </c>
      <c r="N539" s="177" t="s">
        <v>45</v>
      </c>
      <c r="O539" s="59"/>
      <c r="P539" s="178">
        <f>O539*H539</f>
        <v>0</v>
      </c>
      <c r="Q539" s="178">
        <v>0</v>
      </c>
      <c r="R539" s="178">
        <f>Q539*H539</f>
        <v>0</v>
      </c>
      <c r="S539" s="178">
        <v>0</v>
      </c>
      <c r="T539" s="179">
        <f>S539*H539</f>
        <v>0</v>
      </c>
      <c r="U539" s="33"/>
      <c r="V539" s="33"/>
      <c r="W539" s="33"/>
      <c r="X539" s="33"/>
      <c r="Y539" s="33"/>
      <c r="Z539" s="33"/>
      <c r="AA539" s="33"/>
      <c r="AB539" s="33"/>
      <c r="AC539" s="33"/>
      <c r="AD539" s="33"/>
      <c r="AE539" s="33"/>
      <c r="AR539" s="180" t="s">
        <v>128</v>
      </c>
      <c r="AT539" s="180" t="s">
        <v>182</v>
      </c>
      <c r="AU539" s="180" t="s">
        <v>91</v>
      </c>
      <c r="AY539" s="18" t="s">
        <v>180</v>
      </c>
      <c r="BE539" s="181">
        <f>IF(N539="základní",J539,0)</f>
        <v>0</v>
      </c>
      <c r="BF539" s="181">
        <f>IF(N539="snížená",J539,0)</f>
        <v>0</v>
      </c>
      <c r="BG539" s="181">
        <f>IF(N539="zákl. přenesená",J539,0)</f>
        <v>0</v>
      </c>
      <c r="BH539" s="181">
        <f>IF(N539="sníž. přenesená",J539,0)</f>
        <v>0</v>
      </c>
      <c r="BI539" s="181">
        <f>IF(N539="nulová",J539,0)</f>
        <v>0</v>
      </c>
      <c r="BJ539" s="18" t="s">
        <v>21</v>
      </c>
      <c r="BK539" s="181">
        <f>ROUND(I539*H539,2)</f>
        <v>0</v>
      </c>
      <c r="BL539" s="18" t="s">
        <v>128</v>
      </c>
      <c r="BM539" s="180" t="s">
        <v>491</v>
      </c>
    </row>
    <row r="540" spans="1:65" s="2" customFormat="1" ht="19.5">
      <c r="A540" s="33"/>
      <c r="B540" s="34"/>
      <c r="C540" s="33"/>
      <c r="D540" s="182" t="s">
        <v>186</v>
      </c>
      <c r="E540" s="33"/>
      <c r="F540" s="183" t="s">
        <v>1961</v>
      </c>
      <c r="G540" s="33"/>
      <c r="H540" s="33"/>
      <c r="I540" s="102"/>
      <c r="J540" s="33"/>
      <c r="K540" s="33"/>
      <c r="L540" s="34"/>
      <c r="M540" s="184"/>
      <c r="N540" s="185"/>
      <c r="O540" s="59"/>
      <c r="P540" s="59"/>
      <c r="Q540" s="59"/>
      <c r="R540" s="59"/>
      <c r="S540" s="59"/>
      <c r="T540" s="60"/>
      <c r="U540" s="33"/>
      <c r="V540" s="33"/>
      <c r="W540" s="33"/>
      <c r="X540" s="33"/>
      <c r="Y540" s="33"/>
      <c r="Z540" s="33"/>
      <c r="AA540" s="33"/>
      <c r="AB540" s="33"/>
      <c r="AC540" s="33"/>
      <c r="AD540" s="33"/>
      <c r="AE540" s="33"/>
      <c r="AT540" s="18" t="s">
        <v>186</v>
      </c>
      <c r="AU540" s="18" t="s">
        <v>91</v>
      </c>
    </row>
    <row r="541" spans="1:65" s="15" customFormat="1" ht="11.25">
      <c r="B541" s="213"/>
      <c r="D541" s="182" t="s">
        <v>187</v>
      </c>
      <c r="E541" s="214" t="s">
        <v>1</v>
      </c>
      <c r="F541" s="215" t="s">
        <v>1904</v>
      </c>
      <c r="H541" s="214" t="s">
        <v>1</v>
      </c>
      <c r="I541" s="216"/>
      <c r="L541" s="213"/>
      <c r="M541" s="217"/>
      <c r="N541" s="218"/>
      <c r="O541" s="218"/>
      <c r="P541" s="218"/>
      <c r="Q541" s="218"/>
      <c r="R541" s="218"/>
      <c r="S541" s="218"/>
      <c r="T541" s="219"/>
      <c r="AT541" s="214" t="s">
        <v>187</v>
      </c>
      <c r="AU541" s="214" t="s">
        <v>91</v>
      </c>
      <c r="AV541" s="15" t="s">
        <v>21</v>
      </c>
      <c r="AW541" s="15" t="s">
        <v>36</v>
      </c>
      <c r="AX541" s="15" t="s">
        <v>80</v>
      </c>
      <c r="AY541" s="214" t="s">
        <v>180</v>
      </c>
    </row>
    <row r="542" spans="1:65" s="13" customFormat="1" ht="11.25">
      <c r="B542" s="186"/>
      <c r="D542" s="182" t="s">
        <v>187</v>
      </c>
      <c r="E542" s="187" t="s">
        <v>1</v>
      </c>
      <c r="F542" s="188" t="s">
        <v>80</v>
      </c>
      <c r="H542" s="189">
        <v>0</v>
      </c>
      <c r="I542" s="190"/>
      <c r="L542" s="186"/>
      <c r="M542" s="191"/>
      <c r="N542" s="192"/>
      <c r="O542" s="192"/>
      <c r="P542" s="192"/>
      <c r="Q542" s="192"/>
      <c r="R542" s="192"/>
      <c r="S542" s="192"/>
      <c r="T542" s="193"/>
      <c r="AT542" s="187" t="s">
        <v>187</v>
      </c>
      <c r="AU542" s="187" t="s">
        <v>91</v>
      </c>
      <c r="AV542" s="13" t="s">
        <v>91</v>
      </c>
      <c r="AW542" s="13" t="s">
        <v>36</v>
      </c>
      <c r="AX542" s="13" t="s">
        <v>80</v>
      </c>
      <c r="AY542" s="187" t="s">
        <v>180</v>
      </c>
    </row>
    <row r="543" spans="1:65" s="15" customFormat="1" ht="11.25">
      <c r="B543" s="213"/>
      <c r="D543" s="182" t="s">
        <v>187</v>
      </c>
      <c r="E543" s="214" t="s">
        <v>1</v>
      </c>
      <c r="F543" s="215" t="s">
        <v>1905</v>
      </c>
      <c r="H543" s="214" t="s">
        <v>1</v>
      </c>
      <c r="I543" s="216"/>
      <c r="L543" s="213"/>
      <c r="M543" s="217"/>
      <c r="N543" s="218"/>
      <c r="O543" s="218"/>
      <c r="P543" s="218"/>
      <c r="Q543" s="218"/>
      <c r="R543" s="218"/>
      <c r="S543" s="218"/>
      <c r="T543" s="219"/>
      <c r="AT543" s="214" t="s">
        <v>187</v>
      </c>
      <c r="AU543" s="214" t="s">
        <v>91</v>
      </c>
      <c r="AV543" s="15" t="s">
        <v>21</v>
      </c>
      <c r="AW543" s="15" t="s">
        <v>36</v>
      </c>
      <c r="AX543" s="15" t="s">
        <v>80</v>
      </c>
      <c r="AY543" s="214" t="s">
        <v>180</v>
      </c>
    </row>
    <row r="544" spans="1:65" s="13" customFormat="1" ht="11.25">
      <c r="B544" s="186"/>
      <c r="D544" s="182" t="s">
        <v>187</v>
      </c>
      <c r="E544" s="187" t="s">
        <v>1</v>
      </c>
      <c r="F544" s="188" t="s">
        <v>1962</v>
      </c>
      <c r="H544" s="189">
        <v>5</v>
      </c>
      <c r="I544" s="190"/>
      <c r="L544" s="186"/>
      <c r="M544" s="191"/>
      <c r="N544" s="192"/>
      <c r="O544" s="192"/>
      <c r="P544" s="192"/>
      <c r="Q544" s="192"/>
      <c r="R544" s="192"/>
      <c r="S544" s="192"/>
      <c r="T544" s="193"/>
      <c r="AT544" s="187" t="s">
        <v>187</v>
      </c>
      <c r="AU544" s="187" t="s">
        <v>91</v>
      </c>
      <c r="AV544" s="13" t="s">
        <v>91</v>
      </c>
      <c r="AW544" s="13" t="s">
        <v>36</v>
      </c>
      <c r="AX544" s="13" t="s">
        <v>80</v>
      </c>
      <c r="AY544" s="187" t="s">
        <v>180</v>
      </c>
    </row>
    <row r="545" spans="1:65" s="15" customFormat="1" ht="11.25">
      <c r="B545" s="213"/>
      <c r="D545" s="182" t="s">
        <v>187</v>
      </c>
      <c r="E545" s="214" t="s">
        <v>1</v>
      </c>
      <c r="F545" s="215" t="s">
        <v>1907</v>
      </c>
      <c r="H545" s="214" t="s">
        <v>1</v>
      </c>
      <c r="I545" s="216"/>
      <c r="L545" s="213"/>
      <c r="M545" s="217"/>
      <c r="N545" s="218"/>
      <c r="O545" s="218"/>
      <c r="P545" s="218"/>
      <c r="Q545" s="218"/>
      <c r="R545" s="218"/>
      <c r="S545" s="218"/>
      <c r="T545" s="219"/>
      <c r="AT545" s="214" t="s">
        <v>187</v>
      </c>
      <c r="AU545" s="214" t="s">
        <v>91</v>
      </c>
      <c r="AV545" s="15" t="s">
        <v>21</v>
      </c>
      <c r="AW545" s="15" t="s">
        <v>36</v>
      </c>
      <c r="AX545" s="15" t="s">
        <v>80</v>
      </c>
      <c r="AY545" s="214" t="s">
        <v>180</v>
      </c>
    </row>
    <row r="546" spans="1:65" s="13" customFormat="1" ht="11.25">
      <c r="B546" s="186"/>
      <c r="D546" s="182" t="s">
        <v>187</v>
      </c>
      <c r="E546" s="187" t="s">
        <v>1</v>
      </c>
      <c r="F546" s="188" t="s">
        <v>80</v>
      </c>
      <c r="H546" s="189">
        <v>0</v>
      </c>
      <c r="I546" s="190"/>
      <c r="L546" s="186"/>
      <c r="M546" s="191"/>
      <c r="N546" s="192"/>
      <c r="O546" s="192"/>
      <c r="P546" s="192"/>
      <c r="Q546" s="192"/>
      <c r="R546" s="192"/>
      <c r="S546" s="192"/>
      <c r="T546" s="193"/>
      <c r="AT546" s="187" t="s">
        <v>187</v>
      </c>
      <c r="AU546" s="187" t="s">
        <v>91</v>
      </c>
      <c r="AV546" s="13" t="s">
        <v>91</v>
      </c>
      <c r="AW546" s="13" t="s">
        <v>36</v>
      </c>
      <c r="AX546" s="13" t="s">
        <v>80</v>
      </c>
      <c r="AY546" s="187" t="s">
        <v>180</v>
      </c>
    </row>
    <row r="547" spans="1:65" s="14" customFormat="1" ht="11.25">
      <c r="B547" s="194"/>
      <c r="D547" s="182" t="s">
        <v>187</v>
      </c>
      <c r="E547" s="195" t="s">
        <v>1</v>
      </c>
      <c r="F547" s="196" t="s">
        <v>189</v>
      </c>
      <c r="H547" s="197">
        <v>5</v>
      </c>
      <c r="I547" s="198"/>
      <c r="L547" s="194"/>
      <c r="M547" s="199"/>
      <c r="N547" s="200"/>
      <c r="O547" s="200"/>
      <c r="P547" s="200"/>
      <c r="Q547" s="200"/>
      <c r="R547" s="200"/>
      <c r="S547" s="200"/>
      <c r="T547" s="201"/>
      <c r="AT547" s="195" t="s">
        <v>187</v>
      </c>
      <c r="AU547" s="195" t="s">
        <v>91</v>
      </c>
      <c r="AV547" s="14" t="s">
        <v>128</v>
      </c>
      <c r="AW547" s="14" t="s">
        <v>36</v>
      </c>
      <c r="AX547" s="14" t="s">
        <v>21</v>
      </c>
      <c r="AY547" s="195" t="s">
        <v>180</v>
      </c>
    </row>
    <row r="548" spans="1:65" s="2" customFormat="1" ht="36" customHeight="1">
      <c r="A548" s="33"/>
      <c r="B548" s="167"/>
      <c r="C548" s="168" t="s">
        <v>508</v>
      </c>
      <c r="D548" s="168" t="s">
        <v>182</v>
      </c>
      <c r="E548" s="169" t="s">
        <v>1963</v>
      </c>
      <c r="F548" s="170" t="s">
        <v>1964</v>
      </c>
      <c r="G548" s="171" t="s">
        <v>199</v>
      </c>
      <c r="H548" s="172">
        <v>1.62</v>
      </c>
      <c r="I548" s="173"/>
      <c r="J548" s="174">
        <f>ROUND(I548*H548,2)</f>
        <v>0</v>
      </c>
      <c r="K548" s="175"/>
      <c r="L548" s="34"/>
      <c r="M548" s="176" t="s">
        <v>1</v>
      </c>
      <c r="N548" s="177" t="s">
        <v>45</v>
      </c>
      <c r="O548" s="59"/>
      <c r="P548" s="178">
        <f>O548*H548</f>
        <v>0</v>
      </c>
      <c r="Q548" s="178">
        <v>0</v>
      </c>
      <c r="R548" s="178">
        <f>Q548*H548</f>
        <v>0</v>
      </c>
      <c r="S548" s="178">
        <v>0</v>
      </c>
      <c r="T548" s="179">
        <f>S548*H548</f>
        <v>0</v>
      </c>
      <c r="U548" s="33"/>
      <c r="V548" s="33"/>
      <c r="W548" s="33"/>
      <c r="X548" s="33"/>
      <c r="Y548" s="33"/>
      <c r="Z548" s="33"/>
      <c r="AA548" s="33"/>
      <c r="AB548" s="33"/>
      <c r="AC548" s="33"/>
      <c r="AD548" s="33"/>
      <c r="AE548" s="33"/>
      <c r="AR548" s="180" t="s">
        <v>128</v>
      </c>
      <c r="AT548" s="180" t="s">
        <v>182</v>
      </c>
      <c r="AU548" s="180" t="s">
        <v>91</v>
      </c>
      <c r="AY548" s="18" t="s">
        <v>180</v>
      </c>
      <c r="BE548" s="181">
        <f>IF(N548="základní",J548,0)</f>
        <v>0</v>
      </c>
      <c r="BF548" s="181">
        <f>IF(N548="snížená",J548,0)</f>
        <v>0</v>
      </c>
      <c r="BG548" s="181">
        <f>IF(N548="zákl. přenesená",J548,0)</f>
        <v>0</v>
      </c>
      <c r="BH548" s="181">
        <f>IF(N548="sníž. přenesená",J548,0)</f>
        <v>0</v>
      </c>
      <c r="BI548" s="181">
        <f>IF(N548="nulová",J548,0)</f>
        <v>0</v>
      </c>
      <c r="BJ548" s="18" t="s">
        <v>21</v>
      </c>
      <c r="BK548" s="181">
        <f>ROUND(I548*H548,2)</f>
        <v>0</v>
      </c>
      <c r="BL548" s="18" t="s">
        <v>128</v>
      </c>
      <c r="BM548" s="180" t="s">
        <v>496</v>
      </c>
    </row>
    <row r="549" spans="1:65" s="2" customFormat="1" ht="29.25">
      <c r="A549" s="33"/>
      <c r="B549" s="34"/>
      <c r="C549" s="33"/>
      <c r="D549" s="182" t="s">
        <v>186</v>
      </c>
      <c r="E549" s="33"/>
      <c r="F549" s="183" t="s">
        <v>1964</v>
      </c>
      <c r="G549" s="33"/>
      <c r="H549" s="33"/>
      <c r="I549" s="102"/>
      <c r="J549" s="33"/>
      <c r="K549" s="33"/>
      <c r="L549" s="34"/>
      <c r="M549" s="184"/>
      <c r="N549" s="185"/>
      <c r="O549" s="59"/>
      <c r="P549" s="59"/>
      <c r="Q549" s="59"/>
      <c r="R549" s="59"/>
      <c r="S549" s="59"/>
      <c r="T549" s="60"/>
      <c r="U549" s="33"/>
      <c r="V549" s="33"/>
      <c r="W549" s="33"/>
      <c r="X549" s="33"/>
      <c r="Y549" s="33"/>
      <c r="Z549" s="33"/>
      <c r="AA549" s="33"/>
      <c r="AB549" s="33"/>
      <c r="AC549" s="33"/>
      <c r="AD549" s="33"/>
      <c r="AE549" s="33"/>
      <c r="AT549" s="18" t="s">
        <v>186</v>
      </c>
      <c r="AU549" s="18" t="s">
        <v>91</v>
      </c>
    </row>
    <row r="550" spans="1:65" s="15" customFormat="1" ht="11.25">
      <c r="B550" s="213"/>
      <c r="D550" s="182" t="s">
        <v>187</v>
      </c>
      <c r="E550" s="214" t="s">
        <v>1</v>
      </c>
      <c r="F550" s="215" t="s">
        <v>1904</v>
      </c>
      <c r="H550" s="214" t="s">
        <v>1</v>
      </c>
      <c r="I550" s="216"/>
      <c r="L550" s="213"/>
      <c r="M550" s="217"/>
      <c r="N550" s="218"/>
      <c r="O550" s="218"/>
      <c r="P550" s="218"/>
      <c r="Q550" s="218"/>
      <c r="R550" s="218"/>
      <c r="S550" s="218"/>
      <c r="T550" s="219"/>
      <c r="AT550" s="214" t="s">
        <v>187</v>
      </c>
      <c r="AU550" s="214" t="s">
        <v>91</v>
      </c>
      <c r="AV550" s="15" t="s">
        <v>21</v>
      </c>
      <c r="AW550" s="15" t="s">
        <v>36</v>
      </c>
      <c r="AX550" s="15" t="s">
        <v>80</v>
      </c>
      <c r="AY550" s="214" t="s">
        <v>180</v>
      </c>
    </row>
    <row r="551" spans="1:65" s="13" customFormat="1" ht="11.25">
      <c r="B551" s="186"/>
      <c r="D551" s="182" t="s">
        <v>187</v>
      </c>
      <c r="E551" s="187" t="s">
        <v>1</v>
      </c>
      <c r="F551" s="188" t="s">
        <v>1965</v>
      </c>
      <c r="H551" s="189">
        <v>1.62</v>
      </c>
      <c r="I551" s="190"/>
      <c r="L551" s="186"/>
      <c r="M551" s="191"/>
      <c r="N551" s="192"/>
      <c r="O551" s="192"/>
      <c r="P551" s="192"/>
      <c r="Q551" s="192"/>
      <c r="R551" s="192"/>
      <c r="S551" s="192"/>
      <c r="T551" s="193"/>
      <c r="AT551" s="187" t="s">
        <v>187</v>
      </c>
      <c r="AU551" s="187" t="s">
        <v>91</v>
      </c>
      <c r="AV551" s="13" t="s">
        <v>91</v>
      </c>
      <c r="AW551" s="13" t="s">
        <v>36</v>
      </c>
      <c r="AX551" s="13" t="s">
        <v>80</v>
      </c>
      <c r="AY551" s="187" t="s">
        <v>180</v>
      </c>
    </row>
    <row r="552" spans="1:65" s="15" customFormat="1" ht="11.25">
      <c r="B552" s="213"/>
      <c r="D552" s="182" t="s">
        <v>187</v>
      </c>
      <c r="E552" s="214" t="s">
        <v>1</v>
      </c>
      <c r="F552" s="215" t="s">
        <v>1905</v>
      </c>
      <c r="H552" s="214" t="s">
        <v>1</v>
      </c>
      <c r="I552" s="216"/>
      <c r="L552" s="213"/>
      <c r="M552" s="217"/>
      <c r="N552" s="218"/>
      <c r="O552" s="218"/>
      <c r="P552" s="218"/>
      <c r="Q552" s="218"/>
      <c r="R552" s="218"/>
      <c r="S552" s="218"/>
      <c r="T552" s="219"/>
      <c r="AT552" s="214" t="s">
        <v>187</v>
      </c>
      <c r="AU552" s="214" t="s">
        <v>91</v>
      </c>
      <c r="AV552" s="15" t="s">
        <v>21</v>
      </c>
      <c r="AW552" s="15" t="s">
        <v>36</v>
      </c>
      <c r="AX552" s="15" t="s">
        <v>80</v>
      </c>
      <c r="AY552" s="214" t="s">
        <v>180</v>
      </c>
    </row>
    <row r="553" spans="1:65" s="13" customFormat="1" ht="11.25">
      <c r="B553" s="186"/>
      <c r="D553" s="182" t="s">
        <v>187</v>
      </c>
      <c r="E553" s="187" t="s">
        <v>1</v>
      </c>
      <c r="F553" s="188" t="s">
        <v>80</v>
      </c>
      <c r="H553" s="189">
        <v>0</v>
      </c>
      <c r="I553" s="190"/>
      <c r="L553" s="186"/>
      <c r="M553" s="191"/>
      <c r="N553" s="192"/>
      <c r="O553" s="192"/>
      <c r="P553" s="192"/>
      <c r="Q553" s="192"/>
      <c r="R553" s="192"/>
      <c r="S553" s="192"/>
      <c r="T553" s="193"/>
      <c r="AT553" s="187" t="s">
        <v>187</v>
      </c>
      <c r="AU553" s="187" t="s">
        <v>91</v>
      </c>
      <c r="AV553" s="13" t="s">
        <v>91</v>
      </c>
      <c r="AW553" s="13" t="s">
        <v>36</v>
      </c>
      <c r="AX553" s="13" t="s">
        <v>80</v>
      </c>
      <c r="AY553" s="187" t="s">
        <v>180</v>
      </c>
    </row>
    <row r="554" spans="1:65" s="15" customFormat="1" ht="11.25">
      <c r="B554" s="213"/>
      <c r="D554" s="182" t="s">
        <v>187</v>
      </c>
      <c r="E554" s="214" t="s">
        <v>1</v>
      </c>
      <c r="F554" s="215" t="s">
        <v>1907</v>
      </c>
      <c r="H554" s="214" t="s">
        <v>1</v>
      </c>
      <c r="I554" s="216"/>
      <c r="L554" s="213"/>
      <c r="M554" s="217"/>
      <c r="N554" s="218"/>
      <c r="O554" s="218"/>
      <c r="P554" s="218"/>
      <c r="Q554" s="218"/>
      <c r="R554" s="218"/>
      <c r="S554" s="218"/>
      <c r="T554" s="219"/>
      <c r="AT554" s="214" t="s">
        <v>187</v>
      </c>
      <c r="AU554" s="214" t="s">
        <v>91</v>
      </c>
      <c r="AV554" s="15" t="s">
        <v>21</v>
      </c>
      <c r="AW554" s="15" t="s">
        <v>36</v>
      </c>
      <c r="AX554" s="15" t="s">
        <v>80</v>
      </c>
      <c r="AY554" s="214" t="s">
        <v>180</v>
      </c>
    </row>
    <row r="555" spans="1:65" s="13" customFormat="1" ht="11.25">
      <c r="B555" s="186"/>
      <c r="D555" s="182" t="s">
        <v>187</v>
      </c>
      <c r="E555" s="187" t="s">
        <v>1</v>
      </c>
      <c r="F555" s="188" t="s">
        <v>80</v>
      </c>
      <c r="H555" s="189">
        <v>0</v>
      </c>
      <c r="I555" s="190"/>
      <c r="L555" s="186"/>
      <c r="M555" s="191"/>
      <c r="N555" s="192"/>
      <c r="O555" s="192"/>
      <c r="P555" s="192"/>
      <c r="Q555" s="192"/>
      <c r="R555" s="192"/>
      <c r="S555" s="192"/>
      <c r="T555" s="193"/>
      <c r="AT555" s="187" t="s">
        <v>187</v>
      </c>
      <c r="AU555" s="187" t="s">
        <v>91</v>
      </c>
      <c r="AV555" s="13" t="s">
        <v>91</v>
      </c>
      <c r="AW555" s="13" t="s">
        <v>36</v>
      </c>
      <c r="AX555" s="13" t="s">
        <v>80</v>
      </c>
      <c r="AY555" s="187" t="s">
        <v>180</v>
      </c>
    </row>
    <row r="556" spans="1:65" s="14" customFormat="1" ht="11.25">
      <c r="B556" s="194"/>
      <c r="D556" s="182" t="s">
        <v>187</v>
      </c>
      <c r="E556" s="195" t="s">
        <v>1</v>
      </c>
      <c r="F556" s="196" t="s">
        <v>189</v>
      </c>
      <c r="H556" s="197">
        <v>1.62</v>
      </c>
      <c r="I556" s="198"/>
      <c r="L556" s="194"/>
      <c r="M556" s="199"/>
      <c r="N556" s="200"/>
      <c r="O556" s="200"/>
      <c r="P556" s="200"/>
      <c r="Q556" s="200"/>
      <c r="R556" s="200"/>
      <c r="S556" s="200"/>
      <c r="T556" s="201"/>
      <c r="AT556" s="195" t="s">
        <v>187</v>
      </c>
      <c r="AU556" s="195" t="s">
        <v>91</v>
      </c>
      <c r="AV556" s="14" t="s">
        <v>128</v>
      </c>
      <c r="AW556" s="14" t="s">
        <v>36</v>
      </c>
      <c r="AX556" s="14" t="s">
        <v>21</v>
      </c>
      <c r="AY556" s="195" t="s">
        <v>180</v>
      </c>
    </row>
    <row r="557" spans="1:65" s="2" customFormat="1" ht="36" customHeight="1">
      <c r="A557" s="33"/>
      <c r="B557" s="167"/>
      <c r="C557" s="168" t="s">
        <v>345</v>
      </c>
      <c r="D557" s="168" t="s">
        <v>182</v>
      </c>
      <c r="E557" s="169" t="s">
        <v>1966</v>
      </c>
      <c r="F557" s="170" t="s">
        <v>1967</v>
      </c>
      <c r="G557" s="171" t="s">
        <v>199</v>
      </c>
      <c r="H557" s="172">
        <v>2.8</v>
      </c>
      <c r="I557" s="173"/>
      <c r="J557" s="174">
        <f>ROUND(I557*H557,2)</f>
        <v>0</v>
      </c>
      <c r="K557" s="175"/>
      <c r="L557" s="34"/>
      <c r="M557" s="176" t="s">
        <v>1</v>
      </c>
      <c r="N557" s="177" t="s">
        <v>45</v>
      </c>
      <c r="O557" s="59"/>
      <c r="P557" s="178">
        <f>O557*H557</f>
        <v>0</v>
      </c>
      <c r="Q557" s="178">
        <v>0</v>
      </c>
      <c r="R557" s="178">
        <f>Q557*H557</f>
        <v>0</v>
      </c>
      <c r="S557" s="178">
        <v>0</v>
      </c>
      <c r="T557" s="179">
        <f>S557*H557</f>
        <v>0</v>
      </c>
      <c r="U557" s="33"/>
      <c r="V557" s="33"/>
      <c r="W557" s="33"/>
      <c r="X557" s="33"/>
      <c r="Y557" s="33"/>
      <c r="Z557" s="33"/>
      <c r="AA557" s="33"/>
      <c r="AB557" s="33"/>
      <c r="AC557" s="33"/>
      <c r="AD557" s="33"/>
      <c r="AE557" s="33"/>
      <c r="AR557" s="180" t="s">
        <v>128</v>
      </c>
      <c r="AT557" s="180" t="s">
        <v>182</v>
      </c>
      <c r="AU557" s="180" t="s">
        <v>91</v>
      </c>
      <c r="AY557" s="18" t="s">
        <v>180</v>
      </c>
      <c r="BE557" s="181">
        <f>IF(N557="základní",J557,0)</f>
        <v>0</v>
      </c>
      <c r="BF557" s="181">
        <f>IF(N557="snížená",J557,0)</f>
        <v>0</v>
      </c>
      <c r="BG557" s="181">
        <f>IF(N557="zákl. přenesená",J557,0)</f>
        <v>0</v>
      </c>
      <c r="BH557" s="181">
        <f>IF(N557="sníž. přenesená",J557,0)</f>
        <v>0</v>
      </c>
      <c r="BI557" s="181">
        <f>IF(N557="nulová",J557,0)</f>
        <v>0</v>
      </c>
      <c r="BJ557" s="18" t="s">
        <v>21</v>
      </c>
      <c r="BK557" s="181">
        <f>ROUND(I557*H557,2)</f>
        <v>0</v>
      </c>
      <c r="BL557" s="18" t="s">
        <v>128</v>
      </c>
      <c r="BM557" s="180" t="s">
        <v>502</v>
      </c>
    </row>
    <row r="558" spans="1:65" s="2" customFormat="1" ht="29.25">
      <c r="A558" s="33"/>
      <c r="B558" s="34"/>
      <c r="C558" s="33"/>
      <c r="D558" s="182" t="s">
        <v>186</v>
      </c>
      <c r="E558" s="33"/>
      <c r="F558" s="183" t="s">
        <v>1967</v>
      </c>
      <c r="G558" s="33"/>
      <c r="H558" s="33"/>
      <c r="I558" s="102"/>
      <c r="J558" s="33"/>
      <c r="K558" s="33"/>
      <c r="L558" s="34"/>
      <c r="M558" s="184"/>
      <c r="N558" s="185"/>
      <c r="O558" s="59"/>
      <c r="P558" s="59"/>
      <c r="Q558" s="59"/>
      <c r="R558" s="59"/>
      <c r="S558" s="59"/>
      <c r="T558" s="60"/>
      <c r="U558" s="33"/>
      <c r="V558" s="33"/>
      <c r="W558" s="33"/>
      <c r="X558" s="33"/>
      <c r="Y558" s="33"/>
      <c r="Z558" s="33"/>
      <c r="AA558" s="33"/>
      <c r="AB558" s="33"/>
      <c r="AC558" s="33"/>
      <c r="AD558" s="33"/>
      <c r="AE558" s="33"/>
      <c r="AT558" s="18" t="s">
        <v>186</v>
      </c>
      <c r="AU558" s="18" t="s">
        <v>91</v>
      </c>
    </row>
    <row r="559" spans="1:65" s="15" customFormat="1" ht="11.25">
      <c r="B559" s="213"/>
      <c r="D559" s="182" t="s">
        <v>187</v>
      </c>
      <c r="E559" s="214" t="s">
        <v>1</v>
      </c>
      <c r="F559" s="215" t="s">
        <v>1904</v>
      </c>
      <c r="H559" s="214" t="s">
        <v>1</v>
      </c>
      <c r="I559" s="216"/>
      <c r="L559" s="213"/>
      <c r="M559" s="217"/>
      <c r="N559" s="218"/>
      <c r="O559" s="218"/>
      <c r="P559" s="218"/>
      <c r="Q559" s="218"/>
      <c r="R559" s="218"/>
      <c r="S559" s="218"/>
      <c r="T559" s="219"/>
      <c r="AT559" s="214" t="s">
        <v>187</v>
      </c>
      <c r="AU559" s="214" t="s">
        <v>91</v>
      </c>
      <c r="AV559" s="15" t="s">
        <v>21</v>
      </c>
      <c r="AW559" s="15" t="s">
        <v>36</v>
      </c>
      <c r="AX559" s="15" t="s">
        <v>80</v>
      </c>
      <c r="AY559" s="214" t="s">
        <v>180</v>
      </c>
    </row>
    <row r="560" spans="1:65" s="13" customFormat="1" ht="11.25">
      <c r="B560" s="186"/>
      <c r="D560" s="182" t="s">
        <v>187</v>
      </c>
      <c r="E560" s="187" t="s">
        <v>1</v>
      </c>
      <c r="F560" s="188" t="s">
        <v>80</v>
      </c>
      <c r="H560" s="189">
        <v>0</v>
      </c>
      <c r="I560" s="190"/>
      <c r="L560" s="186"/>
      <c r="M560" s="191"/>
      <c r="N560" s="192"/>
      <c r="O560" s="192"/>
      <c r="P560" s="192"/>
      <c r="Q560" s="192"/>
      <c r="R560" s="192"/>
      <c r="S560" s="192"/>
      <c r="T560" s="193"/>
      <c r="AT560" s="187" t="s">
        <v>187</v>
      </c>
      <c r="AU560" s="187" t="s">
        <v>91</v>
      </c>
      <c r="AV560" s="13" t="s">
        <v>91</v>
      </c>
      <c r="AW560" s="13" t="s">
        <v>36</v>
      </c>
      <c r="AX560" s="13" t="s">
        <v>80</v>
      </c>
      <c r="AY560" s="187" t="s">
        <v>180</v>
      </c>
    </row>
    <row r="561" spans="1:65" s="15" customFormat="1" ht="11.25">
      <c r="B561" s="213"/>
      <c r="D561" s="182" t="s">
        <v>187</v>
      </c>
      <c r="E561" s="214" t="s">
        <v>1</v>
      </c>
      <c r="F561" s="215" t="s">
        <v>1905</v>
      </c>
      <c r="H561" s="214" t="s">
        <v>1</v>
      </c>
      <c r="I561" s="216"/>
      <c r="L561" s="213"/>
      <c r="M561" s="217"/>
      <c r="N561" s="218"/>
      <c r="O561" s="218"/>
      <c r="P561" s="218"/>
      <c r="Q561" s="218"/>
      <c r="R561" s="218"/>
      <c r="S561" s="218"/>
      <c r="T561" s="219"/>
      <c r="AT561" s="214" t="s">
        <v>187</v>
      </c>
      <c r="AU561" s="214" t="s">
        <v>91</v>
      </c>
      <c r="AV561" s="15" t="s">
        <v>21</v>
      </c>
      <c r="AW561" s="15" t="s">
        <v>36</v>
      </c>
      <c r="AX561" s="15" t="s">
        <v>80</v>
      </c>
      <c r="AY561" s="214" t="s">
        <v>180</v>
      </c>
    </row>
    <row r="562" spans="1:65" s="13" customFormat="1" ht="11.25">
      <c r="B562" s="186"/>
      <c r="D562" s="182" t="s">
        <v>187</v>
      </c>
      <c r="E562" s="187" t="s">
        <v>1</v>
      </c>
      <c r="F562" s="188" t="s">
        <v>80</v>
      </c>
      <c r="H562" s="189">
        <v>0</v>
      </c>
      <c r="I562" s="190"/>
      <c r="L562" s="186"/>
      <c r="M562" s="191"/>
      <c r="N562" s="192"/>
      <c r="O562" s="192"/>
      <c r="P562" s="192"/>
      <c r="Q562" s="192"/>
      <c r="R562" s="192"/>
      <c r="S562" s="192"/>
      <c r="T562" s="193"/>
      <c r="AT562" s="187" t="s">
        <v>187</v>
      </c>
      <c r="AU562" s="187" t="s">
        <v>91</v>
      </c>
      <c r="AV562" s="13" t="s">
        <v>91</v>
      </c>
      <c r="AW562" s="13" t="s">
        <v>36</v>
      </c>
      <c r="AX562" s="13" t="s">
        <v>80</v>
      </c>
      <c r="AY562" s="187" t="s">
        <v>180</v>
      </c>
    </row>
    <row r="563" spans="1:65" s="15" customFormat="1" ht="11.25">
      <c r="B563" s="213"/>
      <c r="D563" s="182" t="s">
        <v>187</v>
      </c>
      <c r="E563" s="214" t="s">
        <v>1</v>
      </c>
      <c r="F563" s="215" t="s">
        <v>1907</v>
      </c>
      <c r="H563" s="214" t="s">
        <v>1</v>
      </c>
      <c r="I563" s="216"/>
      <c r="L563" s="213"/>
      <c r="M563" s="217"/>
      <c r="N563" s="218"/>
      <c r="O563" s="218"/>
      <c r="P563" s="218"/>
      <c r="Q563" s="218"/>
      <c r="R563" s="218"/>
      <c r="S563" s="218"/>
      <c r="T563" s="219"/>
      <c r="AT563" s="214" t="s">
        <v>187</v>
      </c>
      <c r="AU563" s="214" t="s">
        <v>91</v>
      </c>
      <c r="AV563" s="15" t="s">
        <v>21</v>
      </c>
      <c r="AW563" s="15" t="s">
        <v>36</v>
      </c>
      <c r="AX563" s="15" t="s">
        <v>80</v>
      </c>
      <c r="AY563" s="214" t="s">
        <v>180</v>
      </c>
    </row>
    <row r="564" spans="1:65" s="13" customFormat="1" ht="11.25">
      <c r="B564" s="186"/>
      <c r="D564" s="182" t="s">
        <v>187</v>
      </c>
      <c r="E564" s="187" t="s">
        <v>1</v>
      </c>
      <c r="F564" s="188" t="s">
        <v>1968</v>
      </c>
      <c r="H564" s="189">
        <v>2.8</v>
      </c>
      <c r="I564" s="190"/>
      <c r="L564" s="186"/>
      <c r="M564" s="191"/>
      <c r="N564" s="192"/>
      <c r="O564" s="192"/>
      <c r="P564" s="192"/>
      <c r="Q564" s="192"/>
      <c r="R564" s="192"/>
      <c r="S564" s="192"/>
      <c r="T564" s="193"/>
      <c r="AT564" s="187" t="s">
        <v>187</v>
      </c>
      <c r="AU564" s="187" t="s">
        <v>91</v>
      </c>
      <c r="AV564" s="13" t="s">
        <v>91</v>
      </c>
      <c r="AW564" s="13" t="s">
        <v>36</v>
      </c>
      <c r="AX564" s="13" t="s">
        <v>80</v>
      </c>
      <c r="AY564" s="187" t="s">
        <v>180</v>
      </c>
    </row>
    <row r="565" spans="1:65" s="14" customFormat="1" ht="11.25">
      <c r="B565" s="194"/>
      <c r="D565" s="182" t="s">
        <v>187</v>
      </c>
      <c r="E565" s="195" t="s">
        <v>1</v>
      </c>
      <c r="F565" s="196" t="s">
        <v>189</v>
      </c>
      <c r="H565" s="197">
        <v>2.8</v>
      </c>
      <c r="I565" s="198"/>
      <c r="L565" s="194"/>
      <c r="M565" s="199"/>
      <c r="N565" s="200"/>
      <c r="O565" s="200"/>
      <c r="P565" s="200"/>
      <c r="Q565" s="200"/>
      <c r="R565" s="200"/>
      <c r="S565" s="200"/>
      <c r="T565" s="201"/>
      <c r="AT565" s="195" t="s">
        <v>187</v>
      </c>
      <c r="AU565" s="195" t="s">
        <v>91</v>
      </c>
      <c r="AV565" s="14" t="s">
        <v>128</v>
      </c>
      <c r="AW565" s="14" t="s">
        <v>36</v>
      </c>
      <c r="AX565" s="14" t="s">
        <v>21</v>
      </c>
      <c r="AY565" s="195" t="s">
        <v>180</v>
      </c>
    </row>
    <row r="566" spans="1:65" s="2" customFormat="1" ht="36" customHeight="1">
      <c r="A566" s="33"/>
      <c r="B566" s="167"/>
      <c r="C566" s="168" t="s">
        <v>517</v>
      </c>
      <c r="D566" s="168" t="s">
        <v>182</v>
      </c>
      <c r="E566" s="169" t="s">
        <v>1969</v>
      </c>
      <c r="F566" s="170" t="s">
        <v>1970</v>
      </c>
      <c r="G566" s="171" t="s">
        <v>199</v>
      </c>
      <c r="H566" s="172">
        <v>5.76</v>
      </c>
      <c r="I566" s="173"/>
      <c r="J566" s="174">
        <f>ROUND(I566*H566,2)</f>
        <v>0</v>
      </c>
      <c r="K566" s="175"/>
      <c r="L566" s="34"/>
      <c r="M566" s="176" t="s">
        <v>1</v>
      </c>
      <c r="N566" s="177" t="s">
        <v>45</v>
      </c>
      <c r="O566" s="59"/>
      <c r="P566" s="178">
        <f>O566*H566</f>
        <v>0</v>
      </c>
      <c r="Q566" s="178">
        <v>0</v>
      </c>
      <c r="R566" s="178">
        <f>Q566*H566</f>
        <v>0</v>
      </c>
      <c r="S566" s="178">
        <v>0</v>
      </c>
      <c r="T566" s="179">
        <f>S566*H566</f>
        <v>0</v>
      </c>
      <c r="U566" s="33"/>
      <c r="V566" s="33"/>
      <c r="W566" s="33"/>
      <c r="X566" s="33"/>
      <c r="Y566" s="33"/>
      <c r="Z566" s="33"/>
      <c r="AA566" s="33"/>
      <c r="AB566" s="33"/>
      <c r="AC566" s="33"/>
      <c r="AD566" s="33"/>
      <c r="AE566" s="33"/>
      <c r="AR566" s="180" t="s">
        <v>128</v>
      </c>
      <c r="AT566" s="180" t="s">
        <v>182</v>
      </c>
      <c r="AU566" s="180" t="s">
        <v>91</v>
      </c>
      <c r="AY566" s="18" t="s">
        <v>180</v>
      </c>
      <c r="BE566" s="181">
        <f>IF(N566="základní",J566,0)</f>
        <v>0</v>
      </c>
      <c r="BF566" s="181">
        <f>IF(N566="snížená",J566,0)</f>
        <v>0</v>
      </c>
      <c r="BG566" s="181">
        <f>IF(N566="zákl. přenesená",J566,0)</f>
        <v>0</v>
      </c>
      <c r="BH566" s="181">
        <f>IF(N566="sníž. přenesená",J566,0)</f>
        <v>0</v>
      </c>
      <c r="BI566" s="181">
        <f>IF(N566="nulová",J566,0)</f>
        <v>0</v>
      </c>
      <c r="BJ566" s="18" t="s">
        <v>21</v>
      </c>
      <c r="BK566" s="181">
        <f>ROUND(I566*H566,2)</f>
        <v>0</v>
      </c>
      <c r="BL566" s="18" t="s">
        <v>128</v>
      </c>
      <c r="BM566" s="180" t="s">
        <v>505</v>
      </c>
    </row>
    <row r="567" spans="1:65" s="2" customFormat="1" ht="29.25">
      <c r="A567" s="33"/>
      <c r="B567" s="34"/>
      <c r="C567" s="33"/>
      <c r="D567" s="182" t="s">
        <v>186</v>
      </c>
      <c r="E567" s="33"/>
      <c r="F567" s="183" t="s">
        <v>1970</v>
      </c>
      <c r="G567" s="33"/>
      <c r="H567" s="33"/>
      <c r="I567" s="102"/>
      <c r="J567" s="33"/>
      <c r="K567" s="33"/>
      <c r="L567" s="34"/>
      <c r="M567" s="184"/>
      <c r="N567" s="185"/>
      <c r="O567" s="59"/>
      <c r="P567" s="59"/>
      <c r="Q567" s="59"/>
      <c r="R567" s="59"/>
      <c r="S567" s="59"/>
      <c r="T567" s="60"/>
      <c r="U567" s="33"/>
      <c r="V567" s="33"/>
      <c r="W567" s="33"/>
      <c r="X567" s="33"/>
      <c r="Y567" s="33"/>
      <c r="Z567" s="33"/>
      <c r="AA567" s="33"/>
      <c r="AB567" s="33"/>
      <c r="AC567" s="33"/>
      <c r="AD567" s="33"/>
      <c r="AE567" s="33"/>
      <c r="AT567" s="18" t="s">
        <v>186</v>
      </c>
      <c r="AU567" s="18" t="s">
        <v>91</v>
      </c>
    </row>
    <row r="568" spans="1:65" s="15" customFormat="1" ht="11.25">
      <c r="B568" s="213"/>
      <c r="D568" s="182" t="s">
        <v>187</v>
      </c>
      <c r="E568" s="214" t="s">
        <v>1</v>
      </c>
      <c r="F568" s="215" t="s">
        <v>1904</v>
      </c>
      <c r="H568" s="214" t="s">
        <v>1</v>
      </c>
      <c r="I568" s="216"/>
      <c r="L568" s="213"/>
      <c r="M568" s="217"/>
      <c r="N568" s="218"/>
      <c r="O568" s="218"/>
      <c r="P568" s="218"/>
      <c r="Q568" s="218"/>
      <c r="R568" s="218"/>
      <c r="S568" s="218"/>
      <c r="T568" s="219"/>
      <c r="AT568" s="214" t="s">
        <v>187</v>
      </c>
      <c r="AU568" s="214" t="s">
        <v>91</v>
      </c>
      <c r="AV568" s="15" t="s">
        <v>21</v>
      </c>
      <c r="AW568" s="15" t="s">
        <v>36</v>
      </c>
      <c r="AX568" s="15" t="s">
        <v>80</v>
      </c>
      <c r="AY568" s="214" t="s">
        <v>180</v>
      </c>
    </row>
    <row r="569" spans="1:65" s="13" customFormat="1" ht="11.25">
      <c r="B569" s="186"/>
      <c r="D569" s="182" t="s">
        <v>187</v>
      </c>
      <c r="E569" s="187" t="s">
        <v>1</v>
      </c>
      <c r="F569" s="188" t="s">
        <v>80</v>
      </c>
      <c r="H569" s="189">
        <v>0</v>
      </c>
      <c r="I569" s="190"/>
      <c r="L569" s="186"/>
      <c r="M569" s="191"/>
      <c r="N569" s="192"/>
      <c r="O569" s="192"/>
      <c r="P569" s="192"/>
      <c r="Q569" s="192"/>
      <c r="R569" s="192"/>
      <c r="S569" s="192"/>
      <c r="T569" s="193"/>
      <c r="AT569" s="187" t="s">
        <v>187</v>
      </c>
      <c r="AU569" s="187" t="s">
        <v>91</v>
      </c>
      <c r="AV569" s="13" t="s">
        <v>91</v>
      </c>
      <c r="AW569" s="13" t="s">
        <v>36</v>
      </c>
      <c r="AX569" s="13" t="s">
        <v>80</v>
      </c>
      <c r="AY569" s="187" t="s">
        <v>180</v>
      </c>
    </row>
    <row r="570" spans="1:65" s="15" customFormat="1" ht="11.25">
      <c r="B570" s="213"/>
      <c r="D570" s="182" t="s">
        <v>187</v>
      </c>
      <c r="E570" s="214" t="s">
        <v>1</v>
      </c>
      <c r="F570" s="215" t="s">
        <v>1905</v>
      </c>
      <c r="H570" s="214" t="s">
        <v>1</v>
      </c>
      <c r="I570" s="216"/>
      <c r="L570" s="213"/>
      <c r="M570" s="217"/>
      <c r="N570" s="218"/>
      <c r="O570" s="218"/>
      <c r="P570" s="218"/>
      <c r="Q570" s="218"/>
      <c r="R570" s="218"/>
      <c r="S570" s="218"/>
      <c r="T570" s="219"/>
      <c r="AT570" s="214" t="s">
        <v>187</v>
      </c>
      <c r="AU570" s="214" t="s">
        <v>91</v>
      </c>
      <c r="AV570" s="15" t="s">
        <v>21</v>
      </c>
      <c r="AW570" s="15" t="s">
        <v>36</v>
      </c>
      <c r="AX570" s="15" t="s">
        <v>80</v>
      </c>
      <c r="AY570" s="214" t="s">
        <v>180</v>
      </c>
    </row>
    <row r="571" spans="1:65" s="13" customFormat="1" ht="11.25">
      <c r="B571" s="186"/>
      <c r="D571" s="182" t="s">
        <v>187</v>
      </c>
      <c r="E571" s="187" t="s">
        <v>1</v>
      </c>
      <c r="F571" s="188" t="s">
        <v>1971</v>
      </c>
      <c r="H571" s="189">
        <v>5.76</v>
      </c>
      <c r="I571" s="190"/>
      <c r="L571" s="186"/>
      <c r="M571" s="191"/>
      <c r="N571" s="192"/>
      <c r="O571" s="192"/>
      <c r="P571" s="192"/>
      <c r="Q571" s="192"/>
      <c r="R571" s="192"/>
      <c r="S571" s="192"/>
      <c r="T571" s="193"/>
      <c r="AT571" s="187" t="s">
        <v>187</v>
      </c>
      <c r="AU571" s="187" t="s">
        <v>91</v>
      </c>
      <c r="AV571" s="13" t="s">
        <v>91</v>
      </c>
      <c r="AW571" s="13" t="s">
        <v>36</v>
      </c>
      <c r="AX571" s="13" t="s">
        <v>80</v>
      </c>
      <c r="AY571" s="187" t="s">
        <v>180</v>
      </c>
    </row>
    <row r="572" spans="1:65" s="15" customFormat="1" ht="11.25">
      <c r="B572" s="213"/>
      <c r="D572" s="182" t="s">
        <v>187</v>
      </c>
      <c r="E572" s="214" t="s">
        <v>1</v>
      </c>
      <c r="F572" s="215" t="s">
        <v>1907</v>
      </c>
      <c r="H572" s="214" t="s">
        <v>1</v>
      </c>
      <c r="I572" s="216"/>
      <c r="L572" s="213"/>
      <c r="M572" s="217"/>
      <c r="N572" s="218"/>
      <c r="O572" s="218"/>
      <c r="P572" s="218"/>
      <c r="Q572" s="218"/>
      <c r="R572" s="218"/>
      <c r="S572" s="218"/>
      <c r="T572" s="219"/>
      <c r="AT572" s="214" t="s">
        <v>187</v>
      </c>
      <c r="AU572" s="214" t="s">
        <v>91</v>
      </c>
      <c r="AV572" s="15" t="s">
        <v>21</v>
      </c>
      <c r="AW572" s="15" t="s">
        <v>36</v>
      </c>
      <c r="AX572" s="15" t="s">
        <v>80</v>
      </c>
      <c r="AY572" s="214" t="s">
        <v>180</v>
      </c>
    </row>
    <row r="573" spans="1:65" s="13" customFormat="1" ht="11.25">
      <c r="B573" s="186"/>
      <c r="D573" s="182" t="s">
        <v>187</v>
      </c>
      <c r="E573" s="187" t="s">
        <v>1</v>
      </c>
      <c r="F573" s="188" t="s">
        <v>80</v>
      </c>
      <c r="H573" s="189">
        <v>0</v>
      </c>
      <c r="I573" s="190"/>
      <c r="L573" s="186"/>
      <c r="M573" s="191"/>
      <c r="N573" s="192"/>
      <c r="O573" s="192"/>
      <c r="P573" s="192"/>
      <c r="Q573" s="192"/>
      <c r="R573" s="192"/>
      <c r="S573" s="192"/>
      <c r="T573" s="193"/>
      <c r="AT573" s="187" t="s">
        <v>187</v>
      </c>
      <c r="AU573" s="187" t="s">
        <v>91</v>
      </c>
      <c r="AV573" s="13" t="s">
        <v>91</v>
      </c>
      <c r="AW573" s="13" t="s">
        <v>36</v>
      </c>
      <c r="AX573" s="13" t="s">
        <v>80</v>
      </c>
      <c r="AY573" s="187" t="s">
        <v>180</v>
      </c>
    </row>
    <row r="574" spans="1:65" s="14" customFormat="1" ht="11.25">
      <c r="B574" s="194"/>
      <c r="D574" s="182" t="s">
        <v>187</v>
      </c>
      <c r="E574" s="195" t="s">
        <v>1</v>
      </c>
      <c r="F574" s="196" t="s">
        <v>189</v>
      </c>
      <c r="H574" s="197">
        <v>5.76</v>
      </c>
      <c r="I574" s="198"/>
      <c r="L574" s="194"/>
      <c r="M574" s="199"/>
      <c r="N574" s="200"/>
      <c r="O574" s="200"/>
      <c r="P574" s="200"/>
      <c r="Q574" s="200"/>
      <c r="R574" s="200"/>
      <c r="S574" s="200"/>
      <c r="T574" s="201"/>
      <c r="AT574" s="195" t="s">
        <v>187</v>
      </c>
      <c r="AU574" s="195" t="s">
        <v>91</v>
      </c>
      <c r="AV574" s="14" t="s">
        <v>128</v>
      </c>
      <c r="AW574" s="14" t="s">
        <v>36</v>
      </c>
      <c r="AX574" s="14" t="s">
        <v>21</v>
      </c>
      <c r="AY574" s="195" t="s">
        <v>180</v>
      </c>
    </row>
    <row r="575" spans="1:65" s="2" customFormat="1" ht="36" customHeight="1">
      <c r="A575" s="33"/>
      <c r="B575" s="167"/>
      <c r="C575" s="168" t="s">
        <v>349</v>
      </c>
      <c r="D575" s="168" t="s">
        <v>182</v>
      </c>
      <c r="E575" s="169" t="s">
        <v>1972</v>
      </c>
      <c r="F575" s="170" t="s">
        <v>1973</v>
      </c>
      <c r="G575" s="171" t="s">
        <v>199</v>
      </c>
      <c r="H575" s="172">
        <v>1.6</v>
      </c>
      <c r="I575" s="173"/>
      <c r="J575" s="174">
        <f>ROUND(I575*H575,2)</f>
        <v>0</v>
      </c>
      <c r="K575" s="175"/>
      <c r="L575" s="34"/>
      <c r="M575" s="176" t="s">
        <v>1</v>
      </c>
      <c r="N575" s="177" t="s">
        <v>45</v>
      </c>
      <c r="O575" s="59"/>
      <c r="P575" s="178">
        <f>O575*H575</f>
        <v>0</v>
      </c>
      <c r="Q575" s="178">
        <v>0</v>
      </c>
      <c r="R575" s="178">
        <f>Q575*H575</f>
        <v>0</v>
      </c>
      <c r="S575" s="178">
        <v>0</v>
      </c>
      <c r="T575" s="179">
        <f>S575*H575</f>
        <v>0</v>
      </c>
      <c r="U575" s="33"/>
      <c r="V575" s="33"/>
      <c r="W575" s="33"/>
      <c r="X575" s="33"/>
      <c r="Y575" s="33"/>
      <c r="Z575" s="33"/>
      <c r="AA575" s="33"/>
      <c r="AB575" s="33"/>
      <c r="AC575" s="33"/>
      <c r="AD575" s="33"/>
      <c r="AE575" s="33"/>
      <c r="AR575" s="180" t="s">
        <v>128</v>
      </c>
      <c r="AT575" s="180" t="s">
        <v>182</v>
      </c>
      <c r="AU575" s="180" t="s">
        <v>91</v>
      </c>
      <c r="AY575" s="18" t="s">
        <v>180</v>
      </c>
      <c r="BE575" s="181">
        <f>IF(N575="základní",J575,0)</f>
        <v>0</v>
      </c>
      <c r="BF575" s="181">
        <f>IF(N575="snížená",J575,0)</f>
        <v>0</v>
      </c>
      <c r="BG575" s="181">
        <f>IF(N575="zákl. přenesená",J575,0)</f>
        <v>0</v>
      </c>
      <c r="BH575" s="181">
        <f>IF(N575="sníž. přenesená",J575,0)</f>
        <v>0</v>
      </c>
      <c r="BI575" s="181">
        <f>IF(N575="nulová",J575,0)</f>
        <v>0</v>
      </c>
      <c r="BJ575" s="18" t="s">
        <v>21</v>
      </c>
      <c r="BK575" s="181">
        <f>ROUND(I575*H575,2)</f>
        <v>0</v>
      </c>
      <c r="BL575" s="18" t="s">
        <v>128</v>
      </c>
      <c r="BM575" s="180" t="s">
        <v>511</v>
      </c>
    </row>
    <row r="576" spans="1:65" s="2" customFormat="1" ht="19.5">
      <c r="A576" s="33"/>
      <c r="B576" s="34"/>
      <c r="C576" s="33"/>
      <c r="D576" s="182" t="s">
        <v>186</v>
      </c>
      <c r="E576" s="33"/>
      <c r="F576" s="183" t="s">
        <v>1973</v>
      </c>
      <c r="G576" s="33"/>
      <c r="H576" s="33"/>
      <c r="I576" s="102"/>
      <c r="J576" s="33"/>
      <c r="K576" s="33"/>
      <c r="L576" s="34"/>
      <c r="M576" s="184"/>
      <c r="N576" s="185"/>
      <c r="O576" s="59"/>
      <c r="P576" s="59"/>
      <c r="Q576" s="59"/>
      <c r="R576" s="59"/>
      <c r="S576" s="59"/>
      <c r="T576" s="60"/>
      <c r="U576" s="33"/>
      <c r="V576" s="33"/>
      <c r="W576" s="33"/>
      <c r="X576" s="33"/>
      <c r="Y576" s="33"/>
      <c r="Z576" s="33"/>
      <c r="AA576" s="33"/>
      <c r="AB576" s="33"/>
      <c r="AC576" s="33"/>
      <c r="AD576" s="33"/>
      <c r="AE576" s="33"/>
      <c r="AT576" s="18" t="s">
        <v>186</v>
      </c>
      <c r="AU576" s="18" t="s">
        <v>91</v>
      </c>
    </row>
    <row r="577" spans="1:65" s="15" customFormat="1" ht="11.25">
      <c r="B577" s="213"/>
      <c r="D577" s="182" t="s">
        <v>187</v>
      </c>
      <c r="E577" s="214" t="s">
        <v>1</v>
      </c>
      <c r="F577" s="215" t="s">
        <v>1904</v>
      </c>
      <c r="H577" s="214" t="s">
        <v>1</v>
      </c>
      <c r="I577" s="216"/>
      <c r="L577" s="213"/>
      <c r="M577" s="217"/>
      <c r="N577" s="218"/>
      <c r="O577" s="218"/>
      <c r="P577" s="218"/>
      <c r="Q577" s="218"/>
      <c r="R577" s="218"/>
      <c r="S577" s="218"/>
      <c r="T577" s="219"/>
      <c r="AT577" s="214" t="s">
        <v>187</v>
      </c>
      <c r="AU577" s="214" t="s">
        <v>91</v>
      </c>
      <c r="AV577" s="15" t="s">
        <v>21</v>
      </c>
      <c r="AW577" s="15" t="s">
        <v>36</v>
      </c>
      <c r="AX577" s="15" t="s">
        <v>80</v>
      </c>
      <c r="AY577" s="214" t="s">
        <v>180</v>
      </c>
    </row>
    <row r="578" spans="1:65" s="13" customFormat="1" ht="11.25">
      <c r="B578" s="186"/>
      <c r="D578" s="182" t="s">
        <v>187</v>
      </c>
      <c r="E578" s="187" t="s">
        <v>1</v>
      </c>
      <c r="F578" s="188" t="s">
        <v>80</v>
      </c>
      <c r="H578" s="189">
        <v>0</v>
      </c>
      <c r="I578" s="190"/>
      <c r="L578" s="186"/>
      <c r="M578" s="191"/>
      <c r="N578" s="192"/>
      <c r="O578" s="192"/>
      <c r="P578" s="192"/>
      <c r="Q578" s="192"/>
      <c r="R578" s="192"/>
      <c r="S578" s="192"/>
      <c r="T578" s="193"/>
      <c r="AT578" s="187" t="s">
        <v>187</v>
      </c>
      <c r="AU578" s="187" t="s">
        <v>91</v>
      </c>
      <c r="AV578" s="13" t="s">
        <v>91</v>
      </c>
      <c r="AW578" s="13" t="s">
        <v>36</v>
      </c>
      <c r="AX578" s="13" t="s">
        <v>80</v>
      </c>
      <c r="AY578" s="187" t="s">
        <v>180</v>
      </c>
    </row>
    <row r="579" spans="1:65" s="15" customFormat="1" ht="11.25">
      <c r="B579" s="213"/>
      <c r="D579" s="182" t="s">
        <v>187</v>
      </c>
      <c r="E579" s="214" t="s">
        <v>1</v>
      </c>
      <c r="F579" s="215" t="s">
        <v>1905</v>
      </c>
      <c r="H579" s="214" t="s">
        <v>1</v>
      </c>
      <c r="I579" s="216"/>
      <c r="L579" s="213"/>
      <c r="M579" s="217"/>
      <c r="N579" s="218"/>
      <c r="O579" s="218"/>
      <c r="P579" s="218"/>
      <c r="Q579" s="218"/>
      <c r="R579" s="218"/>
      <c r="S579" s="218"/>
      <c r="T579" s="219"/>
      <c r="AT579" s="214" t="s">
        <v>187</v>
      </c>
      <c r="AU579" s="214" t="s">
        <v>91</v>
      </c>
      <c r="AV579" s="15" t="s">
        <v>21</v>
      </c>
      <c r="AW579" s="15" t="s">
        <v>36</v>
      </c>
      <c r="AX579" s="15" t="s">
        <v>80</v>
      </c>
      <c r="AY579" s="214" t="s">
        <v>180</v>
      </c>
    </row>
    <row r="580" spans="1:65" s="13" customFormat="1" ht="11.25">
      <c r="B580" s="186"/>
      <c r="D580" s="182" t="s">
        <v>187</v>
      </c>
      <c r="E580" s="187" t="s">
        <v>1</v>
      </c>
      <c r="F580" s="188" t="s">
        <v>80</v>
      </c>
      <c r="H580" s="189">
        <v>0</v>
      </c>
      <c r="I580" s="190"/>
      <c r="L580" s="186"/>
      <c r="M580" s="191"/>
      <c r="N580" s="192"/>
      <c r="O580" s="192"/>
      <c r="P580" s="192"/>
      <c r="Q580" s="192"/>
      <c r="R580" s="192"/>
      <c r="S580" s="192"/>
      <c r="T580" s="193"/>
      <c r="AT580" s="187" t="s">
        <v>187</v>
      </c>
      <c r="AU580" s="187" t="s">
        <v>91</v>
      </c>
      <c r="AV580" s="13" t="s">
        <v>91</v>
      </c>
      <c r="AW580" s="13" t="s">
        <v>36</v>
      </c>
      <c r="AX580" s="13" t="s">
        <v>80</v>
      </c>
      <c r="AY580" s="187" t="s">
        <v>180</v>
      </c>
    </row>
    <row r="581" spans="1:65" s="15" customFormat="1" ht="11.25">
      <c r="B581" s="213"/>
      <c r="D581" s="182" t="s">
        <v>187</v>
      </c>
      <c r="E581" s="214" t="s">
        <v>1</v>
      </c>
      <c r="F581" s="215" t="s">
        <v>1907</v>
      </c>
      <c r="H581" s="214" t="s">
        <v>1</v>
      </c>
      <c r="I581" s="216"/>
      <c r="L581" s="213"/>
      <c r="M581" s="217"/>
      <c r="N581" s="218"/>
      <c r="O581" s="218"/>
      <c r="P581" s="218"/>
      <c r="Q581" s="218"/>
      <c r="R581" s="218"/>
      <c r="S581" s="218"/>
      <c r="T581" s="219"/>
      <c r="AT581" s="214" t="s">
        <v>187</v>
      </c>
      <c r="AU581" s="214" t="s">
        <v>91</v>
      </c>
      <c r="AV581" s="15" t="s">
        <v>21</v>
      </c>
      <c r="AW581" s="15" t="s">
        <v>36</v>
      </c>
      <c r="AX581" s="15" t="s">
        <v>80</v>
      </c>
      <c r="AY581" s="214" t="s">
        <v>180</v>
      </c>
    </row>
    <row r="582" spans="1:65" s="13" customFormat="1" ht="11.25">
      <c r="B582" s="186"/>
      <c r="D582" s="182" t="s">
        <v>187</v>
      </c>
      <c r="E582" s="187" t="s">
        <v>1</v>
      </c>
      <c r="F582" s="188" t="s">
        <v>1974</v>
      </c>
      <c r="H582" s="189">
        <v>1.6</v>
      </c>
      <c r="I582" s="190"/>
      <c r="L582" s="186"/>
      <c r="M582" s="191"/>
      <c r="N582" s="192"/>
      <c r="O582" s="192"/>
      <c r="P582" s="192"/>
      <c r="Q582" s="192"/>
      <c r="R582" s="192"/>
      <c r="S582" s="192"/>
      <c r="T582" s="193"/>
      <c r="AT582" s="187" t="s">
        <v>187</v>
      </c>
      <c r="AU582" s="187" t="s">
        <v>91</v>
      </c>
      <c r="AV582" s="13" t="s">
        <v>91</v>
      </c>
      <c r="AW582" s="13" t="s">
        <v>36</v>
      </c>
      <c r="AX582" s="13" t="s">
        <v>80</v>
      </c>
      <c r="AY582" s="187" t="s">
        <v>180</v>
      </c>
    </row>
    <row r="583" spans="1:65" s="14" customFormat="1" ht="11.25">
      <c r="B583" s="194"/>
      <c r="D583" s="182" t="s">
        <v>187</v>
      </c>
      <c r="E583" s="195" t="s">
        <v>1</v>
      </c>
      <c r="F583" s="196" t="s">
        <v>189</v>
      </c>
      <c r="H583" s="197">
        <v>1.6</v>
      </c>
      <c r="I583" s="198"/>
      <c r="L583" s="194"/>
      <c r="M583" s="199"/>
      <c r="N583" s="200"/>
      <c r="O583" s="200"/>
      <c r="P583" s="200"/>
      <c r="Q583" s="200"/>
      <c r="R583" s="200"/>
      <c r="S583" s="200"/>
      <c r="T583" s="201"/>
      <c r="AT583" s="195" t="s">
        <v>187</v>
      </c>
      <c r="AU583" s="195" t="s">
        <v>91</v>
      </c>
      <c r="AV583" s="14" t="s">
        <v>128</v>
      </c>
      <c r="AW583" s="14" t="s">
        <v>36</v>
      </c>
      <c r="AX583" s="14" t="s">
        <v>21</v>
      </c>
      <c r="AY583" s="195" t="s">
        <v>180</v>
      </c>
    </row>
    <row r="584" spans="1:65" s="2" customFormat="1" ht="16.5" customHeight="1">
      <c r="A584" s="33"/>
      <c r="B584" s="167"/>
      <c r="C584" s="168" t="s">
        <v>526</v>
      </c>
      <c r="D584" s="168" t="s">
        <v>182</v>
      </c>
      <c r="E584" s="169" t="s">
        <v>1975</v>
      </c>
      <c r="F584" s="170" t="s">
        <v>1976</v>
      </c>
      <c r="G584" s="171" t="s">
        <v>501</v>
      </c>
      <c r="H584" s="172">
        <v>1</v>
      </c>
      <c r="I584" s="173"/>
      <c r="J584" s="174">
        <f>ROUND(I584*H584,2)</f>
        <v>0</v>
      </c>
      <c r="K584" s="175"/>
      <c r="L584" s="34"/>
      <c r="M584" s="176" t="s">
        <v>1</v>
      </c>
      <c r="N584" s="177" t="s">
        <v>45</v>
      </c>
      <c r="O584" s="59"/>
      <c r="P584" s="178">
        <f>O584*H584</f>
        <v>0</v>
      </c>
      <c r="Q584" s="178">
        <v>0</v>
      </c>
      <c r="R584" s="178">
        <f>Q584*H584</f>
        <v>0</v>
      </c>
      <c r="S584" s="178">
        <v>0</v>
      </c>
      <c r="T584" s="179">
        <f>S584*H584</f>
        <v>0</v>
      </c>
      <c r="U584" s="33"/>
      <c r="V584" s="33"/>
      <c r="W584" s="33"/>
      <c r="X584" s="33"/>
      <c r="Y584" s="33"/>
      <c r="Z584" s="33"/>
      <c r="AA584" s="33"/>
      <c r="AB584" s="33"/>
      <c r="AC584" s="33"/>
      <c r="AD584" s="33"/>
      <c r="AE584" s="33"/>
      <c r="AR584" s="180" t="s">
        <v>128</v>
      </c>
      <c r="AT584" s="180" t="s">
        <v>182</v>
      </c>
      <c r="AU584" s="180" t="s">
        <v>91</v>
      </c>
      <c r="AY584" s="18" t="s">
        <v>180</v>
      </c>
      <c r="BE584" s="181">
        <f>IF(N584="základní",J584,0)</f>
        <v>0</v>
      </c>
      <c r="BF584" s="181">
        <f>IF(N584="snížená",J584,0)</f>
        <v>0</v>
      </c>
      <c r="BG584" s="181">
        <f>IF(N584="zákl. přenesená",J584,0)</f>
        <v>0</v>
      </c>
      <c r="BH584" s="181">
        <f>IF(N584="sníž. přenesená",J584,0)</f>
        <v>0</v>
      </c>
      <c r="BI584" s="181">
        <f>IF(N584="nulová",J584,0)</f>
        <v>0</v>
      </c>
      <c r="BJ584" s="18" t="s">
        <v>21</v>
      </c>
      <c r="BK584" s="181">
        <f>ROUND(I584*H584,2)</f>
        <v>0</v>
      </c>
      <c r="BL584" s="18" t="s">
        <v>128</v>
      </c>
      <c r="BM584" s="180" t="s">
        <v>515</v>
      </c>
    </row>
    <row r="585" spans="1:65" s="2" customFormat="1" ht="11.25">
      <c r="A585" s="33"/>
      <c r="B585" s="34"/>
      <c r="C585" s="33"/>
      <c r="D585" s="182" t="s">
        <v>186</v>
      </c>
      <c r="E585" s="33"/>
      <c r="F585" s="183" t="s">
        <v>1976</v>
      </c>
      <c r="G585" s="33"/>
      <c r="H585" s="33"/>
      <c r="I585" s="102"/>
      <c r="J585" s="33"/>
      <c r="K585" s="33"/>
      <c r="L585" s="34"/>
      <c r="M585" s="184"/>
      <c r="N585" s="185"/>
      <c r="O585" s="59"/>
      <c r="P585" s="59"/>
      <c r="Q585" s="59"/>
      <c r="R585" s="59"/>
      <c r="S585" s="59"/>
      <c r="T585" s="60"/>
      <c r="U585" s="33"/>
      <c r="V585" s="33"/>
      <c r="W585" s="33"/>
      <c r="X585" s="33"/>
      <c r="Y585" s="33"/>
      <c r="Z585" s="33"/>
      <c r="AA585" s="33"/>
      <c r="AB585" s="33"/>
      <c r="AC585" s="33"/>
      <c r="AD585" s="33"/>
      <c r="AE585" s="33"/>
      <c r="AT585" s="18" t="s">
        <v>186</v>
      </c>
      <c r="AU585" s="18" t="s">
        <v>91</v>
      </c>
    </row>
    <row r="586" spans="1:65" s="2" customFormat="1" ht="48" customHeight="1">
      <c r="A586" s="33"/>
      <c r="B586" s="167"/>
      <c r="C586" s="168" t="s">
        <v>353</v>
      </c>
      <c r="D586" s="168" t="s">
        <v>182</v>
      </c>
      <c r="E586" s="169" t="s">
        <v>1977</v>
      </c>
      <c r="F586" s="170" t="s">
        <v>1978</v>
      </c>
      <c r="G586" s="171" t="s">
        <v>383</v>
      </c>
      <c r="H586" s="172">
        <v>0.72599999999999998</v>
      </c>
      <c r="I586" s="173"/>
      <c r="J586" s="174">
        <f>ROUND(I586*H586,2)</f>
        <v>0</v>
      </c>
      <c r="K586" s="175"/>
      <c r="L586" s="34"/>
      <c r="M586" s="176" t="s">
        <v>1</v>
      </c>
      <c r="N586" s="177" t="s">
        <v>45</v>
      </c>
      <c r="O586" s="59"/>
      <c r="P586" s="178">
        <f>O586*H586</f>
        <v>0</v>
      </c>
      <c r="Q586" s="178">
        <v>0</v>
      </c>
      <c r="R586" s="178">
        <f>Q586*H586</f>
        <v>0</v>
      </c>
      <c r="S586" s="178">
        <v>0</v>
      </c>
      <c r="T586" s="179">
        <f>S586*H586</f>
        <v>0</v>
      </c>
      <c r="U586" s="33"/>
      <c r="V586" s="33"/>
      <c r="W586" s="33"/>
      <c r="X586" s="33"/>
      <c r="Y586" s="33"/>
      <c r="Z586" s="33"/>
      <c r="AA586" s="33"/>
      <c r="AB586" s="33"/>
      <c r="AC586" s="33"/>
      <c r="AD586" s="33"/>
      <c r="AE586" s="33"/>
      <c r="AR586" s="180" t="s">
        <v>128</v>
      </c>
      <c r="AT586" s="180" t="s">
        <v>182</v>
      </c>
      <c r="AU586" s="180" t="s">
        <v>91</v>
      </c>
      <c r="AY586" s="18" t="s">
        <v>180</v>
      </c>
      <c r="BE586" s="181">
        <f>IF(N586="základní",J586,0)</f>
        <v>0</v>
      </c>
      <c r="BF586" s="181">
        <f>IF(N586="snížená",J586,0)</f>
        <v>0</v>
      </c>
      <c r="BG586" s="181">
        <f>IF(N586="zákl. přenesená",J586,0)</f>
        <v>0</v>
      </c>
      <c r="BH586" s="181">
        <f>IF(N586="sníž. přenesená",J586,0)</f>
        <v>0</v>
      </c>
      <c r="BI586" s="181">
        <f>IF(N586="nulová",J586,0)</f>
        <v>0</v>
      </c>
      <c r="BJ586" s="18" t="s">
        <v>21</v>
      </c>
      <c r="BK586" s="181">
        <f>ROUND(I586*H586,2)</f>
        <v>0</v>
      </c>
      <c r="BL586" s="18" t="s">
        <v>128</v>
      </c>
      <c r="BM586" s="180" t="s">
        <v>520</v>
      </c>
    </row>
    <row r="587" spans="1:65" s="2" customFormat="1" ht="29.25">
      <c r="A587" s="33"/>
      <c r="B587" s="34"/>
      <c r="C587" s="33"/>
      <c r="D587" s="182" t="s">
        <v>186</v>
      </c>
      <c r="E587" s="33"/>
      <c r="F587" s="183" t="s">
        <v>1978</v>
      </c>
      <c r="G587" s="33"/>
      <c r="H587" s="33"/>
      <c r="I587" s="102"/>
      <c r="J587" s="33"/>
      <c r="K587" s="33"/>
      <c r="L587" s="34"/>
      <c r="M587" s="184"/>
      <c r="N587" s="185"/>
      <c r="O587" s="59"/>
      <c r="P587" s="59"/>
      <c r="Q587" s="59"/>
      <c r="R587" s="59"/>
      <c r="S587" s="59"/>
      <c r="T587" s="60"/>
      <c r="U587" s="33"/>
      <c r="V587" s="33"/>
      <c r="W587" s="33"/>
      <c r="X587" s="33"/>
      <c r="Y587" s="33"/>
      <c r="Z587" s="33"/>
      <c r="AA587" s="33"/>
      <c r="AB587" s="33"/>
      <c r="AC587" s="33"/>
      <c r="AD587" s="33"/>
      <c r="AE587" s="33"/>
      <c r="AT587" s="18" t="s">
        <v>186</v>
      </c>
      <c r="AU587" s="18" t="s">
        <v>91</v>
      </c>
    </row>
    <row r="588" spans="1:65" s="15" customFormat="1" ht="11.25">
      <c r="B588" s="213"/>
      <c r="D588" s="182" t="s">
        <v>187</v>
      </c>
      <c r="E588" s="214" t="s">
        <v>1</v>
      </c>
      <c r="F588" s="215" t="s">
        <v>1904</v>
      </c>
      <c r="H588" s="214" t="s">
        <v>1</v>
      </c>
      <c r="I588" s="216"/>
      <c r="L588" s="213"/>
      <c r="M588" s="217"/>
      <c r="N588" s="218"/>
      <c r="O588" s="218"/>
      <c r="P588" s="218"/>
      <c r="Q588" s="218"/>
      <c r="R588" s="218"/>
      <c r="S588" s="218"/>
      <c r="T588" s="219"/>
      <c r="AT588" s="214" t="s">
        <v>187</v>
      </c>
      <c r="AU588" s="214" t="s">
        <v>91</v>
      </c>
      <c r="AV588" s="15" t="s">
        <v>21</v>
      </c>
      <c r="AW588" s="15" t="s">
        <v>36</v>
      </c>
      <c r="AX588" s="15" t="s">
        <v>80</v>
      </c>
      <c r="AY588" s="214" t="s">
        <v>180</v>
      </c>
    </row>
    <row r="589" spans="1:65" s="13" customFormat="1" ht="11.25">
      <c r="B589" s="186"/>
      <c r="D589" s="182" t="s">
        <v>187</v>
      </c>
      <c r="E589" s="187" t="s">
        <v>1</v>
      </c>
      <c r="F589" s="188" t="s">
        <v>80</v>
      </c>
      <c r="H589" s="189">
        <v>0</v>
      </c>
      <c r="I589" s="190"/>
      <c r="L589" s="186"/>
      <c r="M589" s="191"/>
      <c r="N589" s="192"/>
      <c r="O589" s="192"/>
      <c r="P589" s="192"/>
      <c r="Q589" s="192"/>
      <c r="R589" s="192"/>
      <c r="S589" s="192"/>
      <c r="T589" s="193"/>
      <c r="AT589" s="187" t="s">
        <v>187</v>
      </c>
      <c r="AU589" s="187" t="s">
        <v>91</v>
      </c>
      <c r="AV589" s="13" t="s">
        <v>91</v>
      </c>
      <c r="AW589" s="13" t="s">
        <v>36</v>
      </c>
      <c r="AX589" s="13" t="s">
        <v>80</v>
      </c>
      <c r="AY589" s="187" t="s">
        <v>180</v>
      </c>
    </row>
    <row r="590" spans="1:65" s="15" customFormat="1" ht="11.25">
      <c r="B590" s="213"/>
      <c r="D590" s="182" t="s">
        <v>187</v>
      </c>
      <c r="E590" s="214" t="s">
        <v>1</v>
      </c>
      <c r="F590" s="215" t="s">
        <v>1905</v>
      </c>
      <c r="H590" s="214" t="s">
        <v>1</v>
      </c>
      <c r="I590" s="216"/>
      <c r="L590" s="213"/>
      <c r="M590" s="217"/>
      <c r="N590" s="218"/>
      <c r="O590" s="218"/>
      <c r="P590" s="218"/>
      <c r="Q590" s="218"/>
      <c r="R590" s="218"/>
      <c r="S590" s="218"/>
      <c r="T590" s="219"/>
      <c r="AT590" s="214" t="s">
        <v>187</v>
      </c>
      <c r="AU590" s="214" t="s">
        <v>91</v>
      </c>
      <c r="AV590" s="15" t="s">
        <v>21</v>
      </c>
      <c r="AW590" s="15" t="s">
        <v>36</v>
      </c>
      <c r="AX590" s="15" t="s">
        <v>80</v>
      </c>
      <c r="AY590" s="214" t="s">
        <v>180</v>
      </c>
    </row>
    <row r="591" spans="1:65" s="13" customFormat="1" ht="11.25">
      <c r="B591" s="186"/>
      <c r="D591" s="182" t="s">
        <v>187</v>
      </c>
      <c r="E591" s="187" t="s">
        <v>1</v>
      </c>
      <c r="F591" s="188" t="s">
        <v>1979</v>
      </c>
      <c r="H591" s="189">
        <v>0.72599999999999998</v>
      </c>
      <c r="I591" s="190"/>
      <c r="L591" s="186"/>
      <c r="M591" s="191"/>
      <c r="N591" s="192"/>
      <c r="O591" s="192"/>
      <c r="P591" s="192"/>
      <c r="Q591" s="192"/>
      <c r="R591" s="192"/>
      <c r="S591" s="192"/>
      <c r="T591" s="193"/>
      <c r="AT591" s="187" t="s">
        <v>187</v>
      </c>
      <c r="AU591" s="187" t="s">
        <v>91</v>
      </c>
      <c r="AV591" s="13" t="s">
        <v>91</v>
      </c>
      <c r="AW591" s="13" t="s">
        <v>36</v>
      </c>
      <c r="AX591" s="13" t="s">
        <v>80</v>
      </c>
      <c r="AY591" s="187" t="s">
        <v>180</v>
      </c>
    </row>
    <row r="592" spans="1:65" s="15" customFormat="1" ht="11.25">
      <c r="B592" s="213"/>
      <c r="D592" s="182" t="s">
        <v>187</v>
      </c>
      <c r="E592" s="214" t="s">
        <v>1</v>
      </c>
      <c r="F592" s="215" t="s">
        <v>1907</v>
      </c>
      <c r="H592" s="214" t="s">
        <v>1</v>
      </c>
      <c r="I592" s="216"/>
      <c r="L592" s="213"/>
      <c r="M592" s="217"/>
      <c r="N592" s="218"/>
      <c r="O592" s="218"/>
      <c r="P592" s="218"/>
      <c r="Q592" s="218"/>
      <c r="R592" s="218"/>
      <c r="S592" s="218"/>
      <c r="T592" s="219"/>
      <c r="AT592" s="214" t="s">
        <v>187</v>
      </c>
      <c r="AU592" s="214" t="s">
        <v>91</v>
      </c>
      <c r="AV592" s="15" t="s">
        <v>21</v>
      </c>
      <c r="AW592" s="15" t="s">
        <v>36</v>
      </c>
      <c r="AX592" s="15" t="s">
        <v>80</v>
      </c>
      <c r="AY592" s="214" t="s">
        <v>180</v>
      </c>
    </row>
    <row r="593" spans="1:65" s="13" customFormat="1" ht="11.25">
      <c r="B593" s="186"/>
      <c r="D593" s="182" t="s">
        <v>187</v>
      </c>
      <c r="E593" s="187" t="s">
        <v>1</v>
      </c>
      <c r="F593" s="188" t="s">
        <v>80</v>
      </c>
      <c r="H593" s="189">
        <v>0</v>
      </c>
      <c r="I593" s="190"/>
      <c r="L593" s="186"/>
      <c r="M593" s="191"/>
      <c r="N593" s="192"/>
      <c r="O593" s="192"/>
      <c r="P593" s="192"/>
      <c r="Q593" s="192"/>
      <c r="R593" s="192"/>
      <c r="S593" s="192"/>
      <c r="T593" s="193"/>
      <c r="AT593" s="187" t="s">
        <v>187</v>
      </c>
      <c r="AU593" s="187" t="s">
        <v>91</v>
      </c>
      <c r="AV593" s="13" t="s">
        <v>91</v>
      </c>
      <c r="AW593" s="13" t="s">
        <v>36</v>
      </c>
      <c r="AX593" s="13" t="s">
        <v>80</v>
      </c>
      <c r="AY593" s="187" t="s">
        <v>180</v>
      </c>
    </row>
    <row r="594" spans="1:65" s="14" customFormat="1" ht="11.25">
      <c r="B594" s="194"/>
      <c r="D594" s="182" t="s">
        <v>187</v>
      </c>
      <c r="E594" s="195" t="s">
        <v>1</v>
      </c>
      <c r="F594" s="196" t="s">
        <v>189</v>
      </c>
      <c r="H594" s="197">
        <v>0.72599999999999998</v>
      </c>
      <c r="I594" s="198"/>
      <c r="L594" s="194"/>
      <c r="M594" s="199"/>
      <c r="N594" s="200"/>
      <c r="O594" s="200"/>
      <c r="P594" s="200"/>
      <c r="Q594" s="200"/>
      <c r="R594" s="200"/>
      <c r="S594" s="200"/>
      <c r="T594" s="201"/>
      <c r="AT594" s="195" t="s">
        <v>187</v>
      </c>
      <c r="AU594" s="195" t="s">
        <v>91</v>
      </c>
      <c r="AV594" s="14" t="s">
        <v>128</v>
      </c>
      <c r="AW594" s="14" t="s">
        <v>36</v>
      </c>
      <c r="AX594" s="14" t="s">
        <v>21</v>
      </c>
      <c r="AY594" s="195" t="s">
        <v>180</v>
      </c>
    </row>
    <row r="595" spans="1:65" s="2" customFormat="1" ht="48" customHeight="1">
      <c r="A595" s="33"/>
      <c r="B595" s="167"/>
      <c r="C595" s="168" t="s">
        <v>535</v>
      </c>
      <c r="D595" s="168" t="s">
        <v>182</v>
      </c>
      <c r="E595" s="169" t="s">
        <v>1980</v>
      </c>
      <c r="F595" s="170" t="s">
        <v>1981</v>
      </c>
      <c r="G595" s="171" t="s">
        <v>383</v>
      </c>
      <c r="H595" s="172">
        <v>3.7759999999999998</v>
      </c>
      <c r="I595" s="173"/>
      <c r="J595" s="174">
        <f>ROUND(I595*H595,2)</f>
        <v>0</v>
      </c>
      <c r="K595" s="175"/>
      <c r="L595" s="34"/>
      <c r="M595" s="176" t="s">
        <v>1</v>
      </c>
      <c r="N595" s="177" t="s">
        <v>45</v>
      </c>
      <c r="O595" s="59"/>
      <c r="P595" s="178">
        <f>O595*H595</f>
        <v>0</v>
      </c>
      <c r="Q595" s="178">
        <v>0</v>
      </c>
      <c r="R595" s="178">
        <f>Q595*H595</f>
        <v>0</v>
      </c>
      <c r="S595" s="178">
        <v>0</v>
      </c>
      <c r="T595" s="179">
        <f>S595*H595</f>
        <v>0</v>
      </c>
      <c r="U595" s="33"/>
      <c r="V595" s="33"/>
      <c r="W595" s="33"/>
      <c r="X595" s="33"/>
      <c r="Y595" s="33"/>
      <c r="Z595" s="33"/>
      <c r="AA595" s="33"/>
      <c r="AB595" s="33"/>
      <c r="AC595" s="33"/>
      <c r="AD595" s="33"/>
      <c r="AE595" s="33"/>
      <c r="AR595" s="180" t="s">
        <v>128</v>
      </c>
      <c r="AT595" s="180" t="s">
        <v>182</v>
      </c>
      <c r="AU595" s="180" t="s">
        <v>91</v>
      </c>
      <c r="AY595" s="18" t="s">
        <v>180</v>
      </c>
      <c r="BE595" s="181">
        <f>IF(N595="základní",J595,0)</f>
        <v>0</v>
      </c>
      <c r="BF595" s="181">
        <f>IF(N595="snížená",J595,0)</f>
        <v>0</v>
      </c>
      <c r="BG595" s="181">
        <f>IF(N595="zákl. přenesená",J595,0)</f>
        <v>0</v>
      </c>
      <c r="BH595" s="181">
        <f>IF(N595="sníž. přenesená",J595,0)</f>
        <v>0</v>
      </c>
      <c r="BI595" s="181">
        <f>IF(N595="nulová",J595,0)</f>
        <v>0</v>
      </c>
      <c r="BJ595" s="18" t="s">
        <v>21</v>
      </c>
      <c r="BK595" s="181">
        <f>ROUND(I595*H595,2)</f>
        <v>0</v>
      </c>
      <c r="BL595" s="18" t="s">
        <v>128</v>
      </c>
      <c r="BM595" s="180" t="s">
        <v>524</v>
      </c>
    </row>
    <row r="596" spans="1:65" s="2" customFormat="1" ht="29.25">
      <c r="A596" s="33"/>
      <c r="B596" s="34"/>
      <c r="C596" s="33"/>
      <c r="D596" s="182" t="s">
        <v>186</v>
      </c>
      <c r="E596" s="33"/>
      <c r="F596" s="183" t="s">
        <v>1981</v>
      </c>
      <c r="G596" s="33"/>
      <c r="H596" s="33"/>
      <c r="I596" s="102"/>
      <c r="J596" s="33"/>
      <c r="K596" s="33"/>
      <c r="L596" s="34"/>
      <c r="M596" s="184"/>
      <c r="N596" s="185"/>
      <c r="O596" s="59"/>
      <c r="P596" s="59"/>
      <c r="Q596" s="59"/>
      <c r="R596" s="59"/>
      <c r="S596" s="59"/>
      <c r="T596" s="60"/>
      <c r="U596" s="33"/>
      <c r="V596" s="33"/>
      <c r="W596" s="33"/>
      <c r="X596" s="33"/>
      <c r="Y596" s="33"/>
      <c r="Z596" s="33"/>
      <c r="AA596" s="33"/>
      <c r="AB596" s="33"/>
      <c r="AC596" s="33"/>
      <c r="AD596" s="33"/>
      <c r="AE596" s="33"/>
      <c r="AT596" s="18" t="s">
        <v>186</v>
      </c>
      <c r="AU596" s="18" t="s">
        <v>91</v>
      </c>
    </row>
    <row r="597" spans="1:65" s="15" customFormat="1" ht="11.25">
      <c r="B597" s="213"/>
      <c r="D597" s="182" t="s">
        <v>187</v>
      </c>
      <c r="E597" s="214" t="s">
        <v>1</v>
      </c>
      <c r="F597" s="215" t="s">
        <v>1904</v>
      </c>
      <c r="H597" s="214" t="s">
        <v>1</v>
      </c>
      <c r="I597" s="216"/>
      <c r="L597" s="213"/>
      <c r="M597" s="217"/>
      <c r="N597" s="218"/>
      <c r="O597" s="218"/>
      <c r="P597" s="218"/>
      <c r="Q597" s="218"/>
      <c r="R597" s="218"/>
      <c r="S597" s="218"/>
      <c r="T597" s="219"/>
      <c r="AT597" s="214" t="s">
        <v>187</v>
      </c>
      <c r="AU597" s="214" t="s">
        <v>91</v>
      </c>
      <c r="AV597" s="15" t="s">
        <v>21</v>
      </c>
      <c r="AW597" s="15" t="s">
        <v>36</v>
      </c>
      <c r="AX597" s="15" t="s">
        <v>80</v>
      </c>
      <c r="AY597" s="214" t="s">
        <v>180</v>
      </c>
    </row>
    <row r="598" spans="1:65" s="13" customFormat="1" ht="11.25">
      <c r="B598" s="186"/>
      <c r="D598" s="182" t="s">
        <v>187</v>
      </c>
      <c r="E598" s="187" t="s">
        <v>1</v>
      </c>
      <c r="F598" s="188" t="s">
        <v>80</v>
      </c>
      <c r="H598" s="189">
        <v>0</v>
      </c>
      <c r="I598" s="190"/>
      <c r="L598" s="186"/>
      <c r="M598" s="191"/>
      <c r="N598" s="192"/>
      <c r="O598" s="192"/>
      <c r="P598" s="192"/>
      <c r="Q598" s="192"/>
      <c r="R598" s="192"/>
      <c r="S598" s="192"/>
      <c r="T598" s="193"/>
      <c r="AT598" s="187" t="s">
        <v>187</v>
      </c>
      <c r="AU598" s="187" t="s">
        <v>91</v>
      </c>
      <c r="AV598" s="13" t="s">
        <v>91</v>
      </c>
      <c r="AW598" s="13" t="s">
        <v>36</v>
      </c>
      <c r="AX598" s="13" t="s">
        <v>80</v>
      </c>
      <c r="AY598" s="187" t="s">
        <v>180</v>
      </c>
    </row>
    <row r="599" spans="1:65" s="15" customFormat="1" ht="11.25">
      <c r="B599" s="213"/>
      <c r="D599" s="182" t="s">
        <v>187</v>
      </c>
      <c r="E599" s="214" t="s">
        <v>1</v>
      </c>
      <c r="F599" s="215" t="s">
        <v>1905</v>
      </c>
      <c r="H599" s="214" t="s">
        <v>1</v>
      </c>
      <c r="I599" s="216"/>
      <c r="L599" s="213"/>
      <c r="M599" s="217"/>
      <c r="N599" s="218"/>
      <c r="O599" s="218"/>
      <c r="P599" s="218"/>
      <c r="Q599" s="218"/>
      <c r="R599" s="218"/>
      <c r="S599" s="218"/>
      <c r="T599" s="219"/>
      <c r="AT599" s="214" t="s">
        <v>187</v>
      </c>
      <c r="AU599" s="214" t="s">
        <v>91</v>
      </c>
      <c r="AV599" s="15" t="s">
        <v>21</v>
      </c>
      <c r="AW599" s="15" t="s">
        <v>36</v>
      </c>
      <c r="AX599" s="15" t="s">
        <v>80</v>
      </c>
      <c r="AY599" s="214" t="s">
        <v>180</v>
      </c>
    </row>
    <row r="600" spans="1:65" s="13" customFormat="1" ht="11.25">
      <c r="B600" s="186"/>
      <c r="D600" s="182" t="s">
        <v>187</v>
      </c>
      <c r="E600" s="187" t="s">
        <v>1</v>
      </c>
      <c r="F600" s="188" t="s">
        <v>1982</v>
      </c>
      <c r="H600" s="189">
        <v>0.88</v>
      </c>
      <c r="I600" s="190"/>
      <c r="L600" s="186"/>
      <c r="M600" s="191"/>
      <c r="N600" s="192"/>
      <c r="O600" s="192"/>
      <c r="P600" s="192"/>
      <c r="Q600" s="192"/>
      <c r="R600" s="192"/>
      <c r="S600" s="192"/>
      <c r="T600" s="193"/>
      <c r="AT600" s="187" t="s">
        <v>187</v>
      </c>
      <c r="AU600" s="187" t="s">
        <v>91</v>
      </c>
      <c r="AV600" s="13" t="s">
        <v>91</v>
      </c>
      <c r="AW600" s="13" t="s">
        <v>36</v>
      </c>
      <c r="AX600" s="13" t="s">
        <v>80</v>
      </c>
      <c r="AY600" s="187" t="s">
        <v>180</v>
      </c>
    </row>
    <row r="601" spans="1:65" s="15" customFormat="1" ht="11.25">
      <c r="B601" s="213"/>
      <c r="D601" s="182" t="s">
        <v>187</v>
      </c>
      <c r="E601" s="214" t="s">
        <v>1</v>
      </c>
      <c r="F601" s="215" t="s">
        <v>1907</v>
      </c>
      <c r="H601" s="214" t="s">
        <v>1</v>
      </c>
      <c r="I601" s="216"/>
      <c r="L601" s="213"/>
      <c r="M601" s="217"/>
      <c r="N601" s="218"/>
      <c r="O601" s="218"/>
      <c r="P601" s="218"/>
      <c r="Q601" s="218"/>
      <c r="R601" s="218"/>
      <c r="S601" s="218"/>
      <c r="T601" s="219"/>
      <c r="AT601" s="214" t="s">
        <v>187</v>
      </c>
      <c r="AU601" s="214" t="s">
        <v>91</v>
      </c>
      <c r="AV601" s="15" t="s">
        <v>21</v>
      </c>
      <c r="AW601" s="15" t="s">
        <v>36</v>
      </c>
      <c r="AX601" s="15" t="s">
        <v>80</v>
      </c>
      <c r="AY601" s="214" t="s">
        <v>180</v>
      </c>
    </row>
    <row r="602" spans="1:65" s="13" customFormat="1" ht="11.25">
      <c r="B602" s="186"/>
      <c r="D602" s="182" t="s">
        <v>187</v>
      </c>
      <c r="E602" s="187" t="s">
        <v>1</v>
      </c>
      <c r="F602" s="188" t="s">
        <v>1983</v>
      </c>
      <c r="H602" s="189">
        <v>0.88</v>
      </c>
      <c r="I602" s="190"/>
      <c r="L602" s="186"/>
      <c r="M602" s="191"/>
      <c r="N602" s="192"/>
      <c r="O602" s="192"/>
      <c r="P602" s="192"/>
      <c r="Q602" s="192"/>
      <c r="R602" s="192"/>
      <c r="S602" s="192"/>
      <c r="T602" s="193"/>
      <c r="AT602" s="187" t="s">
        <v>187</v>
      </c>
      <c r="AU602" s="187" t="s">
        <v>91</v>
      </c>
      <c r="AV602" s="13" t="s">
        <v>91</v>
      </c>
      <c r="AW602" s="13" t="s">
        <v>36</v>
      </c>
      <c r="AX602" s="13" t="s">
        <v>80</v>
      </c>
      <c r="AY602" s="187" t="s">
        <v>180</v>
      </c>
    </row>
    <row r="603" spans="1:65" s="13" customFormat="1" ht="11.25">
      <c r="B603" s="186"/>
      <c r="D603" s="182" t="s">
        <v>187</v>
      </c>
      <c r="E603" s="187" t="s">
        <v>1</v>
      </c>
      <c r="F603" s="188" t="s">
        <v>1984</v>
      </c>
      <c r="H603" s="189">
        <v>2.016</v>
      </c>
      <c r="I603" s="190"/>
      <c r="L603" s="186"/>
      <c r="M603" s="191"/>
      <c r="N603" s="192"/>
      <c r="O603" s="192"/>
      <c r="P603" s="192"/>
      <c r="Q603" s="192"/>
      <c r="R603" s="192"/>
      <c r="S603" s="192"/>
      <c r="T603" s="193"/>
      <c r="AT603" s="187" t="s">
        <v>187</v>
      </c>
      <c r="AU603" s="187" t="s">
        <v>91</v>
      </c>
      <c r="AV603" s="13" t="s">
        <v>91</v>
      </c>
      <c r="AW603" s="13" t="s">
        <v>36</v>
      </c>
      <c r="AX603" s="13" t="s">
        <v>80</v>
      </c>
      <c r="AY603" s="187" t="s">
        <v>180</v>
      </c>
    </row>
    <row r="604" spans="1:65" s="14" customFormat="1" ht="11.25">
      <c r="B604" s="194"/>
      <c r="D604" s="182" t="s">
        <v>187</v>
      </c>
      <c r="E604" s="195" t="s">
        <v>1</v>
      </c>
      <c r="F604" s="196" t="s">
        <v>189</v>
      </c>
      <c r="H604" s="197">
        <v>3.7759999999999998</v>
      </c>
      <c r="I604" s="198"/>
      <c r="L604" s="194"/>
      <c r="M604" s="199"/>
      <c r="N604" s="200"/>
      <c r="O604" s="200"/>
      <c r="P604" s="200"/>
      <c r="Q604" s="200"/>
      <c r="R604" s="200"/>
      <c r="S604" s="200"/>
      <c r="T604" s="201"/>
      <c r="AT604" s="195" t="s">
        <v>187</v>
      </c>
      <c r="AU604" s="195" t="s">
        <v>91</v>
      </c>
      <c r="AV604" s="14" t="s">
        <v>128</v>
      </c>
      <c r="AW604" s="14" t="s">
        <v>36</v>
      </c>
      <c r="AX604" s="14" t="s">
        <v>21</v>
      </c>
      <c r="AY604" s="195" t="s">
        <v>180</v>
      </c>
    </row>
    <row r="605" spans="1:65" s="2" customFormat="1" ht="36" customHeight="1">
      <c r="A605" s="33"/>
      <c r="B605" s="167"/>
      <c r="C605" s="168" t="s">
        <v>356</v>
      </c>
      <c r="D605" s="168" t="s">
        <v>182</v>
      </c>
      <c r="E605" s="169" t="s">
        <v>1985</v>
      </c>
      <c r="F605" s="170" t="s">
        <v>1986</v>
      </c>
      <c r="G605" s="171" t="s">
        <v>213</v>
      </c>
      <c r="H605" s="172">
        <v>0.95</v>
      </c>
      <c r="I605" s="173"/>
      <c r="J605" s="174">
        <f>ROUND(I605*H605,2)</f>
        <v>0</v>
      </c>
      <c r="K605" s="175"/>
      <c r="L605" s="34"/>
      <c r="M605" s="176" t="s">
        <v>1</v>
      </c>
      <c r="N605" s="177" t="s">
        <v>45</v>
      </c>
      <c r="O605" s="59"/>
      <c r="P605" s="178">
        <f>O605*H605</f>
        <v>0</v>
      </c>
      <c r="Q605" s="178">
        <v>0</v>
      </c>
      <c r="R605" s="178">
        <f>Q605*H605</f>
        <v>0</v>
      </c>
      <c r="S605" s="178">
        <v>0</v>
      </c>
      <c r="T605" s="179">
        <f>S605*H605</f>
        <v>0</v>
      </c>
      <c r="U605" s="33"/>
      <c r="V605" s="33"/>
      <c r="W605" s="33"/>
      <c r="X605" s="33"/>
      <c r="Y605" s="33"/>
      <c r="Z605" s="33"/>
      <c r="AA605" s="33"/>
      <c r="AB605" s="33"/>
      <c r="AC605" s="33"/>
      <c r="AD605" s="33"/>
      <c r="AE605" s="33"/>
      <c r="AR605" s="180" t="s">
        <v>128</v>
      </c>
      <c r="AT605" s="180" t="s">
        <v>182</v>
      </c>
      <c r="AU605" s="180" t="s">
        <v>91</v>
      </c>
      <c r="AY605" s="18" t="s">
        <v>180</v>
      </c>
      <c r="BE605" s="181">
        <f>IF(N605="základní",J605,0)</f>
        <v>0</v>
      </c>
      <c r="BF605" s="181">
        <f>IF(N605="snížená",J605,0)</f>
        <v>0</v>
      </c>
      <c r="BG605" s="181">
        <f>IF(N605="zákl. přenesená",J605,0)</f>
        <v>0</v>
      </c>
      <c r="BH605" s="181">
        <f>IF(N605="sníž. přenesená",J605,0)</f>
        <v>0</v>
      </c>
      <c r="BI605" s="181">
        <f>IF(N605="nulová",J605,0)</f>
        <v>0</v>
      </c>
      <c r="BJ605" s="18" t="s">
        <v>21</v>
      </c>
      <c r="BK605" s="181">
        <f>ROUND(I605*H605,2)</f>
        <v>0</v>
      </c>
      <c r="BL605" s="18" t="s">
        <v>128</v>
      </c>
      <c r="BM605" s="180" t="s">
        <v>529</v>
      </c>
    </row>
    <row r="606" spans="1:65" s="2" customFormat="1" ht="29.25">
      <c r="A606" s="33"/>
      <c r="B606" s="34"/>
      <c r="C606" s="33"/>
      <c r="D606" s="182" t="s">
        <v>186</v>
      </c>
      <c r="E606" s="33"/>
      <c r="F606" s="183" t="s">
        <v>1986</v>
      </c>
      <c r="G606" s="33"/>
      <c r="H606" s="33"/>
      <c r="I606" s="102"/>
      <c r="J606" s="33"/>
      <c r="K606" s="33"/>
      <c r="L606" s="34"/>
      <c r="M606" s="184"/>
      <c r="N606" s="185"/>
      <c r="O606" s="59"/>
      <c r="P606" s="59"/>
      <c r="Q606" s="59"/>
      <c r="R606" s="59"/>
      <c r="S606" s="59"/>
      <c r="T606" s="60"/>
      <c r="U606" s="33"/>
      <c r="V606" s="33"/>
      <c r="W606" s="33"/>
      <c r="X606" s="33"/>
      <c r="Y606" s="33"/>
      <c r="Z606" s="33"/>
      <c r="AA606" s="33"/>
      <c r="AB606" s="33"/>
      <c r="AC606" s="33"/>
      <c r="AD606" s="33"/>
      <c r="AE606" s="33"/>
      <c r="AT606" s="18" t="s">
        <v>186</v>
      </c>
      <c r="AU606" s="18" t="s">
        <v>91</v>
      </c>
    </row>
    <row r="607" spans="1:65" s="15" customFormat="1" ht="11.25">
      <c r="B607" s="213"/>
      <c r="D607" s="182" t="s">
        <v>187</v>
      </c>
      <c r="E607" s="214" t="s">
        <v>1</v>
      </c>
      <c r="F607" s="215" t="s">
        <v>1904</v>
      </c>
      <c r="H607" s="214" t="s">
        <v>1</v>
      </c>
      <c r="I607" s="216"/>
      <c r="L607" s="213"/>
      <c r="M607" s="217"/>
      <c r="N607" s="218"/>
      <c r="O607" s="218"/>
      <c r="P607" s="218"/>
      <c r="Q607" s="218"/>
      <c r="R607" s="218"/>
      <c r="S607" s="218"/>
      <c r="T607" s="219"/>
      <c r="AT607" s="214" t="s">
        <v>187</v>
      </c>
      <c r="AU607" s="214" t="s">
        <v>91</v>
      </c>
      <c r="AV607" s="15" t="s">
        <v>21</v>
      </c>
      <c r="AW607" s="15" t="s">
        <v>36</v>
      </c>
      <c r="AX607" s="15" t="s">
        <v>80</v>
      </c>
      <c r="AY607" s="214" t="s">
        <v>180</v>
      </c>
    </row>
    <row r="608" spans="1:65" s="13" customFormat="1" ht="11.25">
      <c r="B608" s="186"/>
      <c r="D608" s="182" t="s">
        <v>187</v>
      </c>
      <c r="E608" s="187" t="s">
        <v>1</v>
      </c>
      <c r="F608" s="188" t="s">
        <v>1987</v>
      </c>
      <c r="H608" s="189">
        <v>0.75</v>
      </c>
      <c r="I608" s="190"/>
      <c r="L608" s="186"/>
      <c r="M608" s="191"/>
      <c r="N608" s="192"/>
      <c r="O608" s="192"/>
      <c r="P608" s="192"/>
      <c r="Q608" s="192"/>
      <c r="R608" s="192"/>
      <c r="S608" s="192"/>
      <c r="T608" s="193"/>
      <c r="AT608" s="187" t="s">
        <v>187</v>
      </c>
      <c r="AU608" s="187" t="s">
        <v>91</v>
      </c>
      <c r="AV608" s="13" t="s">
        <v>91</v>
      </c>
      <c r="AW608" s="13" t="s">
        <v>36</v>
      </c>
      <c r="AX608" s="13" t="s">
        <v>80</v>
      </c>
      <c r="AY608" s="187" t="s">
        <v>180</v>
      </c>
    </row>
    <row r="609" spans="1:65" s="15" customFormat="1" ht="11.25">
      <c r="B609" s="213"/>
      <c r="D609" s="182" t="s">
        <v>187</v>
      </c>
      <c r="E609" s="214" t="s">
        <v>1</v>
      </c>
      <c r="F609" s="215" t="s">
        <v>1905</v>
      </c>
      <c r="H609" s="214" t="s">
        <v>1</v>
      </c>
      <c r="I609" s="216"/>
      <c r="L609" s="213"/>
      <c r="M609" s="217"/>
      <c r="N609" s="218"/>
      <c r="O609" s="218"/>
      <c r="P609" s="218"/>
      <c r="Q609" s="218"/>
      <c r="R609" s="218"/>
      <c r="S609" s="218"/>
      <c r="T609" s="219"/>
      <c r="AT609" s="214" t="s">
        <v>187</v>
      </c>
      <c r="AU609" s="214" t="s">
        <v>91</v>
      </c>
      <c r="AV609" s="15" t="s">
        <v>21</v>
      </c>
      <c r="AW609" s="15" t="s">
        <v>36</v>
      </c>
      <c r="AX609" s="15" t="s">
        <v>80</v>
      </c>
      <c r="AY609" s="214" t="s">
        <v>180</v>
      </c>
    </row>
    <row r="610" spans="1:65" s="13" customFormat="1" ht="11.25">
      <c r="B610" s="186"/>
      <c r="D610" s="182" t="s">
        <v>187</v>
      </c>
      <c r="E610" s="187" t="s">
        <v>1</v>
      </c>
      <c r="F610" s="188" t="s">
        <v>1988</v>
      </c>
      <c r="H610" s="189">
        <v>0.2</v>
      </c>
      <c r="I610" s="190"/>
      <c r="L610" s="186"/>
      <c r="M610" s="191"/>
      <c r="N610" s="192"/>
      <c r="O610" s="192"/>
      <c r="P610" s="192"/>
      <c r="Q610" s="192"/>
      <c r="R610" s="192"/>
      <c r="S610" s="192"/>
      <c r="T610" s="193"/>
      <c r="AT610" s="187" t="s">
        <v>187</v>
      </c>
      <c r="AU610" s="187" t="s">
        <v>91</v>
      </c>
      <c r="AV610" s="13" t="s">
        <v>91</v>
      </c>
      <c r="AW610" s="13" t="s">
        <v>36</v>
      </c>
      <c r="AX610" s="13" t="s">
        <v>80</v>
      </c>
      <c r="AY610" s="187" t="s">
        <v>180</v>
      </c>
    </row>
    <row r="611" spans="1:65" s="15" customFormat="1" ht="11.25">
      <c r="B611" s="213"/>
      <c r="D611" s="182" t="s">
        <v>187</v>
      </c>
      <c r="E611" s="214" t="s">
        <v>1</v>
      </c>
      <c r="F611" s="215" t="s">
        <v>1907</v>
      </c>
      <c r="H611" s="214" t="s">
        <v>1</v>
      </c>
      <c r="I611" s="216"/>
      <c r="L611" s="213"/>
      <c r="M611" s="217"/>
      <c r="N611" s="218"/>
      <c r="O611" s="218"/>
      <c r="P611" s="218"/>
      <c r="Q611" s="218"/>
      <c r="R611" s="218"/>
      <c r="S611" s="218"/>
      <c r="T611" s="219"/>
      <c r="AT611" s="214" t="s">
        <v>187</v>
      </c>
      <c r="AU611" s="214" t="s">
        <v>91</v>
      </c>
      <c r="AV611" s="15" t="s">
        <v>21</v>
      </c>
      <c r="AW611" s="15" t="s">
        <v>36</v>
      </c>
      <c r="AX611" s="15" t="s">
        <v>80</v>
      </c>
      <c r="AY611" s="214" t="s">
        <v>180</v>
      </c>
    </row>
    <row r="612" spans="1:65" s="13" customFormat="1" ht="11.25">
      <c r="B612" s="186"/>
      <c r="D612" s="182" t="s">
        <v>187</v>
      </c>
      <c r="E612" s="187" t="s">
        <v>1</v>
      </c>
      <c r="F612" s="188" t="s">
        <v>80</v>
      </c>
      <c r="H612" s="189">
        <v>0</v>
      </c>
      <c r="I612" s="190"/>
      <c r="L612" s="186"/>
      <c r="M612" s="191"/>
      <c r="N612" s="192"/>
      <c r="O612" s="192"/>
      <c r="P612" s="192"/>
      <c r="Q612" s="192"/>
      <c r="R612" s="192"/>
      <c r="S612" s="192"/>
      <c r="T612" s="193"/>
      <c r="AT612" s="187" t="s">
        <v>187</v>
      </c>
      <c r="AU612" s="187" t="s">
        <v>91</v>
      </c>
      <c r="AV612" s="13" t="s">
        <v>91</v>
      </c>
      <c r="AW612" s="13" t="s">
        <v>36</v>
      </c>
      <c r="AX612" s="13" t="s">
        <v>80</v>
      </c>
      <c r="AY612" s="187" t="s">
        <v>180</v>
      </c>
    </row>
    <row r="613" spans="1:65" s="14" customFormat="1" ht="11.25">
      <c r="B613" s="194"/>
      <c r="D613" s="182" t="s">
        <v>187</v>
      </c>
      <c r="E613" s="195" t="s">
        <v>1</v>
      </c>
      <c r="F613" s="196" t="s">
        <v>189</v>
      </c>
      <c r="H613" s="197">
        <v>0.95</v>
      </c>
      <c r="I613" s="198"/>
      <c r="L613" s="194"/>
      <c r="M613" s="199"/>
      <c r="N613" s="200"/>
      <c r="O613" s="200"/>
      <c r="P613" s="200"/>
      <c r="Q613" s="200"/>
      <c r="R613" s="200"/>
      <c r="S613" s="200"/>
      <c r="T613" s="201"/>
      <c r="AT613" s="195" t="s">
        <v>187</v>
      </c>
      <c r="AU613" s="195" t="s">
        <v>91</v>
      </c>
      <c r="AV613" s="14" t="s">
        <v>128</v>
      </c>
      <c r="AW613" s="14" t="s">
        <v>36</v>
      </c>
      <c r="AX613" s="14" t="s">
        <v>21</v>
      </c>
      <c r="AY613" s="195" t="s">
        <v>180</v>
      </c>
    </row>
    <row r="614" spans="1:65" s="2" customFormat="1" ht="36" customHeight="1">
      <c r="A614" s="33"/>
      <c r="B614" s="167"/>
      <c r="C614" s="168" t="s">
        <v>546</v>
      </c>
      <c r="D614" s="168" t="s">
        <v>182</v>
      </c>
      <c r="E614" s="169" t="s">
        <v>1989</v>
      </c>
      <c r="F614" s="170" t="s">
        <v>1990</v>
      </c>
      <c r="G614" s="171" t="s">
        <v>213</v>
      </c>
      <c r="H614" s="172">
        <v>0.6</v>
      </c>
      <c r="I614" s="173"/>
      <c r="J614" s="174">
        <f>ROUND(I614*H614,2)</f>
        <v>0</v>
      </c>
      <c r="K614" s="175"/>
      <c r="L614" s="34"/>
      <c r="M614" s="176" t="s">
        <v>1</v>
      </c>
      <c r="N614" s="177" t="s">
        <v>45</v>
      </c>
      <c r="O614" s="59"/>
      <c r="P614" s="178">
        <f>O614*H614</f>
        <v>0</v>
      </c>
      <c r="Q614" s="178">
        <v>0</v>
      </c>
      <c r="R614" s="178">
        <f>Q614*H614</f>
        <v>0</v>
      </c>
      <c r="S614" s="178">
        <v>0</v>
      </c>
      <c r="T614" s="179">
        <f>S614*H614</f>
        <v>0</v>
      </c>
      <c r="U614" s="33"/>
      <c r="V614" s="33"/>
      <c r="W614" s="33"/>
      <c r="X614" s="33"/>
      <c r="Y614" s="33"/>
      <c r="Z614" s="33"/>
      <c r="AA614" s="33"/>
      <c r="AB614" s="33"/>
      <c r="AC614" s="33"/>
      <c r="AD614" s="33"/>
      <c r="AE614" s="33"/>
      <c r="AR614" s="180" t="s">
        <v>128</v>
      </c>
      <c r="AT614" s="180" t="s">
        <v>182</v>
      </c>
      <c r="AU614" s="180" t="s">
        <v>91</v>
      </c>
      <c r="AY614" s="18" t="s">
        <v>180</v>
      </c>
      <c r="BE614" s="181">
        <f>IF(N614="základní",J614,0)</f>
        <v>0</v>
      </c>
      <c r="BF614" s="181">
        <f>IF(N614="snížená",J614,0)</f>
        <v>0</v>
      </c>
      <c r="BG614" s="181">
        <f>IF(N614="zákl. přenesená",J614,0)</f>
        <v>0</v>
      </c>
      <c r="BH614" s="181">
        <f>IF(N614="sníž. přenesená",J614,0)</f>
        <v>0</v>
      </c>
      <c r="BI614" s="181">
        <f>IF(N614="nulová",J614,0)</f>
        <v>0</v>
      </c>
      <c r="BJ614" s="18" t="s">
        <v>21</v>
      </c>
      <c r="BK614" s="181">
        <f>ROUND(I614*H614,2)</f>
        <v>0</v>
      </c>
      <c r="BL614" s="18" t="s">
        <v>128</v>
      </c>
      <c r="BM614" s="180" t="s">
        <v>533</v>
      </c>
    </row>
    <row r="615" spans="1:65" s="2" customFormat="1" ht="29.25">
      <c r="A615" s="33"/>
      <c r="B615" s="34"/>
      <c r="C615" s="33"/>
      <c r="D615" s="182" t="s">
        <v>186</v>
      </c>
      <c r="E615" s="33"/>
      <c r="F615" s="183" t="s">
        <v>1990</v>
      </c>
      <c r="G615" s="33"/>
      <c r="H615" s="33"/>
      <c r="I615" s="102"/>
      <c r="J615" s="33"/>
      <c r="K615" s="33"/>
      <c r="L615" s="34"/>
      <c r="M615" s="184"/>
      <c r="N615" s="185"/>
      <c r="O615" s="59"/>
      <c r="P615" s="59"/>
      <c r="Q615" s="59"/>
      <c r="R615" s="59"/>
      <c r="S615" s="59"/>
      <c r="T615" s="60"/>
      <c r="U615" s="33"/>
      <c r="V615" s="33"/>
      <c r="W615" s="33"/>
      <c r="X615" s="33"/>
      <c r="Y615" s="33"/>
      <c r="Z615" s="33"/>
      <c r="AA615" s="33"/>
      <c r="AB615" s="33"/>
      <c r="AC615" s="33"/>
      <c r="AD615" s="33"/>
      <c r="AE615" s="33"/>
      <c r="AT615" s="18" t="s">
        <v>186</v>
      </c>
      <c r="AU615" s="18" t="s">
        <v>91</v>
      </c>
    </row>
    <row r="616" spans="1:65" s="15" customFormat="1" ht="11.25">
      <c r="B616" s="213"/>
      <c r="D616" s="182" t="s">
        <v>187</v>
      </c>
      <c r="E616" s="214" t="s">
        <v>1</v>
      </c>
      <c r="F616" s="215" t="s">
        <v>1904</v>
      </c>
      <c r="H616" s="214" t="s">
        <v>1</v>
      </c>
      <c r="I616" s="216"/>
      <c r="L616" s="213"/>
      <c r="M616" s="217"/>
      <c r="N616" s="218"/>
      <c r="O616" s="218"/>
      <c r="P616" s="218"/>
      <c r="Q616" s="218"/>
      <c r="R616" s="218"/>
      <c r="S616" s="218"/>
      <c r="T616" s="219"/>
      <c r="AT616" s="214" t="s">
        <v>187</v>
      </c>
      <c r="AU616" s="214" t="s">
        <v>91</v>
      </c>
      <c r="AV616" s="15" t="s">
        <v>21</v>
      </c>
      <c r="AW616" s="15" t="s">
        <v>36</v>
      </c>
      <c r="AX616" s="15" t="s">
        <v>80</v>
      </c>
      <c r="AY616" s="214" t="s">
        <v>180</v>
      </c>
    </row>
    <row r="617" spans="1:65" s="13" customFormat="1" ht="11.25">
      <c r="B617" s="186"/>
      <c r="D617" s="182" t="s">
        <v>187</v>
      </c>
      <c r="E617" s="187" t="s">
        <v>1</v>
      </c>
      <c r="F617" s="188" t="s">
        <v>1991</v>
      </c>
      <c r="H617" s="189">
        <v>0.6</v>
      </c>
      <c r="I617" s="190"/>
      <c r="L617" s="186"/>
      <c r="M617" s="191"/>
      <c r="N617" s="192"/>
      <c r="O617" s="192"/>
      <c r="P617" s="192"/>
      <c r="Q617" s="192"/>
      <c r="R617" s="192"/>
      <c r="S617" s="192"/>
      <c r="T617" s="193"/>
      <c r="AT617" s="187" t="s">
        <v>187</v>
      </c>
      <c r="AU617" s="187" t="s">
        <v>91</v>
      </c>
      <c r="AV617" s="13" t="s">
        <v>91</v>
      </c>
      <c r="AW617" s="13" t="s">
        <v>36</v>
      </c>
      <c r="AX617" s="13" t="s">
        <v>80</v>
      </c>
      <c r="AY617" s="187" t="s">
        <v>180</v>
      </c>
    </row>
    <row r="618" spans="1:65" s="15" customFormat="1" ht="11.25">
      <c r="B618" s="213"/>
      <c r="D618" s="182" t="s">
        <v>187</v>
      </c>
      <c r="E618" s="214" t="s">
        <v>1</v>
      </c>
      <c r="F618" s="215" t="s">
        <v>1905</v>
      </c>
      <c r="H618" s="214" t="s">
        <v>1</v>
      </c>
      <c r="I618" s="216"/>
      <c r="L618" s="213"/>
      <c r="M618" s="217"/>
      <c r="N618" s="218"/>
      <c r="O618" s="218"/>
      <c r="P618" s="218"/>
      <c r="Q618" s="218"/>
      <c r="R618" s="218"/>
      <c r="S618" s="218"/>
      <c r="T618" s="219"/>
      <c r="AT618" s="214" t="s">
        <v>187</v>
      </c>
      <c r="AU618" s="214" t="s">
        <v>91</v>
      </c>
      <c r="AV618" s="15" t="s">
        <v>21</v>
      </c>
      <c r="AW618" s="15" t="s">
        <v>36</v>
      </c>
      <c r="AX618" s="15" t="s">
        <v>80</v>
      </c>
      <c r="AY618" s="214" t="s">
        <v>180</v>
      </c>
    </row>
    <row r="619" spans="1:65" s="13" customFormat="1" ht="11.25">
      <c r="B619" s="186"/>
      <c r="D619" s="182" t="s">
        <v>187</v>
      </c>
      <c r="E619" s="187" t="s">
        <v>1</v>
      </c>
      <c r="F619" s="188" t="s">
        <v>80</v>
      </c>
      <c r="H619" s="189">
        <v>0</v>
      </c>
      <c r="I619" s="190"/>
      <c r="L619" s="186"/>
      <c r="M619" s="191"/>
      <c r="N619" s="192"/>
      <c r="O619" s="192"/>
      <c r="P619" s="192"/>
      <c r="Q619" s="192"/>
      <c r="R619" s="192"/>
      <c r="S619" s="192"/>
      <c r="T619" s="193"/>
      <c r="AT619" s="187" t="s">
        <v>187</v>
      </c>
      <c r="AU619" s="187" t="s">
        <v>91</v>
      </c>
      <c r="AV619" s="13" t="s">
        <v>91</v>
      </c>
      <c r="AW619" s="13" t="s">
        <v>36</v>
      </c>
      <c r="AX619" s="13" t="s">
        <v>80</v>
      </c>
      <c r="AY619" s="187" t="s">
        <v>180</v>
      </c>
    </row>
    <row r="620" spans="1:65" s="15" customFormat="1" ht="11.25">
      <c r="B620" s="213"/>
      <c r="D620" s="182" t="s">
        <v>187</v>
      </c>
      <c r="E620" s="214" t="s">
        <v>1</v>
      </c>
      <c r="F620" s="215" t="s">
        <v>1907</v>
      </c>
      <c r="H620" s="214" t="s">
        <v>1</v>
      </c>
      <c r="I620" s="216"/>
      <c r="L620" s="213"/>
      <c r="M620" s="217"/>
      <c r="N620" s="218"/>
      <c r="O620" s="218"/>
      <c r="P620" s="218"/>
      <c r="Q620" s="218"/>
      <c r="R620" s="218"/>
      <c r="S620" s="218"/>
      <c r="T620" s="219"/>
      <c r="AT620" s="214" t="s">
        <v>187</v>
      </c>
      <c r="AU620" s="214" t="s">
        <v>91</v>
      </c>
      <c r="AV620" s="15" t="s">
        <v>21</v>
      </c>
      <c r="AW620" s="15" t="s">
        <v>36</v>
      </c>
      <c r="AX620" s="15" t="s">
        <v>80</v>
      </c>
      <c r="AY620" s="214" t="s">
        <v>180</v>
      </c>
    </row>
    <row r="621" spans="1:65" s="13" customFormat="1" ht="11.25">
      <c r="B621" s="186"/>
      <c r="D621" s="182" t="s">
        <v>187</v>
      </c>
      <c r="E621" s="187" t="s">
        <v>1</v>
      </c>
      <c r="F621" s="188" t="s">
        <v>80</v>
      </c>
      <c r="H621" s="189">
        <v>0</v>
      </c>
      <c r="I621" s="190"/>
      <c r="L621" s="186"/>
      <c r="M621" s="191"/>
      <c r="N621" s="192"/>
      <c r="O621" s="192"/>
      <c r="P621" s="192"/>
      <c r="Q621" s="192"/>
      <c r="R621" s="192"/>
      <c r="S621" s="192"/>
      <c r="T621" s="193"/>
      <c r="AT621" s="187" t="s">
        <v>187</v>
      </c>
      <c r="AU621" s="187" t="s">
        <v>91</v>
      </c>
      <c r="AV621" s="13" t="s">
        <v>91</v>
      </c>
      <c r="AW621" s="13" t="s">
        <v>36</v>
      </c>
      <c r="AX621" s="13" t="s">
        <v>80</v>
      </c>
      <c r="AY621" s="187" t="s">
        <v>180</v>
      </c>
    </row>
    <row r="622" spans="1:65" s="14" customFormat="1" ht="11.25">
      <c r="B622" s="194"/>
      <c r="D622" s="182" t="s">
        <v>187</v>
      </c>
      <c r="E622" s="195" t="s">
        <v>1</v>
      </c>
      <c r="F622" s="196" t="s">
        <v>189</v>
      </c>
      <c r="H622" s="197">
        <v>0.6</v>
      </c>
      <c r="I622" s="198"/>
      <c r="L622" s="194"/>
      <c r="M622" s="199"/>
      <c r="N622" s="200"/>
      <c r="O622" s="200"/>
      <c r="P622" s="200"/>
      <c r="Q622" s="200"/>
      <c r="R622" s="200"/>
      <c r="S622" s="200"/>
      <c r="T622" s="201"/>
      <c r="AT622" s="195" t="s">
        <v>187</v>
      </c>
      <c r="AU622" s="195" t="s">
        <v>91</v>
      </c>
      <c r="AV622" s="14" t="s">
        <v>128</v>
      </c>
      <c r="AW622" s="14" t="s">
        <v>36</v>
      </c>
      <c r="AX622" s="14" t="s">
        <v>21</v>
      </c>
      <c r="AY622" s="195" t="s">
        <v>180</v>
      </c>
    </row>
    <row r="623" spans="1:65" s="2" customFormat="1" ht="36" customHeight="1">
      <c r="A623" s="33"/>
      <c r="B623" s="167"/>
      <c r="C623" s="168" t="s">
        <v>360</v>
      </c>
      <c r="D623" s="168" t="s">
        <v>182</v>
      </c>
      <c r="E623" s="169" t="s">
        <v>1992</v>
      </c>
      <c r="F623" s="170" t="s">
        <v>1993</v>
      </c>
      <c r="G623" s="171" t="s">
        <v>199</v>
      </c>
      <c r="H623" s="172">
        <v>109.72499999999999</v>
      </c>
      <c r="I623" s="173"/>
      <c r="J623" s="174">
        <f>ROUND(I623*H623,2)</f>
        <v>0</v>
      </c>
      <c r="K623" s="175"/>
      <c r="L623" s="34"/>
      <c r="M623" s="176" t="s">
        <v>1</v>
      </c>
      <c r="N623" s="177" t="s">
        <v>45</v>
      </c>
      <c r="O623" s="59"/>
      <c r="P623" s="178">
        <f>O623*H623</f>
        <v>0</v>
      </c>
      <c r="Q623" s="178">
        <v>0</v>
      </c>
      <c r="R623" s="178">
        <f>Q623*H623</f>
        <v>0</v>
      </c>
      <c r="S623" s="178">
        <v>0</v>
      </c>
      <c r="T623" s="179">
        <f>S623*H623</f>
        <v>0</v>
      </c>
      <c r="U623" s="33"/>
      <c r="V623" s="33"/>
      <c r="W623" s="33"/>
      <c r="X623" s="33"/>
      <c r="Y623" s="33"/>
      <c r="Z623" s="33"/>
      <c r="AA623" s="33"/>
      <c r="AB623" s="33"/>
      <c r="AC623" s="33"/>
      <c r="AD623" s="33"/>
      <c r="AE623" s="33"/>
      <c r="AR623" s="180" t="s">
        <v>128</v>
      </c>
      <c r="AT623" s="180" t="s">
        <v>182</v>
      </c>
      <c r="AU623" s="180" t="s">
        <v>91</v>
      </c>
      <c r="AY623" s="18" t="s">
        <v>180</v>
      </c>
      <c r="BE623" s="181">
        <f>IF(N623="základní",J623,0)</f>
        <v>0</v>
      </c>
      <c r="BF623" s="181">
        <f>IF(N623="snížená",J623,0)</f>
        <v>0</v>
      </c>
      <c r="BG623" s="181">
        <f>IF(N623="zákl. přenesená",J623,0)</f>
        <v>0</v>
      </c>
      <c r="BH623" s="181">
        <f>IF(N623="sníž. přenesená",J623,0)</f>
        <v>0</v>
      </c>
      <c r="BI623" s="181">
        <f>IF(N623="nulová",J623,0)</f>
        <v>0</v>
      </c>
      <c r="BJ623" s="18" t="s">
        <v>21</v>
      </c>
      <c r="BK623" s="181">
        <f>ROUND(I623*H623,2)</f>
        <v>0</v>
      </c>
      <c r="BL623" s="18" t="s">
        <v>128</v>
      </c>
      <c r="BM623" s="180" t="s">
        <v>538</v>
      </c>
    </row>
    <row r="624" spans="1:65" s="2" customFormat="1" ht="19.5">
      <c r="A624" s="33"/>
      <c r="B624" s="34"/>
      <c r="C624" s="33"/>
      <c r="D624" s="182" t="s">
        <v>186</v>
      </c>
      <c r="E624" s="33"/>
      <c r="F624" s="183" t="s">
        <v>1993</v>
      </c>
      <c r="G624" s="33"/>
      <c r="H624" s="33"/>
      <c r="I624" s="102"/>
      <c r="J624" s="33"/>
      <c r="K624" s="33"/>
      <c r="L624" s="34"/>
      <c r="M624" s="184"/>
      <c r="N624" s="185"/>
      <c r="O624" s="59"/>
      <c r="P624" s="59"/>
      <c r="Q624" s="59"/>
      <c r="R624" s="59"/>
      <c r="S624" s="59"/>
      <c r="T624" s="60"/>
      <c r="U624" s="33"/>
      <c r="V624" s="33"/>
      <c r="W624" s="33"/>
      <c r="X624" s="33"/>
      <c r="Y624" s="33"/>
      <c r="Z624" s="33"/>
      <c r="AA624" s="33"/>
      <c r="AB624" s="33"/>
      <c r="AC624" s="33"/>
      <c r="AD624" s="33"/>
      <c r="AE624" s="33"/>
      <c r="AT624" s="18" t="s">
        <v>186</v>
      </c>
      <c r="AU624" s="18" t="s">
        <v>91</v>
      </c>
    </row>
    <row r="625" spans="1:65" s="15" customFormat="1" ht="11.25">
      <c r="B625" s="213"/>
      <c r="D625" s="182" t="s">
        <v>187</v>
      </c>
      <c r="E625" s="214" t="s">
        <v>1</v>
      </c>
      <c r="F625" s="215" t="s">
        <v>1904</v>
      </c>
      <c r="H625" s="214" t="s">
        <v>1</v>
      </c>
      <c r="I625" s="216"/>
      <c r="L625" s="213"/>
      <c r="M625" s="217"/>
      <c r="N625" s="218"/>
      <c r="O625" s="218"/>
      <c r="P625" s="218"/>
      <c r="Q625" s="218"/>
      <c r="R625" s="218"/>
      <c r="S625" s="218"/>
      <c r="T625" s="219"/>
      <c r="AT625" s="214" t="s">
        <v>187</v>
      </c>
      <c r="AU625" s="214" t="s">
        <v>91</v>
      </c>
      <c r="AV625" s="15" t="s">
        <v>21</v>
      </c>
      <c r="AW625" s="15" t="s">
        <v>36</v>
      </c>
      <c r="AX625" s="15" t="s">
        <v>80</v>
      </c>
      <c r="AY625" s="214" t="s">
        <v>180</v>
      </c>
    </row>
    <row r="626" spans="1:65" s="13" customFormat="1" ht="11.25">
      <c r="B626" s="186"/>
      <c r="D626" s="182" t="s">
        <v>187</v>
      </c>
      <c r="E626" s="187" t="s">
        <v>1</v>
      </c>
      <c r="F626" s="188" t="s">
        <v>80</v>
      </c>
      <c r="H626" s="189">
        <v>0</v>
      </c>
      <c r="I626" s="190"/>
      <c r="L626" s="186"/>
      <c r="M626" s="191"/>
      <c r="N626" s="192"/>
      <c r="O626" s="192"/>
      <c r="P626" s="192"/>
      <c r="Q626" s="192"/>
      <c r="R626" s="192"/>
      <c r="S626" s="192"/>
      <c r="T626" s="193"/>
      <c r="AT626" s="187" t="s">
        <v>187</v>
      </c>
      <c r="AU626" s="187" t="s">
        <v>91</v>
      </c>
      <c r="AV626" s="13" t="s">
        <v>91</v>
      </c>
      <c r="AW626" s="13" t="s">
        <v>36</v>
      </c>
      <c r="AX626" s="13" t="s">
        <v>80</v>
      </c>
      <c r="AY626" s="187" t="s">
        <v>180</v>
      </c>
    </row>
    <row r="627" spans="1:65" s="15" customFormat="1" ht="11.25">
      <c r="B627" s="213"/>
      <c r="D627" s="182" t="s">
        <v>187</v>
      </c>
      <c r="E627" s="214" t="s">
        <v>1</v>
      </c>
      <c r="F627" s="215" t="s">
        <v>1905</v>
      </c>
      <c r="H627" s="214" t="s">
        <v>1</v>
      </c>
      <c r="I627" s="216"/>
      <c r="L627" s="213"/>
      <c r="M627" s="217"/>
      <c r="N627" s="218"/>
      <c r="O627" s="218"/>
      <c r="P627" s="218"/>
      <c r="Q627" s="218"/>
      <c r="R627" s="218"/>
      <c r="S627" s="218"/>
      <c r="T627" s="219"/>
      <c r="AT627" s="214" t="s">
        <v>187</v>
      </c>
      <c r="AU627" s="214" t="s">
        <v>91</v>
      </c>
      <c r="AV627" s="15" t="s">
        <v>21</v>
      </c>
      <c r="AW627" s="15" t="s">
        <v>36</v>
      </c>
      <c r="AX627" s="15" t="s">
        <v>80</v>
      </c>
      <c r="AY627" s="214" t="s">
        <v>180</v>
      </c>
    </row>
    <row r="628" spans="1:65" s="13" customFormat="1" ht="11.25">
      <c r="B628" s="186"/>
      <c r="D628" s="182" t="s">
        <v>187</v>
      </c>
      <c r="E628" s="187" t="s">
        <v>1</v>
      </c>
      <c r="F628" s="188" t="s">
        <v>1906</v>
      </c>
      <c r="H628" s="189">
        <v>55</v>
      </c>
      <c r="I628" s="190"/>
      <c r="L628" s="186"/>
      <c r="M628" s="191"/>
      <c r="N628" s="192"/>
      <c r="O628" s="192"/>
      <c r="P628" s="192"/>
      <c r="Q628" s="192"/>
      <c r="R628" s="192"/>
      <c r="S628" s="192"/>
      <c r="T628" s="193"/>
      <c r="AT628" s="187" t="s">
        <v>187</v>
      </c>
      <c r="AU628" s="187" t="s">
        <v>91</v>
      </c>
      <c r="AV628" s="13" t="s">
        <v>91</v>
      </c>
      <c r="AW628" s="13" t="s">
        <v>36</v>
      </c>
      <c r="AX628" s="13" t="s">
        <v>80</v>
      </c>
      <c r="AY628" s="187" t="s">
        <v>180</v>
      </c>
    </row>
    <row r="629" spans="1:65" s="15" customFormat="1" ht="11.25">
      <c r="B629" s="213"/>
      <c r="D629" s="182" t="s">
        <v>187</v>
      </c>
      <c r="E629" s="214" t="s">
        <v>1</v>
      </c>
      <c r="F629" s="215" t="s">
        <v>1907</v>
      </c>
      <c r="H629" s="214" t="s">
        <v>1</v>
      </c>
      <c r="I629" s="216"/>
      <c r="L629" s="213"/>
      <c r="M629" s="217"/>
      <c r="N629" s="218"/>
      <c r="O629" s="218"/>
      <c r="P629" s="218"/>
      <c r="Q629" s="218"/>
      <c r="R629" s="218"/>
      <c r="S629" s="218"/>
      <c r="T629" s="219"/>
      <c r="AT629" s="214" t="s">
        <v>187</v>
      </c>
      <c r="AU629" s="214" t="s">
        <v>91</v>
      </c>
      <c r="AV629" s="15" t="s">
        <v>21</v>
      </c>
      <c r="AW629" s="15" t="s">
        <v>36</v>
      </c>
      <c r="AX629" s="15" t="s">
        <v>80</v>
      </c>
      <c r="AY629" s="214" t="s">
        <v>180</v>
      </c>
    </row>
    <row r="630" spans="1:65" s="13" customFormat="1" ht="11.25">
      <c r="B630" s="186"/>
      <c r="D630" s="182" t="s">
        <v>187</v>
      </c>
      <c r="E630" s="187" t="s">
        <v>1</v>
      </c>
      <c r="F630" s="188" t="s">
        <v>1908</v>
      </c>
      <c r="H630" s="189">
        <v>54.725000000000001</v>
      </c>
      <c r="I630" s="190"/>
      <c r="L630" s="186"/>
      <c r="M630" s="191"/>
      <c r="N630" s="192"/>
      <c r="O630" s="192"/>
      <c r="P630" s="192"/>
      <c r="Q630" s="192"/>
      <c r="R630" s="192"/>
      <c r="S630" s="192"/>
      <c r="T630" s="193"/>
      <c r="AT630" s="187" t="s">
        <v>187</v>
      </c>
      <c r="AU630" s="187" t="s">
        <v>91</v>
      </c>
      <c r="AV630" s="13" t="s">
        <v>91</v>
      </c>
      <c r="AW630" s="13" t="s">
        <v>36</v>
      </c>
      <c r="AX630" s="13" t="s">
        <v>80</v>
      </c>
      <c r="AY630" s="187" t="s">
        <v>180</v>
      </c>
    </row>
    <row r="631" spans="1:65" s="14" customFormat="1" ht="11.25">
      <c r="B631" s="194"/>
      <c r="D631" s="182" t="s">
        <v>187</v>
      </c>
      <c r="E631" s="195" t="s">
        <v>1</v>
      </c>
      <c r="F631" s="196" t="s">
        <v>189</v>
      </c>
      <c r="H631" s="197">
        <v>109.72499999999999</v>
      </c>
      <c r="I631" s="198"/>
      <c r="L631" s="194"/>
      <c r="M631" s="199"/>
      <c r="N631" s="200"/>
      <c r="O631" s="200"/>
      <c r="P631" s="200"/>
      <c r="Q631" s="200"/>
      <c r="R631" s="200"/>
      <c r="S631" s="200"/>
      <c r="T631" s="201"/>
      <c r="AT631" s="195" t="s">
        <v>187</v>
      </c>
      <c r="AU631" s="195" t="s">
        <v>91</v>
      </c>
      <c r="AV631" s="14" t="s">
        <v>128</v>
      </c>
      <c r="AW631" s="14" t="s">
        <v>36</v>
      </c>
      <c r="AX631" s="14" t="s">
        <v>21</v>
      </c>
      <c r="AY631" s="195" t="s">
        <v>180</v>
      </c>
    </row>
    <row r="632" spans="1:65" s="2" customFormat="1" ht="24" customHeight="1">
      <c r="A632" s="33"/>
      <c r="B632" s="167"/>
      <c r="C632" s="168" t="s">
        <v>556</v>
      </c>
      <c r="D632" s="168" t="s">
        <v>182</v>
      </c>
      <c r="E632" s="169" t="s">
        <v>1994</v>
      </c>
      <c r="F632" s="170" t="s">
        <v>1995</v>
      </c>
      <c r="G632" s="171" t="s">
        <v>817</v>
      </c>
      <c r="H632" s="172">
        <v>1</v>
      </c>
      <c r="I632" s="173"/>
      <c r="J632" s="174">
        <f>ROUND(I632*H632,2)</f>
        <v>0</v>
      </c>
      <c r="K632" s="175"/>
      <c r="L632" s="34"/>
      <c r="M632" s="176" t="s">
        <v>1</v>
      </c>
      <c r="N632" s="177" t="s">
        <v>45</v>
      </c>
      <c r="O632" s="59"/>
      <c r="P632" s="178">
        <f>O632*H632</f>
        <v>0</v>
      </c>
      <c r="Q632" s="178">
        <v>0</v>
      </c>
      <c r="R632" s="178">
        <f>Q632*H632</f>
        <v>0</v>
      </c>
      <c r="S632" s="178">
        <v>0</v>
      </c>
      <c r="T632" s="179">
        <f>S632*H632</f>
        <v>0</v>
      </c>
      <c r="U632" s="33"/>
      <c r="V632" s="33"/>
      <c r="W632" s="33"/>
      <c r="X632" s="33"/>
      <c r="Y632" s="33"/>
      <c r="Z632" s="33"/>
      <c r="AA632" s="33"/>
      <c r="AB632" s="33"/>
      <c r="AC632" s="33"/>
      <c r="AD632" s="33"/>
      <c r="AE632" s="33"/>
      <c r="AR632" s="180" t="s">
        <v>128</v>
      </c>
      <c r="AT632" s="180" t="s">
        <v>182</v>
      </c>
      <c r="AU632" s="180" t="s">
        <v>91</v>
      </c>
      <c r="AY632" s="18" t="s">
        <v>180</v>
      </c>
      <c r="BE632" s="181">
        <f>IF(N632="základní",J632,0)</f>
        <v>0</v>
      </c>
      <c r="BF632" s="181">
        <f>IF(N632="snížená",J632,0)</f>
        <v>0</v>
      </c>
      <c r="BG632" s="181">
        <f>IF(N632="zákl. přenesená",J632,0)</f>
        <v>0</v>
      </c>
      <c r="BH632" s="181">
        <f>IF(N632="sníž. přenesená",J632,0)</f>
        <v>0</v>
      </c>
      <c r="BI632" s="181">
        <f>IF(N632="nulová",J632,0)</f>
        <v>0</v>
      </c>
      <c r="BJ632" s="18" t="s">
        <v>21</v>
      </c>
      <c r="BK632" s="181">
        <f>ROUND(I632*H632,2)</f>
        <v>0</v>
      </c>
      <c r="BL632" s="18" t="s">
        <v>128</v>
      </c>
      <c r="BM632" s="180" t="s">
        <v>544</v>
      </c>
    </row>
    <row r="633" spans="1:65" s="2" customFormat="1" ht="11.25">
      <c r="A633" s="33"/>
      <c r="B633" s="34"/>
      <c r="C633" s="33"/>
      <c r="D633" s="182" t="s">
        <v>186</v>
      </c>
      <c r="E633" s="33"/>
      <c r="F633" s="183" t="s">
        <v>1995</v>
      </c>
      <c r="G633" s="33"/>
      <c r="H633" s="33"/>
      <c r="I633" s="102"/>
      <c r="J633" s="33"/>
      <c r="K633" s="33"/>
      <c r="L633" s="34"/>
      <c r="M633" s="184"/>
      <c r="N633" s="185"/>
      <c r="O633" s="59"/>
      <c r="P633" s="59"/>
      <c r="Q633" s="59"/>
      <c r="R633" s="59"/>
      <c r="S633" s="59"/>
      <c r="T633" s="60"/>
      <c r="U633" s="33"/>
      <c r="V633" s="33"/>
      <c r="W633" s="33"/>
      <c r="X633" s="33"/>
      <c r="Y633" s="33"/>
      <c r="Z633" s="33"/>
      <c r="AA633" s="33"/>
      <c r="AB633" s="33"/>
      <c r="AC633" s="33"/>
      <c r="AD633" s="33"/>
      <c r="AE633" s="33"/>
      <c r="AT633" s="18" t="s">
        <v>186</v>
      </c>
      <c r="AU633" s="18" t="s">
        <v>91</v>
      </c>
    </row>
    <row r="634" spans="1:65" s="12" customFormat="1" ht="22.9" customHeight="1">
      <c r="B634" s="154"/>
      <c r="D634" s="155" t="s">
        <v>79</v>
      </c>
      <c r="E634" s="165" t="s">
        <v>286</v>
      </c>
      <c r="F634" s="165" t="s">
        <v>287</v>
      </c>
      <c r="I634" s="157"/>
      <c r="J634" s="166">
        <f>BK634</f>
        <v>0</v>
      </c>
      <c r="L634" s="154"/>
      <c r="M634" s="159"/>
      <c r="N634" s="160"/>
      <c r="O634" s="160"/>
      <c r="P634" s="161">
        <f>SUM(P635:P644)</f>
        <v>0</v>
      </c>
      <c r="Q634" s="160"/>
      <c r="R634" s="161">
        <f>SUM(R635:R644)</f>
        <v>0</v>
      </c>
      <c r="S634" s="160"/>
      <c r="T634" s="162">
        <f>SUM(T635:T644)</f>
        <v>0</v>
      </c>
      <c r="AR634" s="155" t="s">
        <v>21</v>
      </c>
      <c r="AT634" s="163" t="s">
        <v>79</v>
      </c>
      <c r="AU634" s="163" t="s">
        <v>21</v>
      </c>
      <c r="AY634" s="155" t="s">
        <v>180</v>
      </c>
      <c r="BK634" s="164">
        <f>SUM(BK635:BK644)</f>
        <v>0</v>
      </c>
    </row>
    <row r="635" spans="1:65" s="2" customFormat="1" ht="36" customHeight="1">
      <c r="A635" s="33"/>
      <c r="B635" s="167"/>
      <c r="C635" s="168" t="s">
        <v>365</v>
      </c>
      <c r="D635" s="168" t="s">
        <v>182</v>
      </c>
      <c r="E635" s="169" t="s">
        <v>288</v>
      </c>
      <c r="F635" s="170" t="s">
        <v>289</v>
      </c>
      <c r="G635" s="171" t="s">
        <v>185</v>
      </c>
      <c r="H635" s="172">
        <v>16.663</v>
      </c>
      <c r="I635" s="173"/>
      <c r="J635" s="174">
        <f>ROUND(I635*H635,2)</f>
        <v>0</v>
      </c>
      <c r="K635" s="175"/>
      <c r="L635" s="34"/>
      <c r="M635" s="176" t="s">
        <v>1</v>
      </c>
      <c r="N635" s="177" t="s">
        <v>45</v>
      </c>
      <c r="O635" s="59"/>
      <c r="P635" s="178">
        <f>O635*H635</f>
        <v>0</v>
      </c>
      <c r="Q635" s="178">
        <v>0</v>
      </c>
      <c r="R635" s="178">
        <f>Q635*H635</f>
        <v>0</v>
      </c>
      <c r="S635" s="178">
        <v>0</v>
      </c>
      <c r="T635" s="179">
        <f>S635*H635</f>
        <v>0</v>
      </c>
      <c r="U635" s="33"/>
      <c r="V635" s="33"/>
      <c r="W635" s="33"/>
      <c r="X635" s="33"/>
      <c r="Y635" s="33"/>
      <c r="Z635" s="33"/>
      <c r="AA635" s="33"/>
      <c r="AB635" s="33"/>
      <c r="AC635" s="33"/>
      <c r="AD635" s="33"/>
      <c r="AE635" s="33"/>
      <c r="AR635" s="180" t="s">
        <v>128</v>
      </c>
      <c r="AT635" s="180" t="s">
        <v>182</v>
      </c>
      <c r="AU635" s="180" t="s">
        <v>91</v>
      </c>
      <c r="AY635" s="18" t="s">
        <v>180</v>
      </c>
      <c r="BE635" s="181">
        <f>IF(N635="základní",J635,0)</f>
        <v>0</v>
      </c>
      <c r="BF635" s="181">
        <f>IF(N635="snížená",J635,0)</f>
        <v>0</v>
      </c>
      <c r="BG635" s="181">
        <f>IF(N635="zákl. přenesená",J635,0)</f>
        <v>0</v>
      </c>
      <c r="BH635" s="181">
        <f>IF(N635="sníž. přenesená",J635,0)</f>
        <v>0</v>
      </c>
      <c r="BI635" s="181">
        <f>IF(N635="nulová",J635,0)</f>
        <v>0</v>
      </c>
      <c r="BJ635" s="18" t="s">
        <v>21</v>
      </c>
      <c r="BK635" s="181">
        <f>ROUND(I635*H635,2)</f>
        <v>0</v>
      </c>
      <c r="BL635" s="18" t="s">
        <v>128</v>
      </c>
      <c r="BM635" s="180" t="s">
        <v>549</v>
      </c>
    </row>
    <row r="636" spans="1:65" s="2" customFormat="1" ht="29.25">
      <c r="A636" s="33"/>
      <c r="B636" s="34"/>
      <c r="C636" s="33"/>
      <c r="D636" s="182" t="s">
        <v>186</v>
      </c>
      <c r="E636" s="33"/>
      <c r="F636" s="183" t="s">
        <v>289</v>
      </c>
      <c r="G636" s="33"/>
      <c r="H636" s="33"/>
      <c r="I636" s="102"/>
      <c r="J636" s="33"/>
      <c r="K636" s="33"/>
      <c r="L636" s="34"/>
      <c r="M636" s="184"/>
      <c r="N636" s="185"/>
      <c r="O636" s="59"/>
      <c r="P636" s="59"/>
      <c r="Q636" s="59"/>
      <c r="R636" s="59"/>
      <c r="S636" s="59"/>
      <c r="T636" s="60"/>
      <c r="U636" s="33"/>
      <c r="V636" s="33"/>
      <c r="W636" s="33"/>
      <c r="X636" s="33"/>
      <c r="Y636" s="33"/>
      <c r="Z636" s="33"/>
      <c r="AA636" s="33"/>
      <c r="AB636" s="33"/>
      <c r="AC636" s="33"/>
      <c r="AD636" s="33"/>
      <c r="AE636" s="33"/>
      <c r="AT636" s="18" t="s">
        <v>186</v>
      </c>
      <c r="AU636" s="18" t="s">
        <v>91</v>
      </c>
    </row>
    <row r="637" spans="1:65" s="2" customFormat="1" ht="24" customHeight="1">
      <c r="A637" s="33"/>
      <c r="B637" s="167"/>
      <c r="C637" s="168" t="s">
        <v>563</v>
      </c>
      <c r="D637" s="168" t="s">
        <v>182</v>
      </c>
      <c r="E637" s="169" t="s">
        <v>292</v>
      </c>
      <c r="F637" s="170" t="s">
        <v>293</v>
      </c>
      <c r="G637" s="171" t="s">
        <v>185</v>
      </c>
      <c r="H637" s="172">
        <v>16.663</v>
      </c>
      <c r="I637" s="173"/>
      <c r="J637" s="174">
        <f>ROUND(I637*H637,2)</f>
        <v>0</v>
      </c>
      <c r="K637" s="175"/>
      <c r="L637" s="34"/>
      <c r="M637" s="176" t="s">
        <v>1</v>
      </c>
      <c r="N637" s="177" t="s">
        <v>45</v>
      </c>
      <c r="O637" s="59"/>
      <c r="P637" s="178">
        <f>O637*H637</f>
        <v>0</v>
      </c>
      <c r="Q637" s="178">
        <v>0</v>
      </c>
      <c r="R637" s="178">
        <f>Q637*H637</f>
        <v>0</v>
      </c>
      <c r="S637" s="178">
        <v>0</v>
      </c>
      <c r="T637" s="179">
        <f>S637*H637</f>
        <v>0</v>
      </c>
      <c r="U637" s="33"/>
      <c r="V637" s="33"/>
      <c r="W637" s="33"/>
      <c r="X637" s="33"/>
      <c r="Y637" s="33"/>
      <c r="Z637" s="33"/>
      <c r="AA637" s="33"/>
      <c r="AB637" s="33"/>
      <c r="AC637" s="33"/>
      <c r="AD637" s="33"/>
      <c r="AE637" s="33"/>
      <c r="AR637" s="180" t="s">
        <v>128</v>
      </c>
      <c r="AT637" s="180" t="s">
        <v>182</v>
      </c>
      <c r="AU637" s="180" t="s">
        <v>91</v>
      </c>
      <c r="AY637" s="18" t="s">
        <v>180</v>
      </c>
      <c r="BE637" s="181">
        <f>IF(N637="základní",J637,0)</f>
        <v>0</v>
      </c>
      <c r="BF637" s="181">
        <f>IF(N637="snížená",J637,0)</f>
        <v>0</v>
      </c>
      <c r="BG637" s="181">
        <f>IF(N637="zákl. přenesená",J637,0)</f>
        <v>0</v>
      </c>
      <c r="BH637" s="181">
        <f>IF(N637="sníž. přenesená",J637,0)</f>
        <v>0</v>
      </c>
      <c r="BI637" s="181">
        <f>IF(N637="nulová",J637,0)</f>
        <v>0</v>
      </c>
      <c r="BJ637" s="18" t="s">
        <v>21</v>
      </c>
      <c r="BK637" s="181">
        <f>ROUND(I637*H637,2)</f>
        <v>0</v>
      </c>
      <c r="BL637" s="18" t="s">
        <v>128</v>
      </c>
      <c r="BM637" s="180" t="s">
        <v>554</v>
      </c>
    </row>
    <row r="638" spans="1:65" s="2" customFormat="1" ht="19.5">
      <c r="A638" s="33"/>
      <c r="B638" s="34"/>
      <c r="C638" s="33"/>
      <c r="D638" s="182" t="s">
        <v>186</v>
      </c>
      <c r="E638" s="33"/>
      <c r="F638" s="183" t="s">
        <v>293</v>
      </c>
      <c r="G638" s="33"/>
      <c r="H638" s="33"/>
      <c r="I638" s="102"/>
      <c r="J638" s="33"/>
      <c r="K638" s="33"/>
      <c r="L638" s="34"/>
      <c r="M638" s="184"/>
      <c r="N638" s="185"/>
      <c r="O638" s="59"/>
      <c r="P638" s="59"/>
      <c r="Q638" s="59"/>
      <c r="R638" s="59"/>
      <c r="S638" s="59"/>
      <c r="T638" s="60"/>
      <c r="U638" s="33"/>
      <c r="V638" s="33"/>
      <c r="W638" s="33"/>
      <c r="X638" s="33"/>
      <c r="Y638" s="33"/>
      <c r="Z638" s="33"/>
      <c r="AA638" s="33"/>
      <c r="AB638" s="33"/>
      <c r="AC638" s="33"/>
      <c r="AD638" s="33"/>
      <c r="AE638" s="33"/>
      <c r="AT638" s="18" t="s">
        <v>186</v>
      </c>
      <c r="AU638" s="18" t="s">
        <v>91</v>
      </c>
    </row>
    <row r="639" spans="1:65" s="2" customFormat="1" ht="36" customHeight="1">
      <c r="A639" s="33"/>
      <c r="B639" s="167"/>
      <c r="C639" s="168" t="s">
        <v>370</v>
      </c>
      <c r="D639" s="168" t="s">
        <v>182</v>
      </c>
      <c r="E639" s="169" t="s">
        <v>297</v>
      </c>
      <c r="F639" s="170" t="s">
        <v>298</v>
      </c>
      <c r="G639" s="171" t="s">
        <v>185</v>
      </c>
      <c r="H639" s="172">
        <v>315.97000000000003</v>
      </c>
      <c r="I639" s="173"/>
      <c r="J639" s="174">
        <f>ROUND(I639*H639,2)</f>
        <v>0</v>
      </c>
      <c r="K639" s="175"/>
      <c r="L639" s="34"/>
      <c r="M639" s="176" t="s">
        <v>1</v>
      </c>
      <c r="N639" s="177" t="s">
        <v>45</v>
      </c>
      <c r="O639" s="59"/>
      <c r="P639" s="178">
        <f>O639*H639</f>
        <v>0</v>
      </c>
      <c r="Q639" s="178">
        <v>0</v>
      </c>
      <c r="R639" s="178">
        <f>Q639*H639</f>
        <v>0</v>
      </c>
      <c r="S639" s="178">
        <v>0</v>
      </c>
      <c r="T639" s="179">
        <f>S639*H639</f>
        <v>0</v>
      </c>
      <c r="U639" s="33"/>
      <c r="V639" s="33"/>
      <c r="W639" s="33"/>
      <c r="X639" s="33"/>
      <c r="Y639" s="33"/>
      <c r="Z639" s="33"/>
      <c r="AA639" s="33"/>
      <c r="AB639" s="33"/>
      <c r="AC639" s="33"/>
      <c r="AD639" s="33"/>
      <c r="AE639" s="33"/>
      <c r="AR639" s="180" t="s">
        <v>128</v>
      </c>
      <c r="AT639" s="180" t="s">
        <v>182</v>
      </c>
      <c r="AU639" s="180" t="s">
        <v>91</v>
      </c>
      <c r="AY639" s="18" t="s">
        <v>180</v>
      </c>
      <c r="BE639" s="181">
        <f>IF(N639="základní",J639,0)</f>
        <v>0</v>
      </c>
      <c r="BF639" s="181">
        <f>IF(N639="snížená",J639,0)</f>
        <v>0</v>
      </c>
      <c r="BG639" s="181">
        <f>IF(N639="zákl. přenesená",J639,0)</f>
        <v>0</v>
      </c>
      <c r="BH639" s="181">
        <f>IF(N639="sníž. přenesená",J639,0)</f>
        <v>0</v>
      </c>
      <c r="BI639" s="181">
        <f>IF(N639="nulová",J639,0)</f>
        <v>0</v>
      </c>
      <c r="BJ639" s="18" t="s">
        <v>21</v>
      </c>
      <c r="BK639" s="181">
        <f>ROUND(I639*H639,2)</f>
        <v>0</v>
      </c>
      <c r="BL639" s="18" t="s">
        <v>128</v>
      </c>
      <c r="BM639" s="180" t="s">
        <v>559</v>
      </c>
    </row>
    <row r="640" spans="1:65" s="2" customFormat="1" ht="29.25">
      <c r="A640" s="33"/>
      <c r="B640" s="34"/>
      <c r="C640" s="33"/>
      <c r="D640" s="182" t="s">
        <v>186</v>
      </c>
      <c r="E640" s="33"/>
      <c r="F640" s="183" t="s">
        <v>298</v>
      </c>
      <c r="G640" s="33"/>
      <c r="H640" s="33"/>
      <c r="I640" s="102"/>
      <c r="J640" s="33"/>
      <c r="K640" s="33"/>
      <c r="L640" s="34"/>
      <c r="M640" s="184"/>
      <c r="N640" s="185"/>
      <c r="O640" s="59"/>
      <c r="P640" s="59"/>
      <c r="Q640" s="59"/>
      <c r="R640" s="59"/>
      <c r="S640" s="59"/>
      <c r="T640" s="60"/>
      <c r="U640" s="33"/>
      <c r="V640" s="33"/>
      <c r="W640" s="33"/>
      <c r="X640" s="33"/>
      <c r="Y640" s="33"/>
      <c r="Z640" s="33"/>
      <c r="AA640" s="33"/>
      <c r="AB640" s="33"/>
      <c r="AC640" s="33"/>
      <c r="AD640" s="33"/>
      <c r="AE640" s="33"/>
      <c r="AT640" s="18" t="s">
        <v>186</v>
      </c>
      <c r="AU640" s="18" t="s">
        <v>91</v>
      </c>
    </row>
    <row r="641" spans="1:65" s="13" customFormat="1" ht="11.25">
      <c r="B641" s="186"/>
      <c r="D641" s="182" t="s">
        <v>187</v>
      </c>
      <c r="E641" s="187" t="s">
        <v>1</v>
      </c>
      <c r="F641" s="188" t="s">
        <v>1996</v>
      </c>
      <c r="H641" s="189">
        <v>315.97000000000003</v>
      </c>
      <c r="I641" s="190"/>
      <c r="L641" s="186"/>
      <c r="M641" s="191"/>
      <c r="N641" s="192"/>
      <c r="O641" s="192"/>
      <c r="P641" s="192"/>
      <c r="Q641" s="192"/>
      <c r="R641" s="192"/>
      <c r="S641" s="192"/>
      <c r="T641" s="193"/>
      <c r="AT641" s="187" t="s">
        <v>187</v>
      </c>
      <c r="AU641" s="187" t="s">
        <v>91</v>
      </c>
      <c r="AV641" s="13" t="s">
        <v>91</v>
      </c>
      <c r="AW641" s="13" t="s">
        <v>36</v>
      </c>
      <c r="AX641" s="13" t="s">
        <v>80</v>
      </c>
      <c r="AY641" s="187" t="s">
        <v>180</v>
      </c>
    </row>
    <row r="642" spans="1:65" s="14" customFormat="1" ht="11.25">
      <c r="B642" s="194"/>
      <c r="D642" s="182" t="s">
        <v>187</v>
      </c>
      <c r="E642" s="195" t="s">
        <v>1</v>
      </c>
      <c r="F642" s="196" t="s">
        <v>189</v>
      </c>
      <c r="H642" s="197">
        <v>315.97000000000003</v>
      </c>
      <c r="I642" s="198"/>
      <c r="L642" s="194"/>
      <c r="M642" s="199"/>
      <c r="N642" s="200"/>
      <c r="O642" s="200"/>
      <c r="P642" s="200"/>
      <c r="Q642" s="200"/>
      <c r="R642" s="200"/>
      <c r="S642" s="200"/>
      <c r="T642" s="201"/>
      <c r="AT642" s="195" t="s">
        <v>187</v>
      </c>
      <c r="AU642" s="195" t="s">
        <v>91</v>
      </c>
      <c r="AV642" s="14" t="s">
        <v>128</v>
      </c>
      <c r="AW642" s="14" t="s">
        <v>36</v>
      </c>
      <c r="AX642" s="14" t="s">
        <v>21</v>
      </c>
      <c r="AY642" s="195" t="s">
        <v>180</v>
      </c>
    </row>
    <row r="643" spans="1:65" s="2" customFormat="1" ht="24" customHeight="1">
      <c r="A643" s="33"/>
      <c r="B643" s="167"/>
      <c r="C643" s="168" t="s">
        <v>570</v>
      </c>
      <c r="D643" s="168" t="s">
        <v>182</v>
      </c>
      <c r="E643" s="169" t="s">
        <v>301</v>
      </c>
      <c r="F643" s="170" t="s">
        <v>302</v>
      </c>
      <c r="G643" s="171" t="s">
        <v>185</v>
      </c>
      <c r="H643" s="172">
        <v>16.663</v>
      </c>
      <c r="I643" s="173"/>
      <c r="J643" s="174">
        <f>ROUND(I643*H643,2)</f>
        <v>0</v>
      </c>
      <c r="K643" s="175"/>
      <c r="L643" s="34"/>
      <c r="M643" s="176" t="s">
        <v>1</v>
      </c>
      <c r="N643" s="177" t="s">
        <v>45</v>
      </c>
      <c r="O643" s="59"/>
      <c r="P643" s="178">
        <f>O643*H643</f>
        <v>0</v>
      </c>
      <c r="Q643" s="178">
        <v>0</v>
      </c>
      <c r="R643" s="178">
        <f>Q643*H643</f>
        <v>0</v>
      </c>
      <c r="S643" s="178">
        <v>0</v>
      </c>
      <c r="T643" s="179">
        <f>S643*H643</f>
        <v>0</v>
      </c>
      <c r="U643" s="33"/>
      <c r="V643" s="33"/>
      <c r="W643" s="33"/>
      <c r="X643" s="33"/>
      <c r="Y643" s="33"/>
      <c r="Z643" s="33"/>
      <c r="AA643" s="33"/>
      <c r="AB643" s="33"/>
      <c r="AC643" s="33"/>
      <c r="AD643" s="33"/>
      <c r="AE643" s="33"/>
      <c r="AR643" s="180" t="s">
        <v>128</v>
      </c>
      <c r="AT643" s="180" t="s">
        <v>182</v>
      </c>
      <c r="AU643" s="180" t="s">
        <v>91</v>
      </c>
      <c r="AY643" s="18" t="s">
        <v>180</v>
      </c>
      <c r="BE643" s="181">
        <f>IF(N643="základní",J643,0)</f>
        <v>0</v>
      </c>
      <c r="BF643" s="181">
        <f>IF(N643="snížená",J643,0)</f>
        <v>0</v>
      </c>
      <c r="BG643" s="181">
        <f>IF(N643="zákl. přenesená",J643,0)</f>
        <v>0</v>
      </c>
      <c r="BH643" s="181">
        <f>IF(N643="sníž. přenesená",J643,0)</f>
        <v>0</v>
      </c>
      <c r="BI643" s="181">
        <f>IF(N643="nulová",J643,0)</f>
        <v>0</v>
      </c>
      <c r="BJ643" s="18" t="s">
        <v>21</v>
      </c>
      <c r="BK643" s="181">
        <f>ROUND(I643*H643,2)</f>
        <v>0</v>
      </c>
      <c r="BL643" s="18" t="s">
        <v>128</v>
      </c>
      <c r="BM643" s="180" t="s">
        <v>562</v>
      </c>
    </row>
    <row r="644" spans="1:65" s="2" customFormat="1" ht="19.5">
      <c r="A644" s="33"/>
      <c r="B644" s="34"/>
      <c r="C644" s="33"/>
      <c r="D644" s="182" t="s">
        <v>186</v>
      </c>
      <c r="E644" s="33"/>
      <c r="F644" s="183" t="s">
        <v>302</v>
      </c>
      <c r="G644" s="33"/>
      <c r="H644" s="33"/>
      <c r="I644" s="102"/>
      <c r="J644" s="33"/>
      <c r="K644" s="33"/>
      <c r="L644" s="34"/>
      <c r="M644" s="184"/>
      <c r="N644" s="185"/>
      <c r="O644" s="59"/>
      <c r="P644" s="59"/>
      <c r="Q644" s="59"/>
      <c r="R644" s="59"/>
      <c r="S644" s="59"/>
      <c r="T644" s="60"/>
      <c r="U644" s="33"/>
      <c r="V644" s="33"/>
      <c r="W644" s="33"/>
      <c r="X644" s="33"/>
      <c r="Y644" s="33"/>
      <c r="Z644" s="33"/>
      <c r="AA644" s="33"/>
      <c r="AB644" s="33"/>
      <c r="AC644" s="33"/>
      <c r="AD644" s="33"/>
      <c r="AE644" s="33"/>
      <c r="AT644" s="18" t="s">
        <v>186</v>
      </c>
      <c r="AU644" s="18" t="s">
        <v>91</v>
      </c>
    </row>
    <row r="645" spans="1:65" s="12" customFormat="1" ht="22.9" customHeight="1">
      <c r="B645" s="154"/>
      <c r="D645" s="155" t="s">
        <v>79</v>
      </c>
      <c r="E645" s="165" t="s">
        <v>304</v>
      </c>
      <c r="F645" s="165" t="s">
        <v>305</v>
      </c>
      <c r="I645" s="157"/>
      <c r="J645" s="166">
        <f>BK645</f>
        <v>0</v>
      </c>
      <c r="L645" s="154"/>
      <c r="M645" s="159"/>
      <c r="N645" s="160"/>
      <c r="O645" s="160"/>
      <c r="P645" s="161">
        <f>SUM(P646:P647)</f>
        <v>0</v>
      </c>
      <c r="Q645" s="160"/>
      <c r="R645" s="161">
        <f>SUM(R646:R647)</f>
        <v>0</v>
      </c>
      <c r="S645" s="160"/>
      <c r="T645" s="162">
        <f>SUM(T646:T647)</f>
        <v>0</v>
      </c>
      <c r="AR645" s="155" t="s">
        <v>21</v>
      </c>
      <c r="AT645" s="163" t="s">
        <v>79</v>
      </c>
      <c r="AU645" s="163" t="s">
        <v>21</v>
      </c>
      <c r="AY645" s="155" t="s">
        <v>180</v>
      </c>
      <c r="BK645" s="164">
        <f>SUM(BK646:BK647)</f>
        <v>0</v>
      </c>
    </row>
    <row r="646" spans="1:65" s="2" customFormat="1" ht="48" customHeight="1">
      <c r="A646" s="33"/>
      <c r="B646" s="167"/>
      <c r="C646" s="168" t="s">
        <v>375</v>
      </c>
      <c r="D646" s="168" t="s">
        <v>182</v>
      </c>
      <c r="E646" s="169" t="s">
        <v>307</v>
      </c>
      <c r="F646" s="170" t="s">
        <v>308</v>
      </c>
      <c r="G646" s="171" t="s">
        <v>185</v>
      </c>
      <c r="H646" s="172">
        <v>107.54600000000001</v>
      </c>
      <c r="I646" s="173"/>
      <c r="J646" s="174">
        <f>ROUND(I646*H646,2)</f>
        <v>0</v>
      </c>
      <c r="K646" s="175"/>
      <c r="L646" s="34"/>
      <c r="M646" s="176" t="s">
        <v>1</v>
      </c>
      <c r="N646" s="177" t="s">
        <v>45</v>
      </c>
      <c r="O646" s="59"/>
      <c r="P646" s="178">
        <f>O646*H646</f>
        <v>0</v>
      </c>
      <c r="Q646" s="178">
        <v>0</v>
      </c>
      <c r="R646" s="178">
        <f>Q646*H646</f>
        <v>0</v>
      </c>
      <c r="S646" s="178">
        <v>0</v>
      </c>
      <c r="T646" s="179">
        <f>S646*H646</f>
        <v>0</v>
      </c>
      <c r="U646" s="33"/>
      <c r="V646" s="33"/>
      <c r="W646" s="33"/>
      <c r="X646" s="33"/>
      <c r="Y646" s="33"/>
      <c r="Z646" s="33"/>
      <c r="AA646" s="33"/>
      <c r="AB646" s="33"/>
      <c r="AC646" s="33"/>
      <c r="AD646" s="33"/>
      <c r="AE646" s="33"/>
      <c r="AR646" s="180" t="s">
        <v>128</v>
      </c>
      <c r="AT646" s="180" t="s">
        <v>182</v>
      </c>
      <c r="AU646" s="180" t="s">
        <v>91</v>
      </c>
      <c r="AY646" s="18" t="s">
        <v>180</v>
      </c>
      <c r="BE646" s="181">
        <f>IF(N646="základní",J646,0)</f>
        <v>0</v>
      </c>
      <c r="BF646" s="181">
        <f>IF(N646="snížená",J646,0)</f>
        <v>0</v>
      </c>
      <c r="BG646" s="181">
        <f>IF(N646="zákl. přenesená",J646,0)</f>
        <v>0</v>
      </c>
      <c r="BH646" s="181">
        <f>IF(N646="sníž. přenesená",J646,0)</f>
        <v>0</v>
      </c>
      <c r="BI646" s="181">
        <f>IF(N646="nulová",J646,0)</f>
        <v>0</v>
      </c>
      <c r="BJ646" s="18" t="s">
        <v>21</v>
      </c>
      <c r="BK646" s="181">
        <f>ROUND(I646*H646,2)</f>
        <v>0</v>
      </c>
      <c r="BL646" s="18" t="s">
        <v>128</v>
      </c>
      <c r="BM646" s="180" t="s">
        <v>566</v>
      </c>
    </row>
    <row r="647" spans="1:65" s="2" customFormat="1" ht="39">
      <c r="A647" s="33"/>
      <c r="B647" s="34"/>
      <c r="C647" s="33"/>
      <c r="D647" s="182" t="s">
        <v>186</v>
      </c>
      <c r="E647" s="33"/>
      <c r="F647" s="183" t="s">
        <v>308</v>
      </c>
      <c r="G647" s="33"/>
      <c r="H647" s="33"/>
      <c r="I647" s="102"/>
      <c r="J647" s="33"/>
      <c r="K647" s="33"/>
      <c r="L647" s="34"/>
      <c r="M647" s="184"/>
      <c r="N647" s="185"/>
      <c r="O647" s="59"/>
      <c r="P647" s="59"/>
      <c r="Q647" s="59"/>
      <c r="R647" s="59"/>
      <c r="S647" s="59"/>
      <c r="T647" s="60"/>
      <c r="U647" s="33"/>
      <c r="V647" s="33"/>
      <c r="W647" s="33"/>
      <c r="X647" s="33"/>
      <c r="Y647" s="33"/>
      <c r="Z647" s="33"/>
      <c r="AA647" s="33"/>
      <c r="AB647" s="33"/>
      <c r="AC647" s="33"/>
      <c r="AD647" s="33"/>
      <c r="AE647" s="33"/>
      <c r="AT647" s="18" t="s">
        <v>186</v>
      </c>
      <c r="AU647" s="18" t="s">
        <v>91</v>
      </c>
    </row>
    <row r="648" spans="1:65" s="12" customFormat="1" ht="25.9" customHeight="1">
      <c r="B648" s="154"/>
      <c r="D648" s="155" t="s">
        <v>79</v>
      </c>
      <c r="E648" s="156" t="s">
        <v>338</v>
      </c>
      <c r="F648" s="156" t="s">
        <v>339</v>
      </c>
      <c r="I648" s="157"/>
      <c r="J648" s="158">
        <f>BK648</f>
        <v>0</v>
      </c>
      <c r="L648" s="154"/>
      <c r="M648" s="159"/>
      <c r="N648" s="160"/>
      <c r="O648" s="160"/>
      <c r="P648" s="161">
        <f>P649+P692+P747+P796+P824+P846+P886+P919</f>
        <v>0</v>
      </c>
      <c r="Q648" s="160"/>
      <c r="R648" s="161">
        <f>R649+R692+R747+R796+R824+R846+R886+R919</f>
        <v>0</v>
      </c>
      <c r="S648" s="160"/>
      <c r="T648" s="162">
        <f>T649+T692+T747+T796+T824+T846+T886+T919</f>
        <v>0</v>
      </c>
      <c r="AR648" s="155" t="s">
        <v>91</v>
      </c>
      <c r="AT648" s="163" t="s">
        <v>79</v>
      </c>
      <c r="AU648" s="163" t="s">
        <v>80</v>
      </c>
      <c r="AY648" s="155" t="s">
        <v>180</v>
      </c>
      <c r="BK648" s="164">
        <f>BK649+BK692+BK747+BK796+BK824+BK846+BK886+BK919</f>
        <v>0</v>
      </c>
    </row>
    <row r="649" spans="1:65" s="12" customFormat="1" ht="22.9" customHeight="1">
      <c r="B649" s="154"/>
      <c r="D649" s="155" t="s">
        <v>79</v>
      </c>
      <c r="E649" s="165" t="s">
        <v>1997</v>
      </c>
      <c r="F649" s="165" t="s">
        <v>1998</v>
      </c>
      <c r="I649" s="157"/>
      <c r="J649" s="166">
        <f>BK649</f>
        <v>0</v>
      </c>
      <c r="L649" s="154"/>
      <c r="M649" s="159"/>
      <c r="N649" s="160"/>
      <c r="O649" s="160"/>
      <c r="P649" s="161">
        <f>SUM(P650:P691)</f>
        <v>0</v>
      </c>
      <c r="Q649" s="160"/>
      <c r="R649" s="161">
        <f>SUM(R650:R691)</f>
        <v>0</v>
      </c>
      <c r="S649" s="160"/>
      <c r="T649" s="162">
        <f>SUM(T650:T691)</f>
        <v>0</v>
      </c>
      <c r="AR649" s="155" t="s">
        <v>91</v>
      </c>
      <c r="AT649" s="163" t="s">
        <v>79</v>
      </c>
      <c r="AU649" s="163" t="s">
        <v>21</v>
      </c>
      <c r="AY649" s="155" t="s">
        <v>180</v>
      </c>
      <c r="BK649" s="164">
        <f>SUM(BK650:BK691)</f>
        <v>0</v>
      </c>
    </row>
    <row r="650" spans="1:65" s="2" customFormat="1" ht="36" customHeight="1">
      <c r="A650" s="33"/>
      <c r="B650" s="167"/>
      <c r="C650" s="168" t="s">
        <v>577</v>
      </c>
      <c r="D650" s="168" t="s">
        <v>182</v>
      </c>
      <c r="E650" s="169" t="s">
        <v>1999</v>
      </c>
      <c r="F650" s="170" t="s">
        <v>2000</v>
      </c>
      <c r="G650" s="171" t="s">
        <v>199</v>
      </c>
      <c r="H650" s="172">
        <v>60.5</v>
      </c>
      <c r="I650" s="173"/>
      <c r="J650" s="174">
        <f>ROUND(I650*H650,2)</f>
        <v>0</v>
      </c>
      <c r="K650" s="175"/>
      <c r="L650" s="34"/>
      <c r="M650" s="176" t="s">
        <v>1</v>
      </c>
      <c r="N650" s="177" t="s">
        <v>45</v>
      </c>
      <c r="O650" s="59"/>
      <c r="P650" s="178">
        <f>O650*H650</f>
        <v>0</v>
      </c>
      <c r="Q650" s="178">
        <v>0</v>
      </c>
      <c r="R650" s="178">
        <f>Q650*H650</f>
        <v>0</v>
      </c>
      <c r="S650" s="178">
        <v>0</v>
      </c>
      <c r="T650" s="179">
        <f>S650*H650</f>
        <v>0</v>
      </c>
      <c r="U650" s="33"/>
      <c r="V650" s="33"/>
      <c r="W650" s="33"/>
      <c r="X650" s="33"/>
      <c r="Y650" s="33"/>
      <c r="Z650" s="33"/>
      <c r="AA650" s="33"/>
      <c r="AB650" s="33"/>
      <c r="AC650" s="33"/>
      <c r="AD650" s="33"/>
      <c r="AE650" s="33"/>
      <c r="AR650" s="180" t="s">
        <v>220</v>
      </c>
      <c r="AT650" s="180" t="s">
        <v>182</v>
      </c>
      <c r="AU650" s="180" t="s">
        <v>91</v>
      </c>
      <c r="AY650" s="18" t="s">
        <v>180</v>
      </c>
      <c r="BE650" s="181">
        <f>IF(N650="základní",J650,0)</f>
        <v>0</v>
      </c>
      <c r="BF650" s="181">
        <f>IF(N650="snížená",J650,0)</f>
        <v>0</v>
      </c>
      <c r="BG650" s="181">
        <f>IF(N650="zákl. přenesená",J650,0)</f>
        <v>0</v>
      </c>
      <c r="BH650" s="181">
        <f>IF(N650="sníž. přenesená",J650,0)</f>
        <v>0</v>
      </c>
      <c r="BI650" s="181">
        <f>IF(N650="nulová",J650,0)</f>
        <v>0</v>
      </c>
      <c r="BJ650" s="18" t="s">
        <v>21</v>
      </c>
      <c r="BK650" s="181">
        <f>ROUND(I650*H650,2)</f>
        <v>0</v>
      </c>
      <c r="BL650" s="18" t="s">
        <v>220</v>
      </c>
      <c r="BM650" s="180" t="s">
        <v>569</v>
      </c>
    </row>
    <row r="651" spans="1:65" s="2" customFormat="1" ht="19.5">
      <c r="A651" s="33"/>
      <c r="B651" s="34"/>
      <c r="C651" s="33"/>
      <c r="D651" s="182" t="s">
        <v>186</v>
      </c>
      <c r="E651" s="33"/>
      <c r="F651" s="183" t="s">
        <v>2000</v>
      </c>
      <c r="G651" s="33"/>
      <c r="H651" s="33"/>
      <c r="I651" s="102"/>
      <c r="J651" s="33"/>
      <c r="K651" s="33"/>
      <c r="L651" s="34"/>
      <c r="M651" s="184"/>
      <c r="N651" s="185"/>
      <c r="O651" s="59"/>
      <c r="P651" s="59"/>
      <c r="Q651" s="59"/>
      <c r="R651" s="59"/>
      <c r="S651" s="59"/>
      <c r="T651" s="60"/>
      <c r="U651" s="33"/>
      <c r="V651" s="33"/>
      <c r="W651" s="33"/>
      <c r="X651" s="33"/>
      <c r="Y651" s="33"/>
      <c r="Z651" s="33"/>
      <c r="AA651" s="33"/>
      <c r="AB651" s="33"/>
      <c r="AC651" s="33"/>
      <c r="AD651" s="33"/>
      <c r="AE651" s="33"/>
      <c r="AT651" s="18" t="s">
        <v>186</v>
      </c>
      <c r="AU651" s="18" t="s">
        <v>91</v>
      </c>
    </row>
    <row r="652" spans="1:65" s="13" customFormat="1" ht="11.25">
      <c r="B652" s="186"/>
      <c r="D652" s="182" t="s">
        <v>187</v>
      </c>
      <c r="E652" s="187" t="s">
        <v>1</v>
      </c>
      <c r="F652" s="188" t="s">
        <v>2001</v>
      </c>
      <c r="H652" s="189">
        <v>60.5</v>
      </c>
      <c r="I652" s="190"/>
      <c r="L652" s="186"/>
      <c r="M652" s="191"/>
      <c r="N652" s="192"/>
      <c r="O652" s="192"/>
      <c r="P652" s="192"/>
      <c r="Q652" s="192"/>
      <c r="R652" s="192"/>
      <c r="S652" s="192"/>
      <c r="T652" s="193"/>
      <c r="AT652" s="187" t="s">
        <v>187</v>
      </c>
      <c r="AU652" s="187" t="s">
        <v>91</v>
      </c>
      <c r="AV652" s="13" t="s">
        <v>91</v>
      </c>
      <c r="AW652" s="13" t="s">
        <v>36</v>
      </c>
      <c r="AX652" s="13" t="s">
        <v>80</v>
      </c>
      <c r="AY652" s="187" t="s">
        <v>180</v>
      </c>
    </row>
    <row r="653" spans="1:65" s="14" customFormat="1" ht="11.25">
      <c r="B653" s="194"/>
      <c r="D653" s="182" t="s">
        <v>187</v>
      </c>
      <c r="E653" s="195" t="s">
        <v>1</v>
      </c>
      <c r="F653" s="196" t="s">
        <v>189</v>
      </c>
      <c r="H653" s="197">
        <v>60.5</v>
      </c>
      <c r="I653" s="198"/>
      <c r="L653" s="194"/>
      <c r="M653" s="199"/>
      <c r="N653" s="200"/>
      <c r="O653" s="200"/>
      <c r="P653" s="200"/>
      <c r="Q653" s="200"/>
      <c r="R653" s="200"/>
      <c r="S653" s="200"/>
      <c r="T653" s="201"/>
      <c r="AT653" s="195" t="s">
        <v>187</v>
      </c>
      <c r="AU653" s="195" t="s">
        <v>91</v>
      </c>
      <c r="AV653" s="14" t="s">
        <v>128</v>
      </c>
      <c r="AW653" s="14" t="s">
        <v>36</v>
      </c>
      <c r="AX653" s="14" t="s">
        <v>21</v>
      </c>
      <c r="AY653" s="195" t="s">
        <v>180</v>
      </c>
    </row>
    <row r="654" spans="1:65" s="2" customFormat="1" ht="16.5" customHeight="1">
      <c r="A654" s="33"/>
      <c r="B654" s="167"/>
      <c r="C654" s="202" t="s">
        <v>384</v>
      </c>
      <c r="D654" s="202" t="s">
        <v>190</v>
      </c>
      <c r="E654" s="203" t="s">
        <v>2002</v>
      </c>
      <c r="F654" s="204" t="s">
        <v>2003</v>
      </c>
      <c r="G654" s="205" t="s">
        <v>199</v>
      </c>
      <c r="H654" s="206">
        <v>69.575000000000003</v>
      </c>
      <c r="I654" s="207"/>
      <c r="J654" s="208">
        <f>ROUND(I654*H654,2)</f>
        <v>0</v>
      </c>
      <c r="K654" s="209"/>
      <c r="L654" s="210"/>
      <c r="M654" s="211" t="s">
        <v>1</v>
      </c>
      <c r="N654" s="212" t="s">
        <v>45</v>
      </c>
      <c r="O654" s="59"/>
      <c r="P654" s="178">
        <f>O654*H654</f>
        <v>0</v>
      </c>
      <c r="Q654" s="178">
        <v>0</v>
      </c>
      <c r="R654" s="178">
        <f>Q654*H654</f>
        <v>0</v>
      </c>
      <c r="S654" s="178">
        <v>0</v>
      </c>
      <c r="T654" s="179">
        <f>S654*H654</f>
        <v>0</v>
      </c>
      <c r="U654" s="33"/>
      <c r="V654" s="33"/>
      <c r="W654" s="33"/>
      <c r="X654" s="33"/>
      <c r="Y654" s="33"/>
      <c r="Z654" s="33"/>
      <c r="AA654" s="33"/>
      <c r="AB654" s="33"/>
      <c r="AC654" s="33"/>
      <c r="AD654" s="33"/>
      <c r="AE654" s="33"/>
      <c r="AR654" s="180" t="s">
        <v>257</v>
      </c>
      <c r="AT654" s="180" t="s">
        <v>190</v>
      </c>
      <c r="AU654" s="180" t="s">
        <v>91</v>
      </c>
      <c r="AY654" s="18" t="s">
        <v>180</v>
      </c>
      <c r="BE654" s="181">
        <f>IF(N654="základní",J654,0)</f>
        <v>0</v>
      </c>
      <c r="BF654" s="181">
        <f>IF(N654="snížená",J654,0)</f>
        <v>0</v>
      </c>
      <c r="BG654" s="181">
        <f>IF(N654="zákl. přenesená",J654,0)</f>
        <v>0</v>
      </c>
      <c r="BH654" s="181">
        <f>IF(N654="sníž. přenesená",J654,0)</f>
        <v>0</v>
      </c>
      <c r="BI654" s="181">
        <f>IF(N654="nulová",J654,0)</f>
        <v>0</v>
      </c>
      <c r="BJ654" s="18" t="s">
        <v>21</v>
      </c>
      <c r="BK654" s="181">
        <f>ROUND(I654*H654,2)</f>
        <v>0</v>
      </c>
      <c r="BL654" s="18" t="s">
        <v>220</v>
      </c>
      <c r="BM654" s="180" t="s">
        <v>573</v>
      </c>
    </row>
    <row r="655" spans="1:65" s="2" customFormat="1" ht="11.25">
      <c r="A655" s="33"/>
      <c r="B655" s="34"/>
      <c r="C655" s="33"/>
      <c r="D655" s="182" t="s">
        <v>186</v>
      </c>
      <c r="E655" s="33"/>
      <c r="F655" s="183" t="s">
        <v>2003</v>
      </c>
      <c r="G655" s="33"/>
      <c r="H655" s="33"/>
      <c r="I655" s="102"/>
      <c r="J655" s="33"/>
      <c r="K655" s="33"/>
      <c r="L655" s="34"/>
      <c r="M655" s="184"/>
      <c r="N655" s="185"/>
      <c r="O655" s="59"/>
      <c r="P655" s="59"/>
      <c r="Q655" s="59"/>
      <c r="R655" s="59"/>
      <c r="S655" s="59"/>
      <c r="T655" s="60"/>
      <c r="U655" s="33"/>
      <c r="V655" s="33"/>
      <c r="W655" s="33"/>
      <c r="X655" s="33"/>
      <c r="Y655" s="33"/>
      <c r="Z655" s="33"/>
      <c r="AA655" s="33"/>
      <c r="AB655" s="33"/>
      <c r="AC655" s="33"/>
      <c r="AD655" s="33"/>
      <c r="AE655" s="33"/>
      <c r="AT655" s="18" t="s">
        <v>186</v>
      </c>
      <c r="AU655" s="18" t="s">
        <v>91</v>
      </c>
    </row>
    <row r="656" spans="1:65" s="2" customFormat="1" ht="24" customHeight="1">
      <c r="A656" s="33"/>
      <c r="B656" s="167"/>
      <c r="C656" s="168" t="s">
        <v>588</v>
      </c>
      <c r="D656" s="168" t="s">
        <v>182</v>
      </c>
      <c r="E656" s="169" t="s">
        <v>2004</v>
      </c>
      <c r="F656" s="170" t="s">
        <v>2005</v>
      </c>
      <c r="G656" s="171" t="s">
        <v>213</v>
      </c>
      <c r="H656" s="172">
        <v>45</v>
      </c>
      <c r="I656" s="173"/>
      <c r="J656" s="174">
        <f>ROUND(I656*H656,2)</f>
        <v>0</v>
      </c>
      <c r="K656" s="175"/>
      <c r="L656" s="34"/>
      <c r="M656" s="176" t="s">
        <v>1</v>
      </c>
      <c r="N656" s="177" t="s">
        <v>45</v>
      </c>
      <c r="O656" s="59"/>
      <c r="P656" s="178">
        <f>O656*H656</f>
        <v>0</v>
      </c>
      <c r="Q656" s="178">
        <v>0</v>
      </c>
      <c r="R656" s="178">
        <f>Q656*H656</f>
        <v>0</v>
      </c>
      <c r="S656" s="178">
        <v>0</v>
      </c>
      <c r="T656" s="179">
        <f>S656*H656</f>
        <v>0</v>
      </c>
      <c r="U656" s="33"/>
      <c r="V656" s="33"/>
      <c r="W656" s="33"/>
      <c r="X656" s="33"/>
      <c r="Y656" s="33"/>
      <c r="Z656" s="33"/>
      <c r="AA656" s="33"/>
      <c r="AB656" s="33"/>
      <c r="AC656" s="33"/>
      <c r="AD656" s="33"/>
      <c r="AE656" s="33"/>
      <c r="AR656" s="180" t="s">
        <v>220</v>
      </c>
      <c r="AT656" s="180" t="s">
        <v>182</v>
      </c>
      <c r="AU656" s="180" t="s">
        <v>91</v>
      </c>
      <c r="AY656" s="18" t="s">
        <v>180</v>
      </c>
      <c r="BE656" s="181">
        <f>IF(N656="základní",J656,0)</f>
        <v>0</v>
      </c>
      <c r="BF656" s="181">
        <f>IF(N656="snížená",J656,0)</f>
        <v>0</v>
      </c>
      <c r="BG656" s="181">
        <f>IF(N656="zákl. přenesená",J656,0)</f>
        <v>0</v>
      </c>
      <c r="BH656" s="181">
        <f>IF(N656="sníž. přenesená",J656,0)</f>
        <v>0</v>
      </c>
      <c r="BI656" s="181">
        <f>IF(N656="nulová",J656,0)</f>
        <v>0</v>
      </c>
      <c r="BJ656" s="18" t="s">
        <v>21</v>
      </c>
      <c r="BK656" s="181">
        <f>ROUND(I656*H656,2)</f>
        <v>0</v>
      </c>
      <c r="BL656" s="18" t="s">
        <v>220</v>
      </c>
      <c r="BM656" s="180" t="s">
        <v>576</v>
      </c>
    </row>
    <row r="657" spans="1:65" s="2" customFormat="1" ht="19.5">
      <c r="A657" s="33"/>
      <c r="B657" s="34"/>
      <c r="C657" s="33"/>
      <c r="D657" s="182" t="s">
        <v>186</v>
      </c>
      <c r="E657" s="33"/>
      <c r="F657" s="183" t="s">
        <v>2005</v>
      </c>
      <c r="G657" s="33"/>
      <c r="H657" s="33"/>
      <c r="I657" s="102"/>
      <c r="J657" s="33"/>
      <c r="K657" s="33"/>
      <c r="L657" s="34"/>
      <c r="M657" s="184"/>
      <c r="N657" s="185"/>
      <c r="O657" s="59"/>
      <c r="P657" s="59"/>
      <c r="Q657" s="59"/>
      <c r="R657" s="59"/>
      <c r="S657" s="59"/>
      <c r="T657" s="60"/>
      <c r="U657" s="33"/>
      <c r="V657" s="33"/>
      <c r="W657" s="33"/>
      <c r="X657" s="33"/>
      <c r="Y657" s="33"/>
      <c r="Z657" s="33"/>
      <c r="AA657" s="33"/>
      <c r="AB657" s="33"/>
      <c r="AC657" s="33"/>
      <c r="AD657" s="33"/>
      <c r="AE657" s="33"/>
      <c r="AT657" s="18" t="s">
        <v>186</v>
      </c>
      <c r="AU657" s="18" t="s">
        <v>91</v>
      </c>
    </row>
    <row r="658" spans="1:65" s="13" customFormat="1" ht="11.25">
      <c r="B658" s="186"/>
      <c r="D658" s="182" t="s">
        <v>187</v>
      </c>
      <c r="E658" s="187" t="s">
        <v>1</v>
      </c>
      <c r="F658" s="188" t="s">
        <v>2006</v>
      </c>
      <c r="H658" s="189">
        <v>45</v>
      </c>
      <c r="I658" s="190"/>
      <c r="L658" s="186"/>
      <c r="M658" s="191"/>
      <c r="N658" s="192"/>
      <c r="O658" s="192"/>
      <c r="P658" s="192"/>
      <c r="Q658" s="192"/>
      <c r="R658" s="192"/>
      <c r="S658" s="192"/>
      <c r="T658" s="193"/>
      <c r="AT658" s="187" t="s">
        <v>187</v>
      </c>
      <c r="AU658" s="187" t="s">
        <v>91</v>
      </c>
      <c r="AV658" s="13" t="s">
        <v>91</v>
      </c>
      <c r="AW658" s="13" t="s">
        <v>36</v>
      </c>
      <c r="AX658" s="13" t="s">
        <v>80</v>
      </c>
      <c r="AY658" s="187" t="s">
        <v>180</v>
      </c>
    </row>
    <row r="659" spans="1:65" s="14" customFormat="1" ht="11.25">
      <c r="B659" s="194"/>
      <c r="D659" s="182" t="s">
        <v>187</v>
      </c>
      <c r="E659" s="195" t="s">
        <v>1</v>
      </c>
      <c r="F659" s="196" t="s">
        <v>189</v>
      </c>
      <c r="H659" s="197">
        <v>45</v>
      </c>
      <c r="I659" s="198"/>
      <c r="L659" s="194"/>
      <c r="M659" s="199"/>
      <c r="N659" s="200"/>
      <c r="O659" s="200"/>
      <c r="P659" s="200"/>
      <c r="Q659" s="200"/>
      <c r="R659" s="200"/>
      <c r="S659" s="200"/>
      <c r="T659" s="201"/>
      <c r="AT659" s="195" t="s">
        <v>187</v>
      </c>
      <c r="AU659" s="195" t="s">
        <v>91</v>
      </c>
      <c r="AV659" s="14" t="s">
        <v>128</v>
      </c>
      <c r="AW659" s="14" t="s">
        <v>36</v>
      </c>
      <c r="AX659" s="14" t="s">
        <v>21</v>
      </c>
      <c r="AY659" s="195" t="s">
        <v>180</v>
      </c>
    </row>
    <row r="660" spans="1:65" s="2" customFormat="1" ht="24" customHeight="1">
      <c r="A660" s="33"/>
      <c r="B660" s="167"/>
      <c r="C660" s="168" t="s">
        <v>389</v>
      </c>
      <c r="D660" s="168" t="s">
        <v>182</v>
      </c>
      <c r="E660" s="169" t="s">
        <v>2007</v>
      </c>
      <c r="F660" s="170" t="s">
        <v>2008</v>
      </c>
      <c r="G660" s="171" t="s">
        <v>213</v>
      </c>
      <c r="H660" s="172">
        <v>45</v>
      </c>
      <c r="I660" s="173"/>
      <c r="J660" s="174">
        <f>ROUND(I660*H660,2)</f>
        <v>0</v>
      </c>
      <c r="K660" s="175"/>
      <c r="L660" s="34"/>
      <c r="M660" s="176" t="s">
        <v>1</v>
      </c>
      <c r="N660" s="177" t="s">
        <v>45</v>
      </c>
      <c r="O660" s="59"/>
      <c r="P660" s="178">
        <f>O660*H660</f>
        <v>0</v>
      </c>
      <c r="Q660" s="178">
        <v>0</v>
      </c>
      <c r="R660" s="178">
        <f>Q660*H660</f>
        <v>0</v>
      </c>
      <c r="S660" s="178">
        <v>0</v>
      </c>
      <c r="T660" s="179">
        <f>S660*H660</f>
        <v>0</v>
      </c>
      <c r="U660" s="33"/>
      <c r="V660" s="33"/>
      <c r="W660" s="33"/>
      <c r="X660" s="33"/>
      <c r="Y660" s="33"/>
      <c r="Z660" s="33"/>
      <c r="AA660" s="33"/>
      <c r="AB660" s="33"/>
      <c r="AC660" s="33"/>
      <c r="AD660" s="33"/>
      <c r="AE660" s="33"/>
      <c r="AR660" s="180" t="s">
        <v>220</v>
      </c>
      <c r="AT660" s="180" t="s">
        <v>182</v>
      </c>
      <c r="AU660" s="180" t="s">
        <v>91</v>
      </c>
      <c r="AY660" s="18" t="s">
        <v>180</v>
      </c>
      <c r="BE660" s="181">
        <f>IF(N660="základní",J660,0)</f>
        <v>0</v>
      </c>
      <c r="BF660" s="181">
        <f>IF(N660="snížená",J660,0)</f>
        <v>0</v>
      </c>
      <c r="BG660" s="181">
        <f>IF(N660="zákl. přenesená",J660,0)</f>
        <v>0</v>
      </c>
      <c r="BH660" s="181">
        <f>IF(N660="sníž. přenesená",J660,0)</f>
        <v>0</v>
      </c>
      <c r="BI660" s="181">
        <f>IF(N660="nulová",J660,0)</f>
        <v>0</v>
      </c>
      <c r="BJ660" s="18" t="s">
        <v>21</v>
      </c>
      <c r="BK660" s="181">
        <f>ROUND(I660*H660,2)</f>
        <v>0</v>
      </c>
      <c r="BL660" s="18" t="s">
        <v>220</v>
      </c>
      <c r="BM660" s="180" t="s">
        <v>580</v>
      </c>
    </row>
    <row r="661" spans="1:65" s="2" customFormat="1" ht="19.5">
      <c r="A661" s="33"/>
      <c r="B661" s="34"/>
      <c r="C661" s="33"/>
      <c r="D661" s="182" t="s">
        <v>186</v>
      </c>
      <c r="E661" s="33"/>
      <c r="F661" s="183" t="s">
        <v>2008</v>
      </c>
      <c r="G661" s="33"/>
      <c r="H661" s="33"/>
      <c r="I661" s="102"/>
      <c r="J661" s="33"/>
      <c r="K661" s="33"/>
      <c r="L661" s="34"/>
      <c r="M661" s="184"/>
      <c r="N661" s="185"/>
      <c r="O661" s="59"/>
      <c r="P661" s="59"/>
      <c r="Q661" s="59"/>
      <c r="R661" s="59"/>
      <c r="S661" s="59"/>
      <c r="T661" s="60"/>
      <c r="U661" s="33"/>
      <c r="V661" s="33"/>
      <c r="W661" s="33"/>
      <c r="X661" s="33"/>
      <c r="Y661" s="33"/>
      <c r="Z661" s="33"/>
      <c r="AA661" s="33"/>
      <c r="AB661" s="33"/>
      <c r="AC661" s="33"/>
      <c r="AD661" s="33"/>
      <c r="AE661" s="33"/>
      <c r="AT661" s="18" t="s">
        <v>186</v>
      </c>
      <c r="AU661" s="18" t="s">
        <v>91</v>
      </c>
    </row>
    <row r="662" spans="1:65" s="2" customFormat="1" ht="24" customHeight="1">
      <c r="A662" s="33"/>
      <c r="B662" s="167"/>
      <c r="C662" s="168" t="s">
        <v>595</v>
      </c>
      <c r="D662" s="168" t="s">
        <v>182</v>
      </c>
      <c r="E662" s="169" t="s">
        <v>2009</v>
      </c>
      <c r="F662" s="170" t="s">
        <v>2010</v>
      </c>
      <c r="G662" s="171" t="s">
        <v>199</v>
      </c>
      <c r="H662" s="172">
        <v>48.5</v>
      </c>
      <c r="I662" s="173"/>
      <c r="J662" s="174">
        <f>ROUND(I662*H662,2)</f>
        <v>0</v>
      </c>
      <c r="K662" s="175"/>
      <c r="L662" s="34"/>
      <c r="M662" s="176" t="s">
        <v>1</v>
      </c>
      <c r="N662" s="177" t="s">
        <v>45</v>
      </c>
      <c r="O662" s="59"/>
      <c r="P662" s="178">
        <f>O662*H662</f>
        <v>0</v>
      </c>
      <c r="Q662" s="178">
        <v>0</v>
      </c>
      <c r="R662" s="178">
        <f>Q662*H662</f>
        <v>0</v>
      </c>
      <c r="S662" s="178">
        <v>0</v>
      </c>
      <c r="T662" s="179">
        <f>S662*H662</f>
        <v>0</v>
      </c>
      <c r="U662" s="33"/>
      <c r="V662" s="33"/>
      <c r="W662" s="33"/>
      <c r="X662" s="33"/>
      <c r="Y662" s="33"/>
      <c r="Z662" s="33"/>
      <c r="AA662" s="33"/>
      <c r="AB662" s="33"/>
      <c r="AC662" s="33"/>
      <c r="AD662" s="33"/>
      <c r="AE662" s="33"/>
      <c r="AR662" s="180" t="s">
        <v>220</v>
      </c>
      <c r="AT662" s="180" t="s">
        <v>182</v>
      </c>
      <c r="AU662" s="180" t="s">
        <v>91</v>
      </c>
      <c r="AY662" s="18" t="s">
        <v>180</v>
      </c>
      <c r="BE662" s="181">
        <f>IF(N662="základní",J662,0)</f>
        <v>0</v>
      </c>
      <c r="BF662" s="181">
        <f>IF(N662="snížená",J662,0)</f>
        <v>0</v>
      </c>
      <c r="BG662" s="181">
        <f>IF(N662="zákl. přenesená",J662,0)</f>
        <v>0</v>
      </c>
      <c r="BH662" s="181">
        <f>IF(N662="sníž. přenesená",J662,0)</f>
        <v>0</v>
      </c>
      <c r="BI662" s="181">
        <f>IF(N662="nulová",J662,0)</f>
        <v>0</v>
      </c>
      <c r="BJ662" s="18" t="s">
        <v>21</v>
      </c>
      <c r="BK662" s="181">
        <f>ROUND(I662*H662,2)</f>
        <v>0</v>
      </c>
      <c r="BL662" s="18" t="s">
        <v>220</v>
      </c>
      <c r="BM662" s="180" t="s">
        <v>584</v>
      </c>
    </row>
    <row r="663" spans="1:65" s="2" customFormat="1" ht="19.5">
      <c r="A663" s="33"/>
      <c r="B663" s="34"/>
      <c r="C663" s="33"/>
      <c r="D663" s="182" t="s">
        <v>186</v>
      </c>
      <c r="E663" s="33"/>
      <c r="F663" s="183" t="s">
        <v>2010</v>
      </c>
      <c r="G663" s="33"/>
      <c r="H663" s="33"/>
      <c r="I663" s="102"/>
      <c r="J663" s="33"/>
      <c r="K663" s="33"/>
      <c r="L663" s="34"/>
      <c r="M663" s="184"/>
      <c r="N663" s="185"/>
      <c r="O663" s="59"/>
      <c r="P663" s="59"/>
      <c r="Q663" s="59"/>
      <c r="R663" s="59"/>
      <c r="S663" s="59"/>
      <c r="T663" s="60"/>
      <c r="U663" s="33"/>
      <c r="V663" s="33"/>
      <c r="W663" s="33"/>
      <c r="X663" s="33"/>
      <c r="Y663" s="33"/>
      <c r="Z663" s="33"/>
      <c r="AA663" s="33"/>
      <c r="AB663" s="33"/>
      <c r="AC663" s="33"/>
      <c r="AD663" s="33"/>
      <c r="AE663" s="33"/>
      <c r="AT663" s="18" t="s">
        <v>186</v>
      </c>
      <c r="AU663" s="18" t="s">
        <v>91</v>
      </c>
    </row>
    <row r="664" spans="1:65" s="13" customFormat="1" ht="11.25">
      <c r="B664" s="186"/>
      <c r="D664" s="182" t="s">
        <v>187</v>
      </c>
      <c r="E664" s="187" t="s">
        <v>1</v>
      </c>
      <c r="F664" s="188" t="s">
        <v>2011</v>
      </c>
      <c r="H664" s="189">
        <v>48.5</v>
      </c>
      <c r="I664" s="190"/>
      <c r="L664" s="186"/>
      <c r="M664" s="191"/>
      <c r="N664" s="192"/>
      <c r="O664" s="192"/>
      <c r="P664" s="192"/>
      <c r="Q664" s="192"/>
      <c r="R664" s="192"/>
      <c r="S664" s="192"/>
      <c r="T664" s="193"/>
      <c r="AT664" s="187" t="s">
        <v>187</v>
      </c>
      <c r="AU664" s="187" t="s">
        <v>91</v>
      </c>
      <c r="AV664" s="13" t="s">
        <v>91</v>
      </c>
      <c r="AW664" s="13" t="s">
        <v>36</v>
      </c>
      <c r="AX664" s="13" t="s">
        <v>80</v>
      </c>
      <c r="AY664" s="187" t="s">
        <v>180</v>
      </c>
    </row>
    <row r="665" spans="1:65" s="14" customFormat="1" ht="11.25">
      <c r="B665" s="194"/>
      <c r="D665" s="182" t="s">
        <v>187</v>
      </c>
      <c r="E665" s="195" t="s">
        <v>1</v>
      </c>
      <c r="F665" s="196" t="s">
        <v>189</v>
      </c>
      <c r="H665" s="197">
        <v>48.5</v>
      </c>
      <c r="I665" s="198"/>
      <c r="L665" s="194"/>
      <c r="M665" s="199"/>
      <c r="N665" s="200"/>
      <c r="O665" s="200"/>
      <c r="P665" s="200"/>
      <c r="Q665" s="200"/>
      <c r="R665" s="200"/>
      <c r="S665" s="200"/>
      <c r="T665" s="201"/>
      <c r="AT665" s="195" t="s">
        <v>187</v>
      </c>
      <c r="AU665" s="195" t="s">
        <v>91</v>
      </c>
      <c r="AV665" s="14" t="s">
        <v>128</v>
      </c>
      <c r="AW665" s="14" t="s">
        <v>36</v>
      </c>
      <c r="AX665" s="14" t="s">
        <v>21</v>
      </c>
      <c r="AY665" s="195" t="s">
        <v>180</v>
      </c>
    </row>
    <row r="666" spans="1:65" s="2" customFormat="1" ht="24" customHeight="1">
      <c r="A666" s="33"/>
      <c r="B666" s="167"/>
      <c r="C666" s="168" t="s">
        <v>393</v>
      </c>
      <c r="D666" s="168" t="s">
        <v>182</v>
      </c>
      <c r="E666" s="169" t="s">
        <v>2012</v>
      </c>
      <c r="F666" s="170" t="s">
        <v>2013</v>
      </c>
      <c r="G666" s="171" t="s">
        <v>199</v>
      </c>
      <c r="H666" s="172">
        <v>10</v>
      </c>
      <c r="I666" s="173"/>
      <c r="J666" s="174">
        <f>ROUND(I666*H666,2)</f>
        <v>0</v>
      </c>
      <c r="K666" s="175"/>
      <c r="L666" s="34"/>
      <c r="M666" s="176" t="s">
        <v>1</v>
      </c>
      <c r="N666" s="177" t="s">
        <v>45</v>
      </c>
      <c r="O666" s="59"/>
      <c r="P666" s="178">
        <f>O666*H666</f>
        <v>0</v>
      </c>
      <c r="Q666" s="178">
        <v>0</v>
      </c>
      <c r="R666" s="178">
        <f>Q666*H666</f>
        <v>0</v>
      </c>
      <c r="S666" s="178">
        <v>0</v>
      </c>
      <c r="T666" s="179">
        <f>S666*H666</f>
        <v>0</v>
      </c>
      <c r="U666" s="33"/>
      <c r="V666" s="33"/>
      <c r="W666" s="33"/>
      <c r="X666" s="33"/>
      <c r="Y666" s="33"/>
      <c r="Z666" s="33"/>
      <c r="AA666" s="33"/>
      <c r="AB666" s="33"/>
      <c r="AC666" s="33"/>
      <c r="AD666" s="33"/>
      <c r="AE666" s="33"/>
      <c r="AR666" s="180" t="s">
        <v>220</v>
      </c>
      <c r="AT666" s="180" t="s">
        <v>182</v>
      </c>
      <c r="AU666" s="180" t="s">
        <v>91</v>
      </c>
      <c r="AY666" s="18" t="s">
        <v>180</v>
      </c>
      <c r="BE666" s="181">
        <f>IF(N666="základní",J666,0)</f>
        <v>0</v>
      </c>
      <c r="BF666" s="181">
        <f>IF(N666="snížená",J666,0)</f>
        <v>0</v>
      </c>
      <c r="BG666" s="181">
        <f>IF(N666="zákl. přenesená",J666,0)</f>
        <v>0</v>
      </c>
      <c r="BH666" s="181">
        <f>IF(N666="sníž. přenesená",J666,0)</f>
        <v>0</v>
      </c>
      <c r="BI666" s="181">
        <f>IF(N666="nulová",J666,0)</f>
        <v>0</v>
      </c>
      <c r="BJ666" s="18" t="s">
        <v>21</v>
      </c>
      <c r="BK666" s="181">
        <f>ROUND(I666*H666,2)</f>
        <v>0</v>
      </c>
      <c r="BL666" s="18" t="s">
        <v>220</v>
      </c>
      <c r="BM666" s="180" t="s">
        <v>591</v>
      </c>
    </row>
    <row r="667" spans="1:65" s="2" customFormat="1" ht="19.5">
      <c r="A667" s="33"/>
      <c r="B667" s="34"/>
      <c r="C667" s="33"/>
      <c r="D667" s="182" t="s">
        <v>186</v>
      </c>
      <c r="E667" s="33"/>
      <c r="F667" s="183" t="s">
        <v>2013</v>
      </c>
      <c r="G667" s="33"/>
      <c r="H667" s="33"/>
      <c r="I667" s="102"/>
      <c r="J667" s="33"/>
      <c r="K667" s="33"/>
      <c r="L667" s="34"/>
      <c r="M667" s="184"/>
      <c r="N667" s="185"/>
      <c r="O667" s="59"/>
      <c r="P667" s="59"/>
      <c r="Q667" s="59"/>
      <c r="R667" s="59"/>
      <c r="S667" s="59"/>
      <c r="T667" s="60"/>
      <c r="U667" s="33"/>
      <c r="V667" s="33"/>
      <c r="W667" s="33"/>
      <c r="X667" s="33"/>
      <c r="Y667" s="33"/>
      <c r="Z667" s="33"/>
      <c r="AA667" s="33"/>
      <c r="AB667" s="33"/>
      <c r="AC667" s="33"/>
      <c r="AD667" s="33"/>
      <c r="AE667" s="33"/>
      <c r="AT667" s="18" t="s">
        <v>186</v>
      </c>
      <c r="AU667" s="18" t="s">
        <v>91</v>
      </c>
    </row>
    <row r="668" spans="1:65" s="2" customFormat="1" ht="36" customHeight="1">
      <c r="A668" s="33"/>
      <c r="B668" s="167"/>
      <c r="C668" s="168" t="s">
        <v>604</v>
      </c>
      <c r="D668" s="168" t="s">
        <v>182</v>
      </c>
      <c r="E668" s="169" t="s">
        <v>2014</v>
      </c>
      <c r="F668" s="170" t="s">
        <v>2015</v>
      </c>
      <c r="G668" s="171" t="s">
        <v>199</v>
      </c>
      <c r="H668" s="172">
        <v>10</v>
      </c>
      <c r="I668" s="173"/>
      <c r="J668" s="174">
        <f>ROUND(I668*H668,2)</f>
        <v>0</v>
      </c>
      <c r="K668" s="175"/>
      <c r="L668" s="34"/>
      <c r="M668" s="176" t="s">
        <v>1</v>
      </c>
      <c r="N668" s="177" t="s">
        <v>45</v>
      </c>
      <c r="O668" s="59"/>
      <c r="P668" s="178">
        <f>O668*H668</f>
        <v>0</v>
      </c>
      <c r="Q668" s="178">
        <v>0</v>
      </c>
      <c r="R668" s="178">
        <f>Q668*H668</f>
        <v>0</v>
      </c>
      <c r="S668" s="178">
        <v>0</v>
      </c>
      <c r="T668" s="179">
        <f>S668*H668</f>
        <v>0</v>
      </c>
      <c r="U668" s="33"/>
      <c r="V668" s="33"/>
      <c r="W668" s="33"/>
      <c r="X668" s="33"/>
      <c r="Y668" s="33"/>
      <c r="Z668" s="33"/>
      <c r="AA668" s="33"/>
      <c r="AB668" s="33"/>
      <c r="AC668" s="33"/>
      <c r="AD668" s="33"/>
      <c r="AE668" s="33"/>
      <c r="AR668" s="180" t="s">
        <v>220</v>
      </c>
      <c r="AT668" s="180" t="s">
        <v>182</v>
      </c>
      <c r="AU668" s="180" t="s">
        <v>91</v>
      </c>
      <c r="AY668" s="18" t="s">
        <v>180</v>
      </c>
      <c r="BE668" s="181">
        <f>IF(N668="základní",J668,0)</f>
        <v>0</v>
      </c>
      <c r="BF668" s="181">
        <f>IF(N668="snížená",J668,0)</f>
        <v>0</v>
      </c>
      <c r="BG668" s="181">
        <f>IF(N668="zákl. přenesená",J668,0)</f>
        <v>0</v>
      </c>
      <c r="BH668" s="181">
        <f>IF(N668="sníž. přenesená",J668,0)</f>
        <v>0</v>
      </c>
      <c r="BI668" s="181">
        <f>IF(N668="nulová",J668,0)</f>
        <v>0</v>
      </c>
      <c r="BJ668" s="18" t="s">
        <v>21</v>
      </c>
      <c r="BK668" s="181">
        <f>ROUND(I668*H668,2)</f>
        <v>0</v>
      </c>
      <c r="BL668" s="18" t="s">
        <v>220</v>
      </c>
      <c r="BM668" s="180" t="s">
        <v>594</v>
      </c>
    </row>
    <row r="669" spans="1:65" s="2" customFormat="1" ht="19.5">
      <c r="A669" s="33"/>
      <c r="B669" s="34"/>
      <c r="C669" s="33"/>
      <c r="D669" s="182" t="s">
        <v>186</v>
      </c>
      <c r="E669" s="33"/>
      <c r="F669" s="183" t="s">
        <v>2015</v>
      </c>
      <c r="G669" s="33"/>
      <c r="H669" s="33"/>
      <c r="I669" s="102"/>
      <c r="J669" s="33"/>
      <c r="K669" s="33"/>
      <c r="L669" s="34"/>
      <c r="M669" s="184"/>
      <c r="N669" s="185"/>
      <c r="O669" s="59"/>
      <c r="P669" s="59"/>
      <c r="Q669" s="59"/>
      <c r="R669" s="59"/>
      <c r="S669" s="59"/>
      <c r="T669" s="60"/>
      <c r="U669" s="33"/>
      <c r="V669" s="33"/>
      <c r="W669" s="33"/>
      <c r="X669" s="33"/>
      <c r="Y669" s="33"/>
      <c r="Z669" s="33"/>
      <c r="AA669" s="33"/>
      <c r="AB669" s="33"/>
      <c r="AC669" s="33"/>
      <c r="AD669" s="33"/>
      <c r="AE669" s="33"/>
      <c r="AT669" s="18" t="s">
        <v>186</v>
      </c>
      <c r="AU669" s="18" t="s">
        <v>91</v>
      </c>
    </row>
    <row r="670" spans="1:65" s="2" customFormat="1" ht="24" customHeight="1">
      <c r="A670" s="33"/>
      <c r="B670" s="167"/>
      <c r="C670" s="168" t="s">
        <v>397</v>
      </c>
      <c r="D670" s="168" t="s">
        <v>182</v>
      </c>
      <c r="E670" s="169" t="s">
        <v>2016</v>
      </c>
      <c r="F670" s="170" t="s">
        <v>2017</v>
      </c>
      <c r="G670" s="171" t="s">
        <v>199</v>
      </c>
      <c r="H670" s="172">
        <v>12</v>
      </c>
      <c r="I670" s="173"/>
      <c r="J670" s="174">
        <f>ROUND(I670*H670,2)</f>
        <v>0</v>
      </c>
      <c r="K670" s="175"/>
      <c r="L670" s="34"/>
      <c r="M670" s="176" t="s">
        <v>1</v>
      </c>
      <c r="N670" s="177" t="s">
        <v>45</v>
      </c>
      <c r="O670" s="59"/>
      <c r="P670" s="178">
        <f>O670*H670</f>
        <v>0</v>
      </c>
      <c r="Q670" s="178">
        <v>0</v>
      </c>
      <c r="R670" s="178">
        <f>Q670*H670</f>
        <v>0</v>
      </c>
      <c r="S670" s="178">
        <v>0</v>
      </c>
      <c r="T670" s="179">
        <f>S670*H670</f>
        <v>0</v>
      </c>
      <c r="U670" s="33"/>
      <c r="V670" s="33"/>
      <c r="W670" s="33"/>
      <c r="X670" s="33"/>
      <c r="Y670" s="33"/>
      <c r="Z670" s="33"/>
      <c r="AA670" s="33"/>
      <c r="AB670" s="33"/>
      <c r="AC670" s="33"/>
      <c r="AD670" s="33"/>
      <c r="AE670" s="33"/>
      <c r="AR670" s="180" t="s">
        <v>220</v>
      </c>
      <c r="AT670" s="180" t="s">
        <v>182</v>
      </c>
      <c r="AU670" s="180" t="s">
        <v>91</v>
      </c>
      <c r="AY670" s="18" t="s">
        <v>180</v>
      </c>
      <c r="BE670" s="181">
        <f>IF(N670="základní",J670,0)</f>
        <v>0</v>
      </c>
      <c r="BF670" s="181">
        <f>IF(N670="snížená",J670,0)</f>
        <v>0</v>
      </c>
      <c r="BG670" s="181">
        <f>IF(N670="zákl. přenesená",J670,0)</f>
        <v>0</v>
      </c>
      <c r="BH670" s="181">
        <f>IF(N670="sníž. přenesená",J670,0)</f>
        <v>0</v>
      </c>
      <c r="BI670" s="181">
        <f>IF(N670="nulová",J670,0)</f>
        <v>0</v>
      </c>
      <c r="BJ670" s="18" t="s">
        <v>21</v>
      </c>
      <c r="BK670" s="181">
        <f>ROUND(I670*H670,2)</f>
        <v>0</v>
      </c>
      <c r="BL670" s="18" t="s">
        <v>220</v>
      </c>
      <c r="BM670" s="180" t="s">
        <v>598</v>
      </c>
    </row>
    <row r="671" spans="1:65" s="2" customFormat="1" ht="19.5">
      <c r="A671" s="33"/>
      <c r="B671" s="34"/>
      <c r="C671" s="33"/>
      <c r="D671" s="182" t="s">
        <v>186</v>
      </c>
      <c r="E671" s="33"/>
      <c r="F671" s="183" t="s">
        <v>2017</v>
      </c>
      <c r="G671" s="33"/>
      <c r="H671" s="33"/>
      <c r="I671" s="102"/>
      <c r="J671" s="33"/>
      <c r="K671" s="33"/>
      <c r="L671" s="34"/>
      <c r="M671" s="184"/>
      <c r="N671" s="185"/>
      <c r="O671" s="59"/>
      <c r="P671" s="59"/>
      <c r="Q671" s="59"/>
      <c r="R671" s="59"/>
      <c r="S671" s="59"/>
      <c r="T671" s="60"/>
      <c r="U671" s="33"/>
      <c r="V671" s="33"/>
      <c r="W671" s="33"/>
      <c r="X671" s="33"/>
      <c r="Y671" s="33"/>
      <c r="Z671" s="33"/>
      <c r="AA671" s="33"/>
      <c r="AB671" s="33"/>
      <c r="AC671" s="33"/>
      <c r="AD671" s="33"/>
      <c r="AE671" s="33"/>
      <c r="AT671" s="18" t="s">
        <v>186</v>
      </c>
      <c r="AU671" s="18" t="s">
        <v>91</v>
      </c>
    </row>
    <row r="672" spans="1:65" s="13" customFormat="1" ht="11.25">
      <c r="B672" s="186"/>
      <c r="D672" s="182" t="s">
        <v>187</v>
      </c>
      <c r="E672" s="187" t="s">
        <v>1</v>
      </c>
      <c r="F672" s="188" t="s">
        <v>2018</v>
      </c>
      <c r="H672" s="189">
        <v>12</v>
      </c>
      <c r="I672" s="190"/>
      <c r="L672" s="186"/>
      <c r="M672" s="191"/>
      <c r="N672" s="192"/>
      <c r="O672" s="192"/>
      <c r="P672" s="192"/>
      <c r="Q672" s="192"/>
      <c r="R672" s="192"/>
      <c r="S672" s="192"/>
      <c r="T672" s="193"/>
      <c r="AT672" s="187" t="s">
        <v>187</v>
      </c>
      <c r="AU672" s="187" t="s">
        <v>91</v>
      </c>
      <c r="AV672" s="13" t="s">
        <v>91</v>
      </c>
      <c r="AW672" s="13" t="s">
        <v>36</v>
      </c>
      <c r="AX672" s="13" t="s">
        <v>80</v>
      </c>
      <c r="AY672" s="187" t="s">
        <v>180</v>
      </c>
    </row>
    <row r="673" spans="1:65" s="14" customFormat="1" ht="11.25">
      <c r="B673" s="194"/>
      <c r="D673" s="182" t="s">
        <v>187</v>
      </c>
      <c r="E673" s="195" t="s">
        <v>1</v>
      </c>
      <c r="F673" s="196" t="s">
        <v>189</v>
      </c>
      <c r="H673" s="197">
        <v>12</v>
      </c>
      <c r="I673" s="198"/>
      <c r="L673" s="194"/>
      <c r="M673" s="199"/>
      <c r="N673" s="200"/>
      <c r="O673" s="200"/>
      <c r="P673" s="200"/>
      <c r="Q673" s="200"/>
      <c r="R673" s="200"/>
      <c r="S673" s="200"/>
      <c r="T673" s="201"/>
      <c r="AT673" s="195" t="s">
        <v>187</v>
      </c>
      <c r="AU673" s="195" t="s">
        <v>91</v>
      </c>
      <c r="AV673" s="14" t="s">
        <v>128</v>
      </c>
      <c r="AW673" s="14" t="s">
        <v>36</v>
      </c>
      <c r="AX673" s="14" t="s">
        <v>21</v>
      </c>
      <c r="AY673" s="195" t="s">
        <v>180</v>
      </c>
    </row>
    <row r="674" spans="1:65" s="2" customFormat="1" ht="24" customHeight="1">
      <c r="A674" s="33"/>
      <c r="B674" s="167"/>
      <c r="C674" s="168" t="s">
        <v>613</v>
      </c>
      <c r="D674" s="168" t="s">
        <v>182</v>
      </c>
      <c r="E674" s="169" t="s">
        <v>2019</v>
      </c>
      <c r="F674" s="170" t="s">
        <v>2020</v>
      </c>
      <c r="G674" s="171" t="s">
        <v>199</v>
      </c>
      <c r="H674" s="172">
        <v>10</v>
      </c>
      <c r="I674" s="173"/>
      <c r="J674" s="174">
        <f>ROUND(I674*H674,2)</f>
        <v>0</v>
      </c>
      <c r="K674" s="175"/>
      <c r="L674" s="34"/>
      <c r="M674" s="176" t="s">
        <v>1</v>
      </c>
      <c r="N674" s="177" t="s">
        <v>45</v>
      </c>
      <c r="O674" s="59"/>
      <c r="P674" s="178">
        <f>O674*H674</f>
        <v>0</v>
      </c>
      <c r="Q674" s="178">
        <v>0</v>
      </c>
      <c r="R674" s="178">
        <f>Q674*H674</f>
        <v>0</v>
      </c>
      <c r="S674" s="178">
        <v>0</v>
      </c>
      <c r="T674" s="179">
        <f>S674*H674</f>
        <v>0</v>
      </c>
      <c r="U674" s="33"/>
      <c r="V674" s="33"/>
      <c r="W674" s="33"/>
      <c r="X674" s="33"/>
      <c r="Y674" s="33"/>
      <c r="Z674" s="33"/>
      <c r="AA674" s="33"/>
      <c r="AB674" s="33"/>
      <c r="AC674" s="33"/>
      <c r="AD674" s="33"/>
      <c r="AE674" s="33"/>
      <c r="AR674" s="180" t="s">
        <v>220</v>
      </c>
      <c r="AT674" s="180" t="s">
        <v>182</v>
      </c>
      <c r="AU674" s="180" t="s">
        <v>91</v>
      </c>
      <c r="AY674" s="18" t="s">
        <v>180</v>
      </c>
      <c r="BE674" s="181">
        <f>IF(N674="základní",J674,0)</f>
        <v>0</v>
      </c>
      <c r="BF674" s="181">
        <f>IF(N674="snížená",J674,0)</f>
        <v>0</v>
      </c>
      <c r="BG674" s="181">
        <f>IF(N674="zákl. přenesená",J674,0)</f>
        <v>0</v>
      </c>
      <c r="BH674" s="181">
        <f>IF(N674="sníž. přenesená",J674,0)</f>
        <v>0</v>
      </c>
      <c r="BI674" s="181">
        <f>IF(N674="nulová",J674,0)</f>
        <v>0</v>
      </c>
      <c r="BJ674" s="18" t="s">
        <v>21</v>
      </c>
      <c r="BK674" s="181">
        <f>ROUND(I674*H674,2)</f>
        <v>0</v>
      </c>
      <c r="BL674" s="18" t="s">
        <v>220</v>
      </c>
      <c r="BM674" s="180" t="s">
        <v>601</v>
      </c>
    </row>
    <row r="675" spans="1:65" s="2" customFormat="1" ht="19.5">
      <c r="A675" s="33"/>
      <c r="B675" s="34"/>
      <c r="C675" s="33"/>
      <c r="D675" s="182" t="s">
        <v>186</v>
      </c>
      <c r="E675" s="33"/>
      <c r="F675" s="183" t="s">
        <v>2020</v>
      </c>
      <c r="G675" s="33"/>
      <c r="H675" s="33"/>
      <c r="I675" s="102"/>
      <c r="J675" s="33"/>
      <c r="K675" s="33"/>
      <c r="L675" s="34"/>
      <c r="M675" s="184"/>
      <c r="N675" s="185"/>
      <c r="O675" s="59"/>
      <c r="P675" s="59"/>
      <c r="Q675" s="59"/>
      <c r="R675" s="59"/>
      <c r="S675" s="59"/>
      <c r="T675" s="60"/>
      <c r="U675" s="33"/>
      <c r="V675" s="33"/>
      <c r="W675" s="33"/>
      <c r="X675" s="33"/>
      <c r="Y675" s="33"/>
      <c r="Z675" s="33"/>
      <c r="AA675" s="33"/>
      <c r="AB675" s="33"/>
      <c r="AC675" s="33"/>
      <c r="AD675" s="33"/>
      <c r="AE675" s="33"/>
      <c r="AT675" s="18" t="s">
        <v>186</v>
      </c>
      <c r="AU675" s="18" t="s">
        <v>91</v>
      </c>
    </row>
    <row r="676" spans="1:65" s="2" customFormat="1" ht="24" customHeight="1">
      <c r="A676" s="33"/>
      <c r="B676" s="167"/>
      <c r="C676" s="168" t="s">
        <v>402</v>
      </c>
      <c r="D676" s="168" t="s">
        <v>182</v>
      </c>
      <c r="E676" s="169" t="s">
        <v>2021</v>
      </c>
      <c r="F676" s="170" t="s">
        <v>2022</v>
      </c>
      <c r="G676" s="171" t="s">
        <v>199</v>
      </c>
      <c r="H676" s="172">
        <v>10</v>
      </c>
      <c r="I676" s="173"/>
      <c r="J676" s="174">
        <f>ROUND(I676*H676,2)</f>
        <v>0</v>
      </c>
      <c r="K676" s="175"/>
      <c r="L676" s="34"/>
      <c r="M676" s="176" t="s">
        <v>1</v>
      </c>
      <c r="N676" s="177" t="s">
        <v>45</v>
      </c>
      <c r="O676" s="59"/>
      <c r="P676" s="178">
        <f>O676*H676</f>
        <v>0</v>
      </c>
      <c r="Q676" s="178">
        <v>0</v>
      </c>
      <c r="R676" s="178">
        <f>Q676*H676</f>
        <v>0</v>
      </c>
      <c r="S676" s="178">
        <v>0</v>
      </c>
      <c r="T676" s="179">
        <f>S676*H676</f>
        <v>0</v>
      </c>
      <c r="U676" s="33"/>
      <c r="V676" s="33"/>
      <c r="W676" s="33"/>
      <c r="X676" s="33"/>
      <c r="Y676" s="33"/>
      <c r="Z676" s="33"/>
      <c r="AA676" s="33"/>
      <c r="AB676" s="33"/>
      <c r="AC676" s="33"/>
      <c r="AD676" s="33"/>
      <c r="AE676" s="33"/>
      <c r="AR676" s="180" t="s">
        <v>220</v>
      </c>
      <c r="AT676" s="180" t="s">
        <v>182</v>
      </c>
      <c r="AU676" s="180" t="s">
        <v>91</v>
      </c>
      <c r="AY676" s="18" t="s">
        <v>180</v>
      </c>
      <c r="BE676" s="181">
        <f>IF(N676="základní",J676,0)</f>
        <v>0</v>
      </c>
      <c r="BF676" s="181">
        <f>IF(N676="snížená",J676,0)</f>
        <v>0</v>
      </c>
      <c r="BG676" s="181">
        <f>IF(N676="zákl. přenesená",J676,0)</f>
        <v>0</v>
      </c>
      <c r="BH676" s="181">
        <f>IF(N676="sníž. přenesená",J676,0)</f>
        <v>0</v>
      </c>
      <c r="BI676" s="181">
        <f>IF(N676="nulová",J676,0)</f>
        <v>0</v>
      </c>
      <c r="BJ676" s="18" t="s">
        <v>21</v>
      </c>
      <c r="BK676" s="181">
        <f>ROUND(I676*H676,2)</f>
        <v>0</v>
      </c>
      <c r="BL676" s="18" t="s">
        <v>220</v>
      </c>
      <c r="BM676" s="180" t="s">
        <v>607</v>
      </c>
    </row>
    <row r="677" spans="1:65" s="2" customFormat="1" ht="19.5">
      <c r="A677" s="33"/>
      <c r="B677" s="34"/>
      <c r="C677" s="33"/>
      <c r="D677" s="182" t="s">
        <v>186</v>
      </c>
      <c r="E677" s="33"/>
      <c r="F677" s="183" t="s">
        <v>2022</v>
      </c>
      <c r="G677" s="33"/>
      <c r="H677" s="33"/>
      <c r="I677" s="102"/>
      <c r="J677" s="33"/>
      <c r="K677" s="33"/>
      <c r="L677" s="34"/>
      <c r="M677" s="184"/>
      <c r="N677" s="185"/>
      <c r="O677" s="59"/>
      <c r="P677" s="59"/>
      <c r="Q677" s="59"/>
      <c r="R677" s="59"/>
      <c r="S677" s="59"/>
      <c r="T677" s="60"/>
      <c r="U677" s="33"/>
      <c r="V677" s="33"/>
      <c r="W677" s="33"/>
      <c r="X677" s="33"/>
      <c r="Y677" s="33"/>
      <c r="Z677" s="33"/>
      <c r="AA677" s="33"/>
      <c r="AB677" s="33"/>
      <c r="AC677" s="33"/>
      <c r="AD677" s="33"/>
      <c r="AE677" s="33"/>
      <c r="AT677" s="18" t="s">
        <v>186</v>
      </c>
      <c r="AU677" s="18" t="s">
        <v>91</v>
      </c>
    </row>
    <row r="678" spans="1:65" s="2" customFormat="1" ht="24" customHeight="1">
      <c r="A678" s="33"/>
      <c r="B678" s="167"/>
      <c r="C678" s="168" t="s">
        <v>622</v>
      </c>
      <c r="D678" s="168" t="s">
        <v>182</v>
      </c>
      <c r="E678" s="169" t="s">
        <v>2023</v>
      </c>
      <c r="F678" s="170" t="s">
        <v>2024</v>
      </c>
      <c r="G678" s="171" t="s">
        <v>199</v>
      </c>
      <c r="H678" s="172">
        <v>60.5</v>
      </c>
      <c r="I678" s="173"/>
      <c r="J678" s="174">
        <f>ROUND(I678*H678,2)</f>
        <v>0</v>
      </c>
      <c r="K678" s="175"/>
      <c r="L678" s="34"/>
      <c r="M678" s="176" t="s">
        <v>1</v>
      </c>
      <c r="N678" s="177" t="s">
        <v>45</v>
      </c>
      <c r="O678" s="59"/>
      <c r="P678" s="178">
        <f>O678*H678</f>
        <v>0</v>
      </c>
      <c r="Q678" s="178">
        <v>0</v>
      </c>
      <c r="R678" s="178">
        <f>Q678*H678</f>
        <v>0</v>
      </c>
      <c r="S678" s="178">
        <v>0</v>
      </c>
      <c r="T678" s="179">
        <f>S678*H678</f>
        <v>0</v>
      </c>
      <c r="U678" s="33"/>
      <c r="V678" s="33"/>
      <c r="W678" s="33"/>
      <c r="X678" s="33"/>
      <c r="Y678" s="33"/>
      <c r="Z678" s="33"/>
      <c r="AA678" s="33"/>
      <c r="AB678" s="33"/>
      <c r="AC678" s="33"/>
      <c r="AD678" s="33"/>
      <c r="AE678" s="33"/>
      <c r="AR678" s="180" t="s">
        <v>220</v>
      </c>
      <c r="AT678" s="180" t="s">
        <v>182</v>
      </c>
      <c r="AU678" s="180" t="s">
        <v>91</v>
      </c>
      <c r="AY678" s="18" t="s">
        <v>180</v>
      </c>
      <c r="BE678" s="181">
        <f>IF(N678="základní",J678,0)</f>
        <v>0</v>
      </c>
      <c r="BF678" s="181">
        <f>IF(N678="snížená",J678,0)</f>
        <v>0</v>
      </c>
      <c r="BG678" s="181">
        <f>IF(N678="zákl. přenesená",J678,0)</f>
        <v>0</v>
      </c>
      <c r="BH678" s="181">
        <f>IF(N678="sníž. přenesená",J678,0)</f>
        <v>0</v>
      </c>
      <c r="BI678" s="181">
        <f>IF(N678="nulová",J678,0)</f>
        <v>0</v>
      </c>
      <c r="BJ678" s="18" t="s">
        <v>21</v>
      </c>
      <c r="BK678" s="181">
        <f>ROUND(I678*H678,2)</f>
        <v>0</v>
      </c>
      <c r="BL678" s="18" t="s">
        <v>220</v>
      </c>
      <c r="BM678" s="180" t="s">
        <v>612</v>
      </c>
    </row>
    <row r="679" spans="1:65" s="2" customFormat="1" ht="19.5">
      <c r="A679" s="33"/>
      <c r="B679" s="34"/>
      <c r="C679" s="33"/>
      <c r="D679" s="182" t="s">
        <v>186</v>
      </c>
      <c r="E679" s="33"/>
      <c r="F679" s="183" t="s">
        <v>2024</v>
      </c>
      <c r="G679" s="33"/>
      <c r="H679" s="33"/>
      <c r="I679" s="102"/>
      <c r="J679" s="33"/>
      <c r="K679" s="33"/>
      <c r="L679" s="34"/>
      <c r="M679" s="184"/>
      <c r="N679" s="185"/>
      <c r="O679" s="59"/>
      <c r="P679" s="59"/>
      <c r="Q679" s="59"/>
      <c r="R679" s="59"/>
      <c r="S679" s="59"/>
      <c r="T679" s="60"/>
      <c r="U679" s="33"/>
      <c r="V679" s="33"/>
      <c r="W679" s="33"/>
      <c r="X679" s="33"/>
      <c r="Y679" s="33"/>
      <c r="Z679" s="33"/>
      <c r="AA679" s="33"/>
      <c r="AB679" s="33"/>
      <c r="AC679" s="33"/>
      <c r="AD679" s="33"/>
      <c r="AE679" s="33"/>
      <c r="AT679" s="18" t="s">
        <v>186</v>
      </c>
      <c r="AU679" s="18" t="s">
        <v>91</v>
      </c>
    </row>
    <row r="680" spans="1:65" s="13" customFormat="1" ht="11.25">
      <c r="B680" s="186"/>
      <c r="D680" s="182" t="s">
        <v>187</v>
      </c>
      <c r="E680" s="187" t="s">
        <v>1</v>
      </c>
      <c r="F680" s="188" t="s">
        <v>2001</v>
      </c>
      <c r="H680" s="189">
        <v>60.5</v>
      </c>
      <c r="I680" s="190"/>
      <c r="L680" s="186"/>
      <c r="M680" s="191"/>
      <c r="N680" s="192"/>
      <c r="O680" s="192"/>
      <c r="P680" s="192"/>
      <c r="Q680" s="192"/>
      <c r="R680" s="192"/>
      <c r="S680" s="192"/>
      <c r="T680" s="193"/>
      <c r="AT680" s="187" t="s">
        <v>187</v>
      </c>
      <c r="AU680" s="187" t="s">
        <v>91</v>
      </c>
      <c r="AV680" s="13" t="s">
        <v>91</v>
      </c>
      <c r="AW680" s="13" t="s">
        <v>36</v>
      </c>
      <c r="AX680" s="13" t="s">
        <v>80</v>
      </c>
      <c r="AY680" s="187" t="s">
        <v>180</v>
      </c>
    </row>
    <row r="681" spans="1:65" s="14" customFormat="1" ht="11.25">
      <c r="B681" s="194"/>
      <c r="D681" s="182" t="s">
        <v>187</v>
      </c>
      <c r="E681" s="195" t="s">
        <v>1</v>
      </c>
      <c r="F681" s="196" t="s">
        <v>189</v>
      </c>
      <c r="H681" s="197">
        <v>60.5</v>
      </c>
      <c r="I681" s="198"/>
      <c r="L681" s="194"/>
      <c r="M681" s="199"/>
      <c r="N681" s="200"/>
      <c r="O681" s="200"/>
      <c r="P681" s="200"/>
      <c r="Q681" s="200"/>
      <c r="R681" s="200"/>
      <c r="S681" s="200"/>
      <c r="T681" s="201"/>
      <c r="AT681" s="195" t="s">
        <v>187</v>
      </c>
      <c r="AU681" s="195" t="s">
        <v>91</v>
      </c>
      <c r="AV681" s="14" t="s">
        <v>128</v>
      </c>
      <c r="AW681" s="14" t="s">
        <v>36</v>
      </c>
      <c r="AX681" s="14" t="s">
        <v>21</v>
      </c>
      <c r="AY681" s="195" t="s">
        <v>180</v>
      </c>
    </row>
    <row r="682" spans="1:65" s="2" customFormat="1" ht="16.5" customHeight="1">
      <c r="A682" s="33"/>
      <c r="B682" s="167"/>
      <c r="C682" s="202" t="s">
        <v>406</v>
      </c>
      <c r="D682" s="202" t="s">
        <v>190</v>
      </c>
      <c r="E682" s="203" t="s">
        <v>2025</v>
      </c>
      <c r="F682" s="204" t="s">
        <v>2026</v>
      </c>
      <c r="G682" s="205" t="s">
        <v>199</v>
      </c>
      <c r="H682" s="206">
        <v>69.575000000000003</v>
      </c>
      <c r="I682" s="207"/>
      <c r="J682" s="208">
        <f>ROUND(I682*H682,2)</f>
        <v>0</v>
      </c>
      <c r="K682" s="209"/>
      <c r="L682" s="210"/>
      <c r="M682" s="211" t="s">
        <v>1</v>
      </c>
      <c r="N682" s="212" t="s">
        <v>45</v>
      </c>
      <c r="O682" s="59"/>
      <c r="P682" s="178">
        <f>O682*H682</f>
        <v>0</v>
      </c>
      <c r="Q682" s="178">
        <v>0</v>
      </c>
      <c r="R682" s="178">
        <f>Q682*H682</f>
        <v>0</v>
      </c>
      <c r="S682" s="178">
        <v>0</v>
      </c>
      <c r="T682" s="179">
        <f>S682*H682</f>
        <v>0</v>
      </c>
      <c r="U682" s="33"/>
      <c r="V682" s="33"/>
      <c r="W682" s="33"/>
      <c r="X682" s="33"/>
      <c r="Y682" s="33"/>
      <c r="Z682" s="33"/>
      <c r="AA682" s="33"/>
      <c r="AB682" s="33"/>
      <c r="AC682" s="33"/>
      <c r="AD682" s="33"/>
      <c r="AE682" s="33"/>
      <c r="AR682" s="180" t="s">
        <v>257</v>
      </c>
      <c r="AT682" s="180" t="s">
        <v>190</v>
      </c>
      <c r="AU682" s="180" t="s">
        <v>91</v>
      </c>
      <c r="AY682" s="18" t="s">
        <v>180</v>
      </c>
      <c r="BE682" s="181">
        <f>IF(N682="základní",J682,0)</f>
        <v>0</v>
      </c>
      <c r="BF682" s="181">
        <f>IF(N682="snížená",J682,0)</f>
        <v>0</v>
      </c>
      <c r="BG682" s="181">
        <f>IF(N682="zákl. přenesená",J682,0)</f>
        <v>0</v>
      </c>
      <c r="BH682" s="181">
        <f>IF(N682="sníž. přenesená",J682,0)</f>
        <v>0</v>
      </c>
      <c r="BI682" s="181">
        <f>IF(N682="nulová",J682,0)</f>
        <v>0</v>
      </c>
      <c r="BJ682" s="18" t="s">
        <v>21</v>
      </c>
      <c r="BK682" s="181">
        <f>ROUND(I682*H682,2)</f>
        <v>0</v>
      </c>
      <c r="BL682" s="18" t="s">
        <v>220</v>
      </c>
      <c r="BM682" s="180" t="s">
        <v>616</v>
      </c>
    </row>
    <row r="683" spans="1:65" s="2" customFormat="1" ht="11.25">
      <c r="A683" s="33"/>
      <c r="B683" s="34"/>
      <c r="C683" s="33"/>
      <c r="D683" s="182" t="s">
        <v>186</v>
      </c>
      <c r="E683" s="33"/>
      <c r="F683" s="183" t="s">
        <v>2026</v>
      </c>
      <c r="G683" s="33"/>
      <c r="H683" s="33"/>
      <c r="I683" s="102"/>
      <c r="J683" s="33"/>
      <c r="K683" s="33"/>
      <c r="L683" s="34"/>
      <c r="M683" s="184"/>
      <c r="N683" s="185"/>
      <c r="O683" s="59"/>
      <c r="P683" s="59"/>
      <c r="Q683" s="59"/>
      <c r="R683" s="59"/>
      <c r="S683" s="59"/>
      <c r="T683" s="60"/>
      <c r="U683" s="33"/>
      <c r="V683" s="33"/>
      <c r="W683" s="33"/>
      <c r="X683" s="33"/>
      <c r="Y683" s="33"/>
      <c r="Z683" s="33"/>
      <c r="AA683" s="33"/>
      <c r="AB683" s="33"/>
      <c r="AC683" s="33"/>
      <c r="AD683" s="33"/>
      <c r="AE683" s="33"/>
      <c r="AT683" s="18" t="s">
        <v>186</v>
      </c>
      <c r="AU683" s="18" t="s">
        <v>91</v>
      </c>
    </row>
    <row r="684" spans="1:65" s="2" customFormat="1" ht="24" customHeight="1">
      <c r="A684" s="33"/>
      <c r="B684" s="167"/>
      <c r="C684" s="168" t="s">
        <v>629</v>
      </c>
      <c r="D684" s="168" t="s">
        <v>182</v>
      </c>
      <c r="E684" s="169" t="s">
        <v>2027</v>
      </c>
      <c r="F684" s="170" t="s">
        <v>2028</v>
      </c>
      <c r="G684" s="171" t="s">
        <v>199</v>
      </c>
      <c r="H684" s="172">
        <v>60.5</v>
      </c>
      <c r="I684" s="173"/>
      <c r="J684" s="174">
        <f>ROUND(I684*H684,2)</f>
        <v>0</v>
      </c>
      <c r="K684" s="175"/>
      <c r="L684" s="34"/>
      <c r="M684" s="176" t="s">
        <v>1</v>
      </c>
      <c r="N684" s="177" t="s">
        <v>45</v>
      </c>
      <c r="O684" s="59"/>
      <c r="P684" s="178">
        <f>O684*H684</f>
        <v>0</v>
      </c>
      <c r="Q684" s="178">
        <v>0</v>
      </c>
      <c r="R684" s="178">
        <f>Q684*H684</f>
        <v>0</v>
      </c>
      <c r="S684" s="178">
        <v>0</v>
      </c>
      <c r="T684" s="179">
        <f>S684*H684</f>
        <v>0</v>
      </c>
      <c r="U684" s="33"/>
      <c r="V684" s="33"/>
      <c r="W684" s="33"/>
      <c r="X684" s="33"/>
      <c r="Y684" s="33"/>
      <c r="Z684" s="33"/>
      <c r="AA684" s="33"/>
      <c r="AB684" s="33"/>
      <c r="AC684" s="33"/>
      <c r="AD684" s="33"/>
      <c r="AE684" s="33"/>
      <c r="AR684" s="180" t="s">
        <v>220</v>
      </c>
      <c r="AT684" s="180" t="s">
        <v>182</v>
      </c>
      <c r="AU684" s="180" t="s">
        <v>91</v>
      </c>
      <c r="AY684" s="18" t="s">
        <v>180</v>
      </c>
      <c r="BE684" s="181">
        <f>IF(N684="základní",J684,0)</f>
        <v>0</v>
      </c>
      <c r="BF684" s="181">
        <f>IF(N684="snížená",J684,0)</f>
        <v>0</v>
      </c>
      <c r="BG684" s="181">
        <f>IF(N684="zákl. přenesená",J684,0)</f>
        <v>0</v>
      </c>
      <c r="BH684" s="181">
        <f>IF(N684="sníž. přenesená",J684,0)</f>
        <v>0</v>
      </c>
      <c r="BI684" s="181">
        <f>IF(N684="nulová",J684,0)</f>
        <v>0</v>
      </c>
      <c r="BJ684" s="18" t="s">
        <v>21</v>
      </c>
      <c r="BK684" s="181">
        <f>ROUND(I684*H684,2)</f>
        <v>0</v>
      </c>
      <c r="BL684" s="18" t="s">
        <v>220</v>
      </c>
      <c r="BM684" s="180" t="s">
        <v>621</v>
      </c>
    </row>
    <row r="685" spans="1:65" s="2" customFormat="1" ht="19.5">
      <c r="A685" s="33"/>
      <c r="B685" s="34"/>
      <c r="C685" s="33"/>
      <c r="D685" s="182" t="s">
        <v>186</v>
      </c>
      <c r="E685" s="33"/>
      <c r="F685" s="183" t="s">
        <v>2028</v>
      </c>
      <c r="G685" s="33"/>
      <c r="H685" s="33"/>
      <c r="I685" s="102"/>
      <c r="J685" s="33"/>
      <c r="K685" s="33"/>
      <c r="L685" s="34"/>
      <c r="M685" s="184"/>
      <c r="N685" s="185"/>
      <c r="O685" s="59"/>
      <c r="P685" s="59"/>
      <c r="Q685" s="59"/>
      <c r="R685" s="59"/>
      <c r="S685" s="59"/>
      <c r="T685" s="60"/>
      <c r="U685" s="33"/>
      <c r="V685" s="33"/>
      <c r="W685" s="33"/>
      <c r="X685" s="33"/>
      <c r="Y685" s="33"/>
      <c r="Z685" s="33"/>
      <c r="AA685" s="33"/>
      <c r="AB685" s="33"/>
      <c r="AC685" s="33"/>
      <c r="AD685" s="33"/>
      <c r="AE685" s="33"/>
      <c r="AT685" s="18" t="s">
        <v>186</v>
      </c>
      <c r="AU685" s="18" t="s">
        <v>91</v>
      </c>
    </row>
    <row r="686" spans="1:65" s="13" customFormat="1" ht="11.25">
      <c r="B686" s="186"/>
      <c r="D686" s="182" t="s">
        <v>187</v>
      </c>
      <c r="E686" s="187" t="s">
        <v>1</v>
      </c>
      <c r="F686" s="188" t="s">
        <v>2001</v>
      </c>
      <c r="H686" s="189">
        <v>60.5</v>
      </c>
      <c r="I686" s="190"/>
      <c r="L686" s="186"/>
      <c r="M686" s="191"/>
      <c r="N686" s="192"/>
      <c r="O686" s="192"/>
      <c r="P686" s="192"/>
      <c r="Q686" s="192"/>
      <c r="R686" s="192"/>
      <c r="S686" s="192"/>
      <c r="T686" s="193"/>
      <c r="AT686" s="187" t="s">
        <v>187</v>
      </c>
      <c r="AU686" s="187" t="s">
        <v>91</v>
      </c>
      <c r="AV686" s="13" t="s">
        <v>91</v>
      </c>
      <c r="AW686" s="13" t="s">
        <v>36</v>
      </c>
      <c r="AX686" s="13" t="s">
        <v>80</v>
      </c>
      <c r="AY686" s="187" t="s">
        <v>180</v>
      </c>
    </row>
    <row r="687" spans="1:65" s="14" customFormat="1" ht="11.25">
      <c r="B687" s="194"/>
      <c r="D687" s="182" t="s">
        <v>187</v>
      </c>
      <c r="E687" s="195" t="s">
        <v>1</v>
      </c>
      <c r="F687" s="196" t="s">
        <v>189</v>
      </c>
      <c r="H687" s="197">
        <v>60.5</v>
      </c>
      <c r="I687" s="198"/>
      <c r="L687" s="194"/>
      <c r="M687" s="199"/>
      <c r="N687" s="200"/>
      <c r="O687" s="200"/>
      <c r="P687" s="200"/>
      <c r="Q687" s="200"/>
      <c r="R687" s="200"/>
      <c r="S687" s="200"/>
      <c r="T687" s="201"/>
      <c r="AT687" s="195" t="s">
        <v>187</v>
      </c>
      <c r="AU687" s="195" t="s">
        <v>91</v>
      </c>
      <c r="AV687" s="14" t="s">
        <v>128</v>
      </c>
      <c r="AW687" s="14" t="s">
        <v>36</v>
      </c>
      <c r="AX687" s="14" t="s">
        <v>21</v>
      </c>
      <c r="AY687" s="195" t="s">
        <v>180</v>
      </c>
    </row>
    <row r="688" spans="1:65" s="2" customFormat="1" ht="16.5" customHeight="1">
      <c r="A688" s="33"/>
      <c r="B688" s="167"/>
      <c r="C688" s="202" t="s">
        <v>27</v>
      </c>
      <c r="D688" s="202" t="s">
        <v>190</v>
      </c>
      <c r="E688" s="203" t="s">
        <v>2029</v>
      </c>
      <c r="F688" s="204" t="s">
        <v>2030</v>
      </c>
      <c r="G688" s="205" t="s">
        <v>333</v>
      </c>
      <c r="H688" s="206">
        <v>12.1</v>
      </c>
      <c r="I688" s="207"/>
      <c r="J688" s="208">
        <f>ROUND(I688*H688,2)</f>
        <v>0</v>
      </c>
      <c r="K688" s="209"/>
      <c r="L688" s="210"/>
      <c r="M688" s="211" t="s">
        <v>1</v>
      </c>
      <c r="N688" s="212" t="s">
        <v>45</v>
      </c>
      <c r="O688" s="59"/>
      <c r="P688" s="178">
        <f>O688*H688</f>
        <v>0</v>
      </c>
      <c r="Q688" s="178">
        <v>0</v>
      </c>
      <c r="R688" s="178">
        <f>Q688*H688</f>
        <v>0</v>
      </c>
      <c r="S688" s="178">
        <v>0</v>
      </c>
      <c r="T688" s="179">
        <f>S688*H688</f>
        <v>0</v>
      </c>
      <c r="U688" s="33"/>
      <c r="V688" s="33"/>
      <c r="W688" s="33"/>
      <c r="X688" s="33"/>
      <c r="Y688" s="33"/>
      <c r="Z688" s="33"/>
      <c r="AA688" s="33"/>
      <c r="AB688" s="33"/>
      <c r="AC688" s="33"/>
      <c r="AD688" s="33"/>
      <c r="AE688" s="33"/>
      <c r="AR688" s="180" t="s">
        <v>257</v>
      </c>
      <c r="AT688" s="180" t="s">
        <v>190</v>
      </c>
      <c r="AU688" s="180" t="s">
        <v>91</v>
      </c>
      <c r="AY688" s="18" t="s">
        <v>180</v>
      </c>
      <c r="BE688" s="181">
        <f>IF(N688="základní",J688,0)</f>
        <v>0</v>
      </c>
      <c r="BF688" s="181">
        <f>IF(N688="snížená",J688,0)</f>
        <v>0</v>
      </c>
      <c r="BG688" s="181">
        <f>IF(N688="zákl. přenesená",J688,0)</f>
        <v>0</v>
      </c>
      <c r="BH688" s="181">
        <f>IF(N688="sníž. přenesená",J688,0)</f>
        <v>0</v>
      </c>
      <c r="BI688" s="181">
        <f>IF(N688="nulová",J688,0)</f>
        <v>0</v>
      </c>
      <c r="BJ688" s="18" t="s">
        <v>21</v>
      </c>
      <c r="BK688" s="181">
        <f>ROUND(I688*H688,2)</f>
        <v>0</v>
      </c>
      <c r="BL688" s="18" t="s">
        <v>220</v>
      </c>
      <c r="BM688" s="180" t="s">
        <v>625</v>
      </c>
    </row>
    <row r="689" spans="1:65" s="2" customFormat="1" ht="11.25">
      <c r="A689" s="33"/>
      <c r="B689" s="34"/>
      <c r="C689" s="33"/>
      <c r="D689" s="182" t="s">
        <v>186</v>
      </c>
      <c r="E689" s="33"/>
      <c r="F689" s="183" t="s">
        <v>2030</v>
      </c>
      <c r="G689" s="33"/>
      <c r="H689" s="33"/>
      <c r="I689" s="102"/>
      <c r="J689" s="33"/>
      <c r="K689" s="33"/>
      <c r="L689" s="34"/>
      <c r="M689" s="184"/>
      <c r="N689" s="185"/>
      <c r="O689" s="59"/>
      <c r="P689" s="59"/>
      <c r="Q689" s="59"/>
      <c r="R689" s="59"/>
      <c r="S689" s="59"/>
      <c r="T689" s="60"/>
      <c r="U689" s="33"/>
      <c r="V689" s="33"/>
      <c r="W689" s="33"/>
      <c r="X689" s="33"/>
      <c r="Y689" s="33"/>
      <c r="Z689" s="33"/>
      <c r="AA689" s="33"/>
      <c r="AB689" s="33"/>
      <c r="AC689" s="33"/>
      <c r="AD689" s="33"/>
      <c r="AE689" s="33"/>
      <c r="AT689" s="18" t="s">
        <v>186</v>
      </c>
      <c r="AU689" s="18" t="s">
        <v>91</v>
      </c>
    </row>
    <row r="690" spans="1:65" s="2" customFormat="1" ht="24" customHeight="1">
      <c r="A690" s="33"/>
      <c r="B690" s="167"/>
      <c r="C690" s="168" t="s">
        <v>638</v>
      </c>
      <c r="D690" s="168" t="s">
        <v>182</v>
      </c>
      <c r="E690" s="169" t="s">
        <v>2031</v>
      </c>
      <c r="F690" s="170" t="s">
        <v>2032</v>
      </c>
      <c r="G690" s="171" t="s">
        <v>185</v>
      </c>
      <c r="H690" s="172">
        <v>0.17100000000000001</v>
      </c>
      <c r="I690" s="173"/>
      <c r="J690" s="174">
        <f>ROUND(I690*H690,2)</f>
        <v>0</v>
      </c>
      <c r="K690" s="175"/>
      <c r="L690" s="34"/>
      <c r="M690" s="176" t="s">
        <v>1</v>
      </c>
      <c r="N690" s="177" t="s">
        <v>45</v>
      </c>
      <c r="O690" s="59"/>
      <c r="P690" s="178">
        <f>O690*H690</f>
        <v>0</v>
      </c>
      <c r="Q690" s="178">
        <v>0</v>
      </c>
      <c r="R690" s="178">
        <f>Q690*H690</f>
        <v>0</v>
      </c>
      <c r="S690" s="178">
        <v>0</v>
      </c>
      <c r="T690" s="179">
        <f>S690*H690</f>
        <v>0</v>
      </c>
      <c r="U690" s="33"/>
      <c r="V690" s="33"/>
      <c r="W690" s="33"/>
      <c r="X690" s="33"/>
      <c r="Y690" s="33"/>
      <c r="Z690" s="33"/>
      <c r="AA690" s="33"/>
      <c r="AB690" s="33"/>
      <c r="AC690" s="33"/>
      <c r="AD690" s="33"/>
      <c r="AE690" s="33"/>
      <c r="AR690" s="180" t="s">
        <v>220</v>
      </c>
      <c r="AT690" s="180" t="s">
        <v>182</v>
      </c>
      <c r="AU690" s="180" t="s">
        <v>91</v>
      </c>
      <c r="AY690" s="18" t="s">
        <v>180</v>
      </c>
      <c r="BE690" s="181">
        <f>IF(N690="základní",J690,0)</f>
        <v>0</v>
      </c>
      <c r="BF690" s="181">
        <f>IF(N690="snížená",J690,0)</f>
        <v>0</v>
      </c>
      <c r="BG690" s="181">
        <f>IF(N690="zákl. přenesená",J690,0)</f>
        <v>0</v>
      </c>
      <c r="BH690" s="181">
        <f>IF(N690="sníž. přenesená",J690,0)</f>
        <v>0</v>
      </c>
      <c r="BI690" s="181">
        <f>IF(N690="nulová",J690,0)</f>
        <v>0</v>
      </c>
      <c r="BJ690" s="18" t="s">
        <v>21</v>
      </c>
      <c r="BK690" s="181">
        <f>ROUND(I690*H690,2)</f>
        <v>0</v>
      </c>
      <c r="BL690" s="18" t="s">
        <v>220</v>
      </c>
      <c r="BM690" s="180" t="s">
        <v>628</v>
      </c>
    </row>
    <row r="691" spans="1:65" s="2" customFormat="1" ht="19.5">
      <c r="A691" s="33"/>
      <c r="B691" s="34"/>
      <c r="C691" s="33"/>
      <c r="D691" s="182" t="s">
        <v>186</v>
      </c>
      <c r="E691" s="33"/>
      <c r="F691" s="183" t="s">
        <v>2032</v>
      </c>
      <c r="G691" s="33"/>
      <c r="H691" s="33"/>
      <c r="I691" s="102"/>
      <c r="J691" s="33"/>
      <c r="K691" s="33"/>
      <c r="L691" s="34"/>
      <c r="M691" s="184"/>
      <c r="N691" s="185"/>
      <c r="O691" s="59"/>
      <c r="P691" s="59"/>
      <c r="Q691" s="59"/>
      <c r="R691" s="59"/>
      <c r="S691" s="59"/>
      <c r="T691" s="60"/>
      <c r="U691" s="33"/>
      <c r="V691" s="33"/>
      <c r="W691" s="33"/>
      <c r="X691" s="33"/>
      <c r="Y691" s="33"/>
      <c r="Z691" s="33"/>
      <c r="AA691" s="33"/>
      <c r="AB691" s="33"/>
      <c r="AC691" s="33"/>
      <c r="AD691" s="33"/>
      <c r="AE691" s="33"/>
      <c r="AT691" s="18" t="s">
        <v>186</v>
      </c>
      <c r="AU691" s="18" t="s">
        <v>91</v>
      </c>
    </row>
    <row r="692" spans="1:65" s="12" customFormat="1" ht="22.9" customHeight="1">
      <c r="B692" s="154"/>
      <c r="D692" s="155" t="s">
        <v>79</v>
      </c>
      <c r="E692" s="165" t="s">
        <v>340</v>
      </c>
      <c r="F692" s="165" t="s">
        <v>341</v>
      </c>
      <c r="I692" s="157"/>
      <c r="J692" s="166">
        <f>BK692</f>
        <v>0</v>
      </c>
      <c r="L692" s="154"/>
      <c r="M692" s="159"/>
      <c r="N692" s="160"/>
      <c r="O692" s="160"/>
      <c r="P692" s="161">
        <f>SUM(P693:P746)</f>
        <v>0</v>
      </c>
      <c r="Q692" s="160"/>
      <c r="R692" s="161">
        <f>SUM(R693:R746)</f>
        <v>0</v>
      </c>
      <c r="S692" s="160"/>
      <c r="T692" s="162">
        <f>SUM(T693:T746)</f>
        <v>0</v>
      </c>
      <c r="AR692" s="155" t="s">
        <v>91</v>
      </c>
      <c r="AT692" s="163" t="s">
        <v>79</v>
      </c>
      <c r="AU692" s="163" t="s">
        <v>21</v>
      </c>
      <c r="AY692" s="155" t="s">
        <v>180</v>
      </c>
      <c r="BK692" s="164">
        <f>SUM(BK693:BK746)</f>
        <v>0</v>
      </c>
    </row>
    <row r="693" spans="1:65" s="2" customFormat="1" ht="36" customHeight="1">
      <c r="A693" s="33"/>
      <c r="B693" s="167"/>
      <c r="C693" s="168" t="s">
        <v>416</v>
      </c>
      <c r="D693" s="168" t="s">
        <v>182</v>
      </c>
      <c r="E693" s="169" t="s">
        <v>2033</v>
      </c>
      <c r="F693" s="170" t="s">
        <v>2034</v>
      </c>
      <c r="G693" s="171" t="s">
        <v>199</v>
      </c>
      <c r="H693" s="172">
        <v>123.4</v>
      </c>
      <c r="I693" s="173"/>
      <c r="J693" s="174">
        <f>ROUND(I693*H693,2)</f>
        <v>0</v>
      </c>
      <c r="K693" s="175"/>
      <c r="L693" s="34"/>
      <c r="M693" s="176" t="s">
        <v>1</v>
      </c>
      <c r="N693" s="177" t="s">
        <v>45</v>
      </c>
      <c r="O693" s="59"/>
      <c r="P693" s="178">
        <f>O693*H693</f>
        <v>0</v>
      </c>
      <c r="Q693" s="178">
        <v>0</v>
      </c>
      <c r="R693" s="178">
        <f>Q693*H693</f>
        <v>0</v>
      </c>
      <c r="S693" s="178">
        <v>0</v>
      </c>
      <c r="T693" s="179">
        <f>S693*H693</f>
        <v>0</v>
      </c>
      <c r="U693" s="33"/>
      <c r="V693" s="33"/>
      <c r="W693" s="33"/>
      <c r="X693" s="33"/>
      <c r="Y693" s="33"/>
      <c r="Z693" s="33"/>
      <c r="AA693" s="33"/>
      <c r="AB693" s="33"/>
      <c r="AC693" s="33"/>
      <c r="AD693" s="33"/>
      <c r="AE693" s="33"/>
      <c r="AR693" s="180" t="s">
        <v>220</v>
      </c>
      <c r="AT693" s="180" t="s">
        <v>182</v>
      </c>
      <c r="AU693" s="180" t="s">
        <v>91</v>
      </c>
      <c r="AY693" s="18" t="s">
        <v>180</v>
      </c>
      <c r="BE693" s="181">
        <f>IF(N693="základní",J693,0)</f>
        <v>0</v>
      </c>
      <c r="BF693" s="181">
        <f>IF(N693="snížená",J693,0)</f>
        <v>0</v>
      </c>
      <c r="BG693" s="181">
        <f>IF(N693="zákl. přenesená",J693,0)</f>
        <v>0</v>
      </c>
      <c r="BH693" s="181">
        <f>IF(N693="sníž. přenesená",J693,0)</f>
        <v>0</v>
      </c>
      <c r="BI693" s="181">
        <f>IF(N693="nulová",J693,0)</f>
        <v>0</v>
      </c>
      <c r="BJ693" s="18" t="s">
        <v>21</v>
      </c>
      <c r="BK693" s="181">
        <f>ROUND(I693*H693,2)</f>
        <v>0</v>
      </c>
      <c r="BL693" s="18" t="s">
        <v>220</v>
      </c>
      <c r="BM693" s="180" t="s">
        <v>632</v>
      </c>
    </row>
    <row r="694" spans="1:65" s="2" customFormat="1" ht="19.5">
      <c r="A694" s="33"/>
      <c r="B694" s="34"/>
      <c r="C694" s="33"/>
      <c r="D694" s="182" t="s">
        <v>186</v>
      </c>
      <c r="E694" s="33"/>
      <c r="F694" s="183" t="s">
        <v>2034</v>
      </c>
      <c r="G694" s="33"/>
      <c r="H694" s="33"/>
      <c r="I694" s="102"/>
      <c r="J694" s="33"/>
      <c r="K694" s="33"/>
      <c r="L694" s="34"/>
      <c r="M694" s="184"/>
      <c r="N694" s="185"/>
      <c r="O694" s="59"/>
      <c r="P694" s="59"/>
      <c r="Q694" s="59"/>
      <c r="R694" s="59"/>
      <c r="S694" s="59"/>
      <c r="T694" s="60"/>
      <c r="U694" s="33"/>
      <c r="V694" s="33"/>
      <c r="W694" s="33"/>
      <c r="X694" s="33"/>
      <c r="Y694" s="33"/>
      <c r="Z694" s="33"/>
      <c r="AA694" s="33"/>
      <c r="AB694" s="33"/>
      <c r="AC694" s="33"/>
      <c r="AD694" s="33"/>
      <c r="AE694" s="33"/>
      <c r="AT694" s="18" t="s">
        <v>186</v>
      </c>
      <c r="AU694" s="18" t="s">
        <v>91</v>
      </c>
    </row>
    <row r="695" spans="1:65" s="13" customFormat="1" ht="11.25">
      <c r="B695" s="186"/>
      <c r="D695" s="182" t="s">
        <v>187</v>
      </c>
      <c r="E695" s="187" t="s">
        <v>1</v>
      </c>
      <c r="F695" s="188" t="s">
        <v>2035</v>
      </c>
      <c r="H695" s="189">
        <v>63.4</v>
      </c>
      <c r="I695" s="190"/>
      <c r="L695" s="186"/>
      <c r="M695" s="191"/>
      <c r="N695" s="192"/>
      <c r="O695" s="192"/>
      <c r="P695" s="192"/>
      <c r="Q695" s="192"/>
      <c r="R695" s="192"/>
      <c r="S695" s="192"/>
      <c r="T695" s="193"/>
      <c r="AT695" s="187" t="s">
        <v>187</v>
      </c>
      <c r="AU695" s="187" t="s">
        <v>91</v>
      </c>
      <c r="AV695" s="13" t="s">
        <v>91</v>
      </c>
      <c r="AW695" s="13" t="s">
        <v>36</v>
      </c>
      <c r="AX695" s="13" t="s">
        <v>80</v>
      </c>
      <c r="AY695" s="187" t="s">
        <v>180</v>
      </c>
    </row>
    <row r="696" spans="1:65" s="13" customFormat="1" ht="11.25">
      <c r="B696" s="186"/>
      <c r="D696" s="182" t="s">
        <v>187</v>
      </c>
      <c r="E696" s="187" t="s">
        <v>1</v>
      </c>
      <c r="F696" s="188" t="s">
        <v>2036</v>
      </c>
      <c r="H696" s="189">
        <v>60</v>
      </c>
      <c r="I696" s="190"/>
      <c r="L696" s="186"/>
      <c r="M696" s="191"/>
      <c r="N696" s="192"/>
      <c r="O696" s="192"/>
      <c r="P696" s="192"/>
      <c r="Q696" s="192"/>
      <c r="R696" s="192"/>
      <c r="S696" s="192"/>
      <c r="T696" s="193"/>
      <c r="AT696" s="187" t="s">
        <v>187</v>
      </c>
      <c r="AU696" s="187" t="s">
        <v>91</v>
      </c>
      <c r="AV696" s="13" t="s">
        <v>91</v>
      </c>
      <c r="AW696" s="13" t="s">
        <v>36</v>
      </c>
      <c r="AX696" s="13" t="s">
        <v>80</v>
      </c>
      <c r="AY696" s="187" t="s">
        <v>180</v>
      </c>
    </row>
    <row r="697" spans="1:65" s="14" customFormat="1" ht="11.25">
      <c r="B697" s="194"/>
      <c r="D697" s="182" t="s">
        <v>187</v>
      </c>
      <c r="E697" s="195" t="s">
        <v>1</v>
      </c>
      <c r="F697" s="196" t="s">
        <v>189</v>
      </c>
      <c r="H697" s="197">
        <v>123.4</v>
      </c>
      <c r="I697" s="198"/>
      <c r="L697" s="194"/>
      <c r="M697" s="199"/>
      <c r="N697" s="200"/>
      <c r="O697" s="200"/>
      <c r="P697" s="200"/>
      <c r="Q697" s="200"/>
      <c r="R697" s="200"/>
      <c r="S697" s="200"/>
      <c r="T697" s="201"/>
      <c r="AT697" s="195" t="s">
        <v>187</v>
      </c>
      <c r="AU697" s="195" t="s">
        <v>91</v>
      </c>
      <c r="AV697" s="14" t="s">
        <v>128</v>
      </c>
      <c r="AW697" s="14" t="s">
        <v>36</v>
      </c>
      <c r="AX697" s="14" t="s">
        <v>21</v>
      </c>
      <c r="AY697" s="195" t="s">
        <v>180</v>
      </c>
    </row>
    <row r="698" spans="1:65" s="2" customFormat="1" ht="24" customHeight="1">
      <c r="A698" s="33"/>
      <c r="B698" s="167"/>
      <c r="C698" s="202" t="s">
        <v>646</v>
      </c>
      <c r="D698" s="202" t="s">
        <v>190</v>
      </c>
      <c r="E698" s="203" t="s">
        <v>2037</v>
      </c>
      <c r="F698" s="204" t="s">
        <v>2038</v>
      </c>
      <c r="G698" s="205" t="s">
        <v>199</v>
      </c>
      <c r="H698" s="206">
        <v>64.668000000000006</v>
      </c>
      <c r="I698" s="207"/>
      <c r="J698" s="208">
        <f>ROUND(I698*H698,2)</f>
        <v>0</v>
      </c>
      <c r="K698" s="209"/>
      <c r="L698" s="210"/>
      <c r="M698" s="211" t="s">
        <v>1</v>
      </c>
      <c r="N698" s="212" t="s">
        <v>45</v>
      </c>
      <c r="O698" s="59"/>
      <c r="P698" s="178">
        <f>O698*H698</f>
        <v>0</v>
      </c>
      <c r="Q698" s="178">
        <v>0</v>
      </c>
      <c r="R698" s="178">
        <f>Q698*H698</f>
        <v>0</v>
      </c>
      <c r="S698" s="178">
        <v>0</v>
      </c>
      <c r="T698" s="179">
        <f>S698*H698</f>
        <v>0</v>
      </c>
      <c r="U698" s="33"/>
      <c r="V698" s="33"/>
      <c r="W698" s="33"/>
      <c r="X698" s="33"/>
      <c r="Y698" s="33"/>
      <c r="Z698" s="33"/>
      <c r="AA698" s="33"/>
      <c r="AB698" s="33"/>
      <c r="AC698" s="33"/>
      <c r="AD698" s="33"/>
      <c r="AE698" s="33"/>
      <c r="AR698" s="180" t="s">
        <v>257</v>
      </c>
      <c r="AT698" s="180" t="s">
        <v>190</v>
      </c>
      <c r="AU698" s="180" t="s">
        <v>91</v>
      </c>
      <c r="AY698" s="18" t="s">
        <v>180</v>
      </c>
      <c r="BE698" s="181">
        <f>IF(N698="základní",J698,0)</f>
        <v>0</v>
      </c>
      <c r="BF698" s="181">
        <f>IF(N698="snížená",J698,0)</f>
        <v>0</v>
      </c>
      <c r="BG698" s="181">
        <f>IF(N698="zákl. přenesená",J698,0)</f>
        <v>0</v>
      </c>
      <c r="BH698" s="181">
        <f>IF(N698="sníž. přenesená",J698,0)</f>
        <v>0</v>
      </c>
      <c r="BI698" s="181">
        <f>IF(N698="nulová",J698,0)</f>
        <v>0</v>
      </c>
      <c r="BJ698" s="18" t="s">
        <v>21</v>
      </c>
      <c r="BK698" s="181">
        <f>ROUND(I698*H698,2)</f>
        <v>0</v>
      </c>
      <c r="BL698" s="18" t="s">
        <v>220</v>
      </c>
      <c r="BM698" s="180" t="s">
        <v>636</v>
      </c>
    </row>
    <row r="699" spans="1:65" s="2" customFormat="1" ht="19.5">
      <c r="A699" s="33"/>
      <c r="B699" s="34"/>
      <c r="C699" s="33"/>
      <c r="D699" s="182" t="s">
        <v>186</v>
      </c>
      <c r="E699" s="33"/>
      <c r="F699" s="183" t="s">
        <v>2038</v>
      </c>
      <c r="G699" s="33"/>
      <c r="H699" s="33"/>
      <c r="I699" s="102"/>
      <c r="J699" s="33"/>
      <c r="K699" s="33"/>
      <c r="L699" s="34"/>
      <c r="M699" s="184"/>
      <c r="N699" s="185"/>
      <c r="O699" s="59"/>
      <c r="P699" s="59"/>
      <c r="Q699" s="59"/>
      <c r="R699" s="59"/>
      <c r="S699" s="59"/>
      <c r="T699" s="60"/>
      <c r="U699" s="33"/>
      <c r="V699" s="33"/>
      <c r="W699" s="33"/>
      <c r="X699" s="33"/>
      <c r="Y699" s="33"/>
      <c r="Z699" s="33"/>
      <c r="AA699" s="33"/>
      <c r="AB699" s="33"/>
      <c r="AC699" s="33"/>
      <c r="AD699" s="33"/>
      <c r="AE699" s="33"/>
      <c r="AT699" s="18" t="s">
        <v>186</v>
      </c>
      <c r="AU699" s="18" t="s">
        <v>91</v>
      </c>
    </row>
    <row r="700" spans="1:65" s="13" customFormat="1" ht="11.25">
      <c r="B700" s="186"/>
      <c r="D700" s="182" t="s">
        <v>187</v>
      </c>
      <c r="E700" s="187" t="s">
        <v>1</v>
      </c>
      <c r="F700" s="188" t="s">
        <v>2039</v>
      </c>
      <c r="H700" s="189">
        <v>64.668000000000006</v>
      </c>
      <c r="I700" s="190"/>
      <c r="L700" s="186"/>
      <c r="M700" s="191"/>
      <c r="N700" s="192"/>
      <c r="O700" s="192"/>
      <c r="P700" s="192"/>
      <c r="Q700" s="192"/>
      <c r="R700" s="192"/>
      <c r="S700" s="192"/>
      <c r="T700" s="193"/>
      <c r="AT700" s="187" t="s">
        <v>187</v>
      </c>
      <c r="AU700" s="187" t="s">
        <v>91</v>
      </c>
      <c r="AV700" s="13" t="s">
        <v>91</v>
      </c>
      <c r="AW700" s="13" t="s">
        <v>36</v>
      </c>
      <c r="AX700" s="13" t="s">
        <v>80</v>
      </c>
      <c r="AY700" s="187" t="s">
        <v>180</v>
      </c>
    </row>
    <row r="701" spans="1:65" s="14" customFormat="1" ht="11.25">
      <c r="B701" s="194"/>
      <c r="D701" s="182" t="s">
        <v>187</v>
      </c>
      <c r="E701" s="195" t="s">
        <v>1</v>
      </c>
      <c r="F701" s="196" t="s">
        <v>189</v>
      </c>
      <c r="H701" s="197">
        <v>64.668000000000006</v>
      </c>
      <c r="I701" s="198"/>
      <c r="L701" s="194"/>
      <c r="M701" s="199"/>
      <c r="N701" s="200"/>
      <c r="O701" s="200"/>
      <c r="P701" s="200"/>
      <c r="Q701" s="200"/>
      <c r="R701" s="200"/>
      <c r="S701" s="200"/>
      <c r="T701" s="201"/>
      <c r="AT701" s="195" t="s">
        <v>187</v>
      </c>
      <c r="AU701" s="195" t="s">
        <v>91</v>
      </c>
      <c r="AV701" s="14" t="s">
        <v>128</v>
      </c>
      <c r="AW701" s="14" t="s">
        <v>36</v>
      </c>
      <c r="AX701" s="14" t="s">
        <v>21</v>
      </c>
      <c r="AY701" s="195" t="s">
        <v>180</v>
      </c>
    </row>
    <row r="702" spans="1:65" s="2" customFormat="1" ht="24" customHeight="1">
      <c r="A702" s="33"/>
      <c r="B702" s="167"/>
      <c r="C702" s="202" t="s">
        <v>422</v>
      </c>
      <c r="D702" s="202" t="s">
        <v>190</v>
      </c>
      <c r="E702" s="203" t="s">
        <v>2040</v>
      </c>
      <c r="F702" s="204" t="s">
        <v>2041</v>
      </c>
      <c r="G702" s="205" t="s">
        <v>199</v>
      </c>
      <c r="H702" s="206">
        <v>28.356000000000002</v>
      </c>
      <c r="I702" s="207"/>
      <c r="J702" s="208">
        <f>ROUND(I702*H702,2)</f>
        <v>0</v>
      </c>
      <c r="K702" s="209"/>
      <c r="L702" s="210"/>
      <c r="M702" s="211" t="s">
        <v>1</v>
      </c>
      <c r="N702" s="212" t="s">
        <v>45</v>
      </c>
      <c r="O702" s="59"/>
      <c r="P702" s="178">
        <f>O702*H702</f>
        <v>0</v>
      </c>
      <c r="Q702" s="178">
        <v>0</v>
      </c>
      <c r="R702" s="178">
        <f>Q702*H702</f>
        <v>0</v>
      </c>
      <c r="S702" s="178">
        <v>0</v>
      </c>
      <c r="T702" s="179">
        <f>S702*H702</f>
        <v>0</v>
      </c>
      <c r="U702" s="33"/>
      <c r="V702" s="33"/>
      <c r="W702" s="33"/>
      <c r="X702" s="33"/>
      <c r="Y702" s="33"/>
      <c r="Z702" s="33"/>
      <c r="AA702" s="33"/>
      <c r="AB702" s="33"/>
      <c r="AC702" s="33"/>
      <c r="AD702" s="33"/>
      <c r="AE702" s="33"/>
      <c r="AR702" s="180" t="s">
        <v>257</v>
      </c>
      <c r="AT702" s="180" t="s">
        <v>190</v>
      </c>
      <c r="AU702" s="180" t="s">
        <v>91</v>
      </c>
      <c r="AY702" s="18" t="s">
        <v>180</v>
      </c>
      <c r="BE702" s="181">
        <f>IF(N702="základní",J702,0)</f>
        <v>0</v>
      </c>
      <c r="BF702" s="181">
        <f>IF(N702="snížená",J702,0)</f>
        <v>0</v>
      </c>
      <c r="BG702" s="181">
        <f>IF(N702="zákl. přenesená",J702,0)</f>
        <v>0</v>
      </c>
      <c r="BH702" s="181">
        <f>IF(N702="sníž. přenesená",J702,0)</f>
        <v>0</v>
      </c>
      <c r="BI702" s="181">
        <f>IF(N702="nulová",J702,0)</f>
        <v>0</v>
      </c>
      <c r="BJ702" s="18" t="s">
        <v>21</v>
      </c>
      <c r="BK702" s="181">
        <f>ROUND(I702*H702,2)</f>
        <v>0</v>
      </c>
      <c r="BL702" s="18" t="s">
        <v>220</v>
      </c>
      <c r="BM702" s="180" t="s">
        <v>641</v>
      </c>
    </row>
    <row r="703" spans="1:65" s="2" customFormat="1" ht="19.5">
      <c r="A703" s="33"/>
      <c r="B703" s="34"/>
      <c r="C703" s="33"/>
      <c r="D703" s="182" t="s">
        <v>186</v>
      </c>
      <c r="E703" s="33"/>
      <c r="F703" s="183" t="s">
        <v>2041</v>
      </c>
      <c r="G703" s="33"/>
      <c r="H703" s="33"/>
      <c r="I703" s="102"/>
      <c r="J703" s="33"/>
      <c r="K703" s="33"/>
      <c r="L703" s="34"/>
      <c r="M703" s="184"/>
      <c r="N703" s="185"/>
      <c r="O703" s="59"/>
      <c r="P703" s="59"/>
      <c r="Q703" s="59"/>
      <c r="R703" s="59"/>
      <c r="S703" s="59"/>
      <c r="T703" s="60"/>
      <c r="U703" s="33"/>
      <c r="V703" s="33"/>
      <c r="W703" s="33"/>
      <c r="X703" s="33"/>
      <c r="Y703" s="33"/>
      <c r="Z703" s="33"/>
      <c r="AA703" s="33"/>
      <c r="AB703" s="33"/>
      <c r="AC703" s="33"/>
      <c r="AD703" s="33"/>
      <c r="AE703" s="33"/>
      <c r="AT703" s="18" t="s">
        <v>186</v>
      </c>
      <c r="AU703" s="18" t="s">
        <v>91</v>
      </c>
    </row>
    <row r="704" spans="1:65" s="13" customFormat="1" ht="11.25">
      <c r="B704" s="186"/>
      <c r="D704" s="182" t="s">
        <v>187</v>
      </c>
      <c r="E704" s="187" t="s">
        <v>1</v>
      </c>
      <c r="F704" s="188" t="s">
        <v>2042</v>
      </c>
      <c r="H704" s="189">
        <v>28.356000000000002</v>
      </c>
      <c r="I704" s="190"/>
      <c r="L704" s="186"/>
      <c r="M704" s="191"/>
      <c r="N704" s="192"/>
      <c r="O704" s="192"/>
      <c r="P704" s="192"/>
      <c r="Q704" s="192"/>
      <c r="R704" s="192"/>
      <c r="S704" s="192"/>
      <c r="T704" s="193"/>
      <c r="AT704" s="187" t="s">
        <v>187</v>
      </c>
      <c r="AU704" s="187" t="s">
        <v>91</v>
      </c>
      <c r="AV704" s="13" t="s">
        <v>91</v>
      </c>
      <c r="AW704" s="13" t="s">
        <v>36</v>
      </c>
      <c r="AX704" s="13" t="s">
        <v>80</v>
      </c>
      <c r="AY704" s="187" t="s">
        <v>180</v>
      </c>
    </row>
    <row r="705" spans="1:65" s="14" customFormat="1" ht="11.25">
      <c r="B705" s="194"/>
      <c r="D705" s="182" t="s">
        <v>187</v>
      </c>
      <c r="E705" s="195" t="s">
        <v>1</v>
      </c>
      <c r="F705" s="196" t="s">
        <v>189</v>
      </c>
      <c r="H705" s="197">
        <v>28.356000000000002</v>
      </c>
      <c r="I705" s="198"/>
      <c r="L705" s="194"/>
      <c r="M705" s="199"/>
      <c r="N705" s="200"/>
      <c r="O705" s="200"/>
      <c r="P705" s="200"/>
      <c r="Q705" s="200"/>
      <c r="R705" s="200"/>
      <c r="S705" s="200"/>
      <c r="T705" s="201"/>
      <c r="AT705" s="195" t="s">
        <v>187</v>
      </c>
      <c r="AU705" s="195" t="s">
        <v>91</v>
      </c>
      <c r="AV705" s="14" t="s">
        <v>128</v>
      </c>
      <c r="AW705" s="14" t="s">
        <v>36</v>
      </c>
      <c r="AX705" s="14" t="s">
        <v>21</v>
      </c>
      <c r="AY705" s="195" t="s">
        <v>180</v>
      </c>
    </row>
    <row r="706" spans="1:65" s="2" customFormat="1" ht="36" customHeight="1">
      <c r="A706" s="33"/>
      <c r="B706" s="167"/>
      <c r="C706" s="202" t="s">
        <v>654</v>
      </c>
      <c r="D706" s="202" t="s">
        <v>190</v>
      </c>
      <c r="E706" s="203" t="s">
        <v>2043</v>
      </c>
      <c r="F706" s="204" t="s">
        <v>2044</v>
      </c>
      <c r="G706" s="205" t="s">
        <v>199</v>
      </c>
      <c r="H706" s="206">
        <v>123.42</v>
      </c>
      <c r="I706" s="207"/>
      <c r="J706" s="208">
        <f>ROUND(I706*H706,2)</f>
        <v>0</v>
      </c>
      <c r="K706" s="209"/>
      <c r="L706" s="210"/>
      <c r="M706" s="211" t="s">
        <v>1</v>
      </c>
      <c r="N706" s="212" t="s">
        <v>45</v>
      </c>
      <c r="O706" s="59"/>
      <c r="P706" s="178">
        <f>O706*H706</f>
        <v>0</v>
      </c>
      <c r="Q706" s="178">
        <v>0</v>
      </c>
      <c r="R706" s="178">
        <f>Q706*H706</f>
        <v>0</v>
      </c>
      <c r="S706" s="178">
        <v>0</v>
      </c>
      <c r="T706" s="179">
        <f>S706*H706</f>
        <v>0</v>
      </c>
      <c r="U706" s="33"/>
      <c r="V706" s="33"/>
      <c r="W706" s="33"/>
      <c r="X706" s="33"/>
      <c r="Y706" s="33"/>
      <c r="Z706" s="33"/>
      <c r="AA706" s="33"/>
      <c r="AB706" s="33"/>
      <c r="AC706" s="33"/>
      <c r="AD706" s="33"/>
      <c r="AE706" s="33"/>
      <c r="AR706" s="180" t="s">
        <v>257</v>
      </c>
      <c r="AT706" s="180" t="s">
        <v>190</v>
      </c>
      <c r="AU706" s="180" t="s">
        <v>91</v>
      </c>
      <c r="AY706" s="18" t="s">
        <v>180</v>
      </c>
      <c r="BE706" s="181">
        <f>IF(N706="základní",J706,0)</f>
        <v>0</v>
      </c>
      <c r="BF706" s="181">
        <f>IF(N706="snížená",J706,0)</f>
        <v>0</v>
      </c>
      <c r="BG706" s="181">
        <f>IF(N706="zákl. přenesená",J706,0)</f>
        <v>0</v>
      </c>
      <c r="BH706" s="181">
        <f>IF(N706="sníž. přenesená",J706,0)</f>
        <v>0</v>
      </c>
      <c r="BI706" s="181">
        <f>IF(N706="nulová",J706,0)</f>
        <v>0</v>
      </c>
      <c r="BJ706" s="18" t="s">
        <v>21</v>
      </c>
      <c r="BK706" s="181">
        <f>ROUND(I706*H706,2)</f>
        <v>0</v>
      </c>
      <c r="BL706" s="18" t="s">
        <v>220</v>
      </c>
      <c r="BM706" s="180" t="s">
        <v>644</v>
      </c>
    </row>
    <row r="707" spans="1:65" s="2" customFormat="1" ht="19.5">
      <c r="A707" s="33"/>
      <c r="B707" s="34"/>
      <c r="C707" s="33"/>
      <c r="D707" s="182" t="s">
        <v>186</v>
      </c>
      <c r="E707" s="33"/>
      <c r="F707" s="183" t="s">
        <v>2044</v>
      </c>
      <c r="G707" s="33"/>
      <c r="H707" s="33"/>
      <c r="I707" s="102"/>
      <c r="J707" s="33"/>
      <c r="K707" s="33"/>
      <c r="L707" s="34"/>
      <c r="M707" s="184"/>
      <c r="N707" s="185"/>
      <c r="O707" s="59"/>
      <c r="P707" s="59"/>
      <c r="Q707" s="59"/>
      <c r="R707" s="59"/>
      <c r="S707" s="59"/>
      <c r="T707" s="60"/>
      <c r="U707" s="33"/>
      <c r="V707" s="33"/>
      <c r="W707" s="33"/>
      <c r="X707" s="33"/>
      <c r="Y707" s="33"/>
      <c r="Z707" s="33"/>
      <c r="AA707" s="33"/>
      <c r="AB707" s="33"/>
      <c r="AC707" s="33"/>
      <c r="AD707" s="33"/>
      <c r="AE707" s="33"/>
      <c r="AT707" s="18" t="s">
        <v>186</v>
      </c>
      <c r="AU707" s="18" t="s">
        <v>91</v>
      </c>
    </row>
    <row r="708" spans="1:65" s="2" customFormat="1" ht="24" customHeight="1">
      <c r="A708" s="33"/>
      <c r="B708" s="167"/>
      <c r="C708" s="168" t="s">
        <v>425</v>
      </c>
      <c r="D708" s="168" t="s">
        <v>182</v>
      </c>
      <c r="E708" s="169" t="s">
        <v>2045</v>
      </c>
      <c r="F708" s="170" t="s">
        <v>2046</v>
      </c>
      <c r="G708" s="171" t="s">
        <v>199</v>
      </c>
      <c r="H708" s="172">
        <v>51.44</v>
      </c>
      <c r="I708" s="173"/>
      <c r="J708" s="174">
        <f>ROUND(I708*H708,2)</f>
        <v>0</v>
      </c>
      <c r="K708" s="175"/>
      <c r="L708" s="34"/>
      <c r="M708" s="176" t="s">
        <v>1</v>
      </c>
      <c r="N708" s="177" t="s">
        <v>45</v>
      </c>
      <c r="O708" s="59"/>
      <c r="P708" s="178">
        <f>O708*H708</f>
        <v>0</v>
      </c>
      <c r="Q708" s="178">
        <v>0</v>
      </c>
      <c r="R708" s="178">
        <f>Q708*H708</f>
        <v>0</v>
      </c>
      <c r="S708" s="178">
        <v>0</v>
      </c>
      <c r="T708" s="179">
        <f>S708*H708</f>
        <v>0</v>
      </c>
      <c r="U708" s="33"/>
      <c r="V708" s="33"/>
      <c r="W708" s="33"/>
      <c r="X708" s="33"/>
      <c r="Y708" s="33"/>
      <c r="Z708" s="33"/>
      <c r="AA708" s="33"/>
      <c r="AB708" s="33"/>
      <c r="AC708" s="33"/>
      <c r="AD708" s="33"/>
      <c r="AE708" s="33"/>
      <c r="AR708" s="180" t="s">
        <v>220</v>
      </c>
      <c r="AT708" s="180" t="s">
        <v>182</v>
      </c>
      <c r="AU708" s="180" t="s">
        <v>91</v>
      </c>
      <c r="AY708" s="18" t="s">
        <v>180</v>
      </c>
      <c r="BE708" s="181">
        <f>IF(N708="základní",J708,0)</f>
        <v>0</v>
      </c>
      <c r="BF708" s="181">
        <f>IF(N708="snížená",J708,0)</f>
        <v>0</v>
      </c>
      <c r="BG708" s="181">
        <f>IF(N708="zákl. přenesená",J708,0)</f>
        <v>0</v>
      </c>
      <c r="BH708" s="181">
        <f>IF(N708="sníž. přenesená",J708,0)</f>
        <v>0</v>
      </c>
      <c r="BI708" s="181">
        <f>IF(N708="nulová",J708,0)</f>
        <v>0</v>
      </c>
      <c r="BJ708" s="18" t="s">
        <v>21</v>
      </c>
      <c r="BK708" s="181">
        <f>ROUND(I708*H708,2)</f>
        <v>0</v>
      </c>
      <c r="BL708" s="18" t="s">
        <v>220</v>
      </c>
      <c r="BM708" s="180" t="s">
        <v>649</v>
      </c>
    </row>
    <row r="709" spans="1:65" s="2" customFormat="1" ht="19.5">
      <c r="A709" s="33"/>
      <c r="B709" s="34"/>
      <c r="C709" s="33"/>
      <c r="D709" s="182" t="s">
        <v>186</v>
      </c>
      <c r="E709" s="33"/>
      <c r="F709" s="183" t="s">
        <v>2046</v>
      </c>
      <c r="G709" s="33"/>
      <c r="H709" s="33"/>
      <c r="I709" s="102"/>
      <c r="J709" s="33"/>
      <c r="K709" s="33"/>
      <c r="L709" s="34"/>
      <c r="M709" s="184"/>
      <c r="N709" s="185"/>
      <c r="O709" s="59"/>
      <c r="P709" s="59"/>
      <c r="Q709" s="59"/>
      <c r="R709" s="59"/>
      <c r="S709" s="59"/>
      <c r="T709" s="60"/>
      <c r="U709" s="33"/>
      <c r="V709" s="33"/>
      <c r="W709" s="33"/>
      <c r="X709" s="33"/>
      <c r="Y709" s="33"/>
      <c r="Z709" s="33"/>
      <c r="AA709" s="33"/>
      <c r="AB709" s="33"/>
      <c r="AC709" s="33"/>
      <c r="AD709" s="33"/>
      <c r="AE709" s="33"/>
      <c r="AT709" s="18" t="s">
        <v>186</v>
      </c>
      <c r="AU709" s="18" t="s">
        <v>91</v>
      </c>
    </row>
    <row r="710" spans="1:65" s="15" customFormat="1" ht="11.25">
      <c r="B710" s="213"/>
      <c r="D710" s="182" t="s">
        <v>187</v>
      </c>
      <c r="E710" s="214" t="s">
        <v>1</v>
      </c>
      <c r="F710" s="215" t="s">
        <v>2047</v>
      </c>
      <c r="H710" s="214" t="s">
        <v>1</v>
      </c>
      <c r="I710" s="216"/>
      <c r="L710" s="213"/>
      <c r="M710" s="217"/>
      <c r="N710" s="218"/>
      <c r="O710" s="218"/>
      <c r="P710" s="218"/>
      <c r="Q710" s="218"/>
      <c r="R710" s="218"/>
      <c r="S710" s="218"/>
      <c r="T710" s="219"/>
      <c r="AT710" s="214" t="s">
        <v>187</v>
      </c>
      <c r="AU710" s="214" t="s">
        <v>91</v>
      </c>
      <c r="AV710" s="15" t="s">
        <v>21</v>
      </c>
      <c r="AW710" s="15" t="s">
        <v>36</v>
      </c>
      <c r="AX710" s="15" t="s">
        <v>80</v>
      </c>
      <c r="AY710" s="214" t="s">
        <v>180</v>
      </c>
    </row>
    <row r="711" spans="1:65" s="13" customFormat="1" ht="11.25">
      <c r="B711" s="186"/>
      <c r="D711" s="182" t="s">
        <v>187</v>
      </c>
      <c r="E711" s="187" t="s">
        <v>1</v>
      </c>
      <c r="F711" s="188" t="s">
        <v>2048</v>
      </c>
      <c r="H711" s="189">
        <v>11.44</v>
      </c>
      <c r="I711" s="190"/>
      <c r="L711" s="186"/>
      <c r="M711" s="191"/>
      <c r="N711" s="192"/>
      <c r="O711" s="192"/>
      <c r="P711" s="192"/>
      <c r="Q711" s="192"/>
      <c r="R711" s="192"/>
      <c r="S711" s="192"/>
      <c r="T711" s="193"/>
      <c r="AT711" s="187" t="s">
        <v>187</v>
      </c>
      <c r="AU711" s="187" t="s">
        <v>91</v>
      </c>
      <c r="AV711" s="13" t="s">
        <v>91</v>
      </c>
      <c r="AW711" s="13" t="s">
        <v>36</v>
      </c>
      <c r="AX711" s="13" t="s">
        <v>80</v>
      </c>
      <c r="AY711" s="187" t="s">
        <v>180</v>
      </c>
    </row>
    <row r="712" spans="1:65" s="15" customFormat="1" ht="22.5">
      <c r="B712" s="213"/>
      <c r="D712" s="182" t="s">
        <v>187</v>
      </c>
      <c r="E712" s="214" t="s">
        <v>1</v>
      </c>
      <c r="F712" s="215" t="s">
        <v>1878</v>
      </c>
      <c r="H712" s="214" t="s">
        <v>1</v>
      </c>
      <c r="I712" s="216"/>
      <c r="L712" s="213"/>
      <c r="M712" s="217"/>
      <c r="N712" s="218"/>
      <c r="O712" s="218"/>
      <c r="P712" s="218"/>
      <c r="Q712" s="218"/>
      <c r="R712" s="218"/>
      <c r="S712" s="218"/>
      <c r="T712" s="219"/>
      <c r="AT712" s="214" t="s">
        <v>187</v>
      </c>
      <c r="AU712" s="214" t="s">
        <v>91</v>
      </c>
      <c r="AV712" s="15" t="s">
        <v>21</v>
      </c>
      <c r="AW712" s="15" t="s">
        <v>36</v>
      </c>
      <c r="AX712" s="15" t="s">
        <v>80</v>
      </c>
      <c r="AY712" s="214" t="s">
        <v>180</v>
      </c>
    </row>
    <row r="713" spans="1:65" s="13" customFormat="1" ht="11.25">
      <c r="B713" s="186"/>
      <c r="D713" s="182" t="s">
        <v>187</v>
      </c>
      <c r="E713" s="187" t="s">
        <v>1</v>
      </c>
      <c r="F713" s="188" t="s">
        <v>2049</v>
      </c>
      <c r="H713" s="189">
        <v>40</v>
      </c>
      <c r="I713" s="190"/>
      <c r="L713" s="186"/>
      <c r="M713" s="191"/>
      <c r="N713" s="192"/>
      <c r="O713" s="192"/>
      <c r="P713" s="192"/>
      <c r="Q713" s="192"/>
      <c r="R713" s="192"/>
      <c r="S713" s="192"/>
      <c r="T713" s="193"/>
      <c r="AT713" s="187" t="s">
        <v>187</v>
      </c>
      <c r="AU713" s="187" t="s">
        <v>91</v>
      </c>
      <c r="AV713" s="13" t="s">
        <v>91</v>
      </c>
      <c r="AW713" s="13" t="s">
        <v>36</v>
      </c>
      <c r="AX713" s="13" t="s">
        <v>80</v>
      </c>
      <c r="AY713" s="187" t="s">
        <v>180</v>
      </c>
    </row>
    <row r="714" spans="1:65" s="14" customFormat="1" ht="11.25">
      <c r="B714" s="194"/>
      <c r="D714" s="182" t="s">
        <v>187</v>
      </c>
      <c r="E714" s="195" t="s">
        <v>1</v>
      </c>
      <c r="F714" s="196" t="s">
        <v>189</v>
      </c>
      <c r="H714" s="197">
        <v>51.44</v>
      </c>
      <c r="I714" s="198"/>
      <c r="L714" s="194"/>
      <c r="M714" s="199"/>
      <c r="N714" s="200"/>
      <c r="O714" s="200"/>
      <c r="P714" s="200"/>
      <c r="Q714" s="200"/>
      <c r="R714" s="200"/>
      <c r="S714" s="200"/>
      <c r="T714" s="201"/>
      <c r="AT714" s="195" t="s">
        <v>187</v>
      </c>
      <c r="AU714" s="195" t="s">
        <v>91</v>
      </c>
      <c r="AV714" s="14" t="s">
        <v>128</v>
      </c>
      <c r="AW714" s="14" t="s">
        <v>36</v>
      </c>
      <c r="AX714" s="14" t="s">
        <v>21</v>
      </c>
      <c r="AY714" s="195" t="s">
        <v>180</v>
      </c>
    </row>
    <row r="715" spans="1:65" s="2" customFormat="1" ht="24" customHeight="1">
      <c r="A715" s="33"/>
      <c r="B715" s="167"/>
      <c r="C715" s="202" t="s">
        <v>661</v>
      </c>
      <c r="D715" s="202" t="s">
        <v>190</v>
      </c>
      <c r="E715" s="203" t="s">
        <v>2050</v>
      </c>
      <c r="F715" s="204" t="s">
        <v>2051</v>
      </c>
      <c r="G715" s="205" t="s">
        <v>199</v>
      </c>
      <c r="H715" s="206">
        <v>11.669</v>
      </c>
      <c r="I715" s="207"/>
      <c r="J715" s="208">
        <f>ROUND(I715*H715,2)</f>
        <v>0</v>
      </c>
      <c r="K715" s="209"/>
      <c r="L715" s="210"/>
      <c r="M715" s="211" t="s">
        <v>1</v>
      </c>
      <c r="N715" s="212" t="s">
        <v>45</v>
      </c>
      <c r="O715" s="59"/>
      <c r="P715" s="178">
        <f>O715*H715</f>
        <v>0</v>
      </c>
      <c r="Q715" s="178">
        <v>0</v>
      </c>
      <c r="R715" s="178">
        <f>Q715*H715</f>
        <v>0</v>
      </c>
      <c r="S715" s="178">
        <v>0</v>
      </c>
      <c r="T715" s="179">
        <f>S715*H715</f>
        <v>0</v>
      </c>
      <c r="U715" s="33"/>
      <c r="V715" s="33"/>
      <c r="W715" s="33"/>
      <c r="X715" s="33"/>
      <c r="Y715" s="33"/>
      <c r="Z715" s="33"/>
      <c r="AA715" s="33"/>
      <c r="AB715" s="33"/>
      <c r="AC715" s="33"/>
      <c r="AD715" s="33"/>
      <c r="AE715" s="33"/>
      <c r="AR715" s="180" t="s">
        <v>257</v>
      </c>
      <c r="AT715" s="180" t="s">
        <v>190</v>
      </c>
      <c r="AU715" s="180" t="s">
        <v>91</v>
      </c>
      <c r="AY715" s="18" t="s">
        <v>180</v>
      </c>
      <c r="BE715" s="181">
        <f>IF(N715="základní",J715,0)</f>
        <v>0</v>
      </c>
      <c r="BF715" s="181">
        <f>IF(N715="snížená",J715,0)</f>
        <v>0</v>
      </c>
      <c r="BG715" s="181">
        <f>IF(N715="zákl. přenesená",J715,0)</f>
        <v>0</v>
      </c>
      <c r="BH715" s="181">
        <f>IF(N715="sníž. přenesená",J715,0)</f>
        <v>0</v>
      </c>
      <c r="BI715" s="181">
        <f>IF(N715="nulová",J715,0)</f>
        <v>0</v>
      </c>
      <c r="BJ715" s="18" t="s">
        <v>21</v>
      </c>
      <c r="BK715" s="181">
        <f>ROUND(I715*H715,2)</f>
        <v>0</v>
      </c>
      <c r="BL715" s="18" t="s">
        <v>220</v>
      </c>
      <c r="BM715" s="180" t="s">
        <v>653</v>
      </c>
    </row>
    <row r="716" spans="1:65" s="2" customFormat="1" ht="11.25">
      <c r="A716" s="33"/>
      <c r="B716" s="34"/>
      <c r="C716" s="33"/>
      <c r="D716" s="182" t="s">
        <v>186</v>
      </c>
      <c r="E716" s="33"/>
      <c r="F716" s="183" t="s">
        <v>2051</v>
      </c>
      <c r="G716" s="33"/>
      <c r="H716" s="33"/>
      <c r="I716" s="102"/>
      <c r="J716" s="33"/>
      <c r="K716" s="33"/>
      <c r="L716" s="34"/>
      <c r="M716" s="184"/>
      <c r="N716" s="185"/>
      <c r="O716" s="59"/>
      <c r="P716" s="59"/>
      <c r="Q716" s="59"/>
      <c r="R716" s="59"/>
      <c r="S716" s="59"/>
      <c r="T716" s="60"/>
      <c r="U716" s="33"/>
      <c r="V716" s="33"/>
      <c r="W716" s="33"/>
      <c r="X716" s="33"/>
      <c r="Y716" s="33"/>
      <c r="Z716" s="33"/>
      <c r="AA716" s="33"/>
      <c r="AB716" s="33"/>
      <c r="AC716" s="33"/>
      <c r="AD716" s="33"/>
      <c r="AE716" s="33"/>
      <c r="AT716" s="18" t="s">
        <v>186</v>
      </c>
      <c r="AU716" s="18" t="s">
        <v>91</v>
      </c>
    </row>
    <row r="717" spans="1:65" s="2" customFormat="1" ht="16.5" customHeight="1">
      <c r="A717" s="33"/>
      <c r="B717" s="167"/>
      <c r="C717" s="202" t="s">
        <v>429</v>
      </c>
      <c r="D717" s="202" t="s">
        <v>190</v>
      </c>
      <c r="E717" s="203" t="s">
        <v>2052</v>
      </c>
      <c r="F717" s="204" t="s">
        <v>2053</v>
      </c>
      <c r="G717" s="205" t="s">
        <v>199</v>
      </c>
      <c r="H717" s="206">
        <v>40.799999999999997</v>
      </c>
      <c r="I717" s="207"/>
      <c r="J717" s="208">
        <f>ROUND(I717*H717,2)</f>
        <v>0</v>
      </c>
      <c r="K717" s="209"/>
      <c r="L717" s="210"/>
      <c r="M717" s="211" t="s">
        <v>1</v>
      </c>
      <c r="N717" s="212" t="s">
        <v>45</v>
      </c>
      <c r="O717" s="59"/>
      <c r="P717" s="178">
        <f>O717*H717</f>
        <v>0</v>
      </c>
      <c r="Q717" s="178">
        <v>0</v>
      </c>
      <c r="R717" s="178">
        <f>Q717*H717</f>
        <v>0</v>
      </c>
      <c r="S717" s="178">
        <v>0</v>
      </c>
      <c r="T717" s="179">
        <f>S717*H717</f>
        <v>0</v>
      </c>
      <c r="U717" s="33"/>
      <c r="V717" s="33"/>
      <c r="W717" s="33"/>
      <c r="X717" s="33"/>
      <c r="Y717" s="33"/>
      <c r="Z717" s="33"/>
      <c r="AA717" s="33"/>
      <c r="AB717" s="33"/>
      <c r="AC717" s="33"/>
      <c r="AD717" s="33"/>
      <c r="AE717" s="33"/>
      <c r="AR717" s="180" t="s">
        <v>257</v>
      </c>
      <c r="AT717" s="180" t="s">
        <v>190</v>
      </c>
      <c r="AU717" s="180" t="s">
        <v>91</v>
      </c>
      <c r="AY717" s="18" t="s">
        <v>180</v>
      </c>
      <c r="BE717" s="181">
        <f>IF(N717="základní",J717,0)</f>
        <v>0</v>
      </c>
      <c r="BF717" s="181">
        <f>IF(N717="snížená",J717,0)</f>
        <v>0</v>
      </c>
      <c r="BG717" s="181">
        <f>IF(N717="zákl. přenesená",J717,0)</f>
        <v>0</v>
      </c>
      <c r="BH717" s="181">
        <f>IF(N717="sníž. přenesená",J717,0)</f>
        <v>0</v>
      </c>
      <c r="BI717" s="181">
        <f>IF(N717="nulová",J717,0)</f>
        <v>0</v>
      </c>
      <c r="BJ717" s="18" t="s">
        <v>21</v>
      </c>
      <c r="BK717" s="181">
        <f>ROUND(I717*H717,2)</f>
        <v>0</v>
      </c>
      <c r="BL717" s="18" t="s">
        <v>220</v>
      </c>
      <c r="BM717" s="180" t="s">
        <v>657</v>
      </c>
    </row>
    <row r="718" spans="1:65" s="2" customFormat="1" ht="11.25">
      <c r="A718" s="33"/>
      <c r="B718" s="34"/>
      <c r="C718" s="33"/>
      <c r="D718" s="182" t="s">
        <v>186</v>
      </c>
      <c r="E718" s="33"/>
      <c r="F718" s="183" t="s">
        <v>2053</v>
      </c>
      <c r="G718" s="33"/>
      <c r="H718" s="33"/>
      <c r="I718" s="102"/>
      <c r="J718" s="33"/>
      <c r="K718" s="33"/>
      <c r="L718" s="34"/>
      <c r="M718" s="184"/>
      <c r="N718" s="185"/>
      <c r="O718" s="59"/>
      <c r="P718" s="59"/>
      <c r="Q718" s="59"/>
      <c r="R718" s="59"/>
      <c r="S718" s="59"/>
      <c r="T718" s="60"/>
      <c r="U718" s="33"/>
      <c r="V718" s="33"/>
      <c r="W718" s="33"/>
      <c r="X718" s="33"/>
      <c r="Y718" s="33"/>
      <c r="Z718" s="33"/>
      <c r="AA718" s="33"/>
      <c r="AB718" s="33"/>
      <c r="AC718" s="33"/>
      <c r="AD718" s="33"/>
      <c r="AE718" s="33"/>
      <c r="AT718" s="18" t="s">
        <v>186</v>
      </c>
      <c r="AU718" s="18" t="s">
        <v>91</v>
      </c>
    </row>
    <row r="719" spans="1:65" s="2" customFormat="1" ht="24" customHeight="1">
      <c r="A719" s="33"/>
      <c r="B719" s="167"/>
      <c r="C719" s="168" t="s">
        <v>668</v>
      </c>
      <c r="D719" s="168" t="s">
        <v>182</v>
      </c>
      <c r="E719" s="169" t="s">
        <v>2054</v>
      </c>
      <c r="F719" s="170" t="s">
        <v>2055</v>
      </c>
      <c r="G719" s="171" t="s">
        <v>199</v>
      </c>
      <c r="H719" s="172">
        <v>121</v>
      </c>
      <c r="I719" s="173"/>
      <c r="J719" s="174">
        <f>ROUND(I719*H719,2)</f>
        <v>0</v>
      </c>
      <c r="K719" s="175"/>
      <c r="L719" s="34"/>
      <c r="M719" s="176" t="s">
        <v>1</v>
      </c>
      <c r="N719" s="177" t="s">
        <v>45</v>
      </c>
      <c r="O719" s="59"/>
      <c r="P719" s="178">
        <f>O719*H719</f>
        <v>0</v>
      </c>
      <c r="Q719" s="178">
        <v>0</v>
      </c>
      <c r="R719" s="178">
        <f>Q719*H719</f>
        <v>0</v>
      </c>
      <c r="S719" s="178">
        <v>0</v>
      </c>
      <c r="T719" s="179">
        <f>S719*H719</f>
        <v>0</v>
      </c>
      <c r="U719" s="33"/>
      <c r="V719" s="33"/>
      <c r="W719" s="33"/>
      <c r="X719" s="33"/>
      <c r="Y719" s="33"/>
      <c r="Z719" s="33"/>
      <c r="AA719" s="33"/>
      <c r="AB719" s="33"/>
      <c r="AC719" s="33"/>
      <c r="AD719" s="33"/>
      <c r="AE719" s="33"/>
      <c r="AR719" s="180" t="s">
        <v>220</v>
      </c>
      <c r="AT719" s="180" t="s">
        <v>182</v>
      </c>
      <c r="AU719" s="180" t="s">
        <v>91</v>
      </c>
      <c r="AY719" s="18" t="s">
        <v>180</v>
      </c>
      <c r="BE719" s="181">
        <f>IF(N719="základní",J719,0)</f>
        <v>0</v>
      </c>
      <c r="BF719" s="181">
        <f>IF(N719="snížená",J719,0)</f>
        <v>0</v>
      </c>
      <c r="BG719" s="181">
        <f>IF(N719="zákl. přenesená",J719,0)</f>
        <v>0</v>
      </c>
      <c r="BH719" s="181">
        <f>IF(N719="sníž. přenesená",J719,0)</f>
        <v>0</v>
      </c>
      <c r="BI719" s="181">
        <f>IF(N719="nulová",J719,0)</f>
        <v>0</v>
      </c>
      <c r="BJ719" s="18" t="s">
        <v>21</v>
      </c>
      <c r="BK719" s="181">
        <f>ROUND(I719*H719,2)</f>
        <v>0</v>
      </c>
      <c r="BL719" s="18" t="s">
        <v>220</v>
      </c>
      <c r="BM719" s="180" t="s">
        <v>660</v>
      </c>
    </row>
    <row r="720" spans="1:65" s="2" customFormat="1" ht="19.5">
      <c r="A720" s="33"/>
      <c r="B720" s="34"/>
      <c r="C720" s="33"/>
      <c r="D720" s="182" t="s">
        <v>186</v>
      </c>
      <c r="E720" s="33"/>
      <c r="F720" s="183" t="s">
        <v>2055</v>
      </c>
      <c r="G720" s="33"/>
      <c r="H720" s="33"/>
      <c r="I720" s="102"/>
      <c r="J720" s="33"/>
      <c r="K720" s="33"/>
      <c r="L720" s="34"/>
      <c r="M720" s="184"/>
      <c r="N720" s="185"/>
      <c r="O720" s="59"/>
      <c r="P720" s="59"/>
      <c r="Q720" s="59"/>
      <c r="R720" s="59"/>
      <c r="S720" s="59"/>
      <c r="T720" s="60"/>
      <c r="U720" s="33"/>
      <c r="V720" s="33"/>
      <c r="W720" s="33"/>
      <c r="X720" s="33"/>
      <c r="Y720" s="33"/>
      <c r="Z720" s="33"/>
      <c r="AA720" s="33"/>
      <c r="AB720" s="33"/>
      <c r="AC720" s="33"/>
      <c r="AD720" s="33"/>
      <c r="AE720" s="33"/>
      <c r="AT720" s="18" t="s">
        <v>186</v>
      </c>
      <c r="AU720" s="18" t="s">
        <v>91</v>
      </c>
    </row>
    <row r="721" spans="1:65" s="13" customFormat="1" ht="11.25">
      <c r="B721" s="186"/>
      <c r="D721" s="182" t="s">
        <v>187</v>
      </c>
      <c r="E721" s="187" t="s">
        <v>1</v>
      </c>
      <c r="F721" s="188" t="s">
        <v>2056</v>
      </c>
      <c r="H721" s="189">
        <v>121</v>
      </c>
      <c r="I721" s="190"/>
      <c r="L721" s="186"/>
      <c r="M721" s="191"/>
      <c r="N721" s="192"/>
      <c r="O721" s="192"/>
      <c r="P721" s="192"/>
      <c r="Q721" s="192"/>
      <c r="R721" s="192"/>
      <c r="S721" s="192"/>
      <c r="T721" s="193"/>
      <c r="AT721" s="187" t="s">
        <v>187</v>
      </c>
      <c r="AU721" s="187" t="s">
        <v>91</v>
      </c>
      <c r="AV721" s="13" t="s">
        <v>91</v>
      </c>
      <c r="AW721" s="13" t="s">
        <v>36</v>
      </c>
      <c r="AX721" s="13" t="s">
        <v>80</v>
      </c>
      <c r="AY721" s="187" t="s">
        <v>180</v>
      </c>
    </row>
    <row r="722" spans="1:65" s="14" customFormat="1" ht="11.25">
      <c r="B722" s="194"/>
      <c r="D722" s="182" t="s">
        <v>187</v>
      </c>
      <c r="E722" s="195" t="s">
        <v>1</v>
      </c>
      <c r="F722" s="196" t="s">
        <v>189</v>
      </c>
      <c r="H722" s="197">
        <v>121</v>
      </c>
      <c r="I722" s="198"/>
      <c r="L722" s="194"/>
      <c r="M722" s="199"/>
      <c r="N722" s="200"/>
      <c r="O722" s="200"/>
      <c r="P722" s="200"/>
      <c r="Q722" s="200"/>
      <c r="R722" s="200"/>
      <c r="S722" s="200"/>
      <c r="T722" s="201"/>
      <c r="AT722" s="195" t="s">
        <v>187</v>
      </c>
      <c r="AU722" s="195" t="s">
        <v>91</v>
      </c>
      <c r="AV722" s="14" t="s">
        <v>128</v>
      </c>
      <c r="AW722" s="14" t="s">
        <v>36</v>
      </c>
      <c r="AX722" s="14" t="s">
        <v>21</v>
      </c>
      <c r="AY722" s="195" t="s">
        <v>180</v>
      </c>
    </row>
    <row r="723" spans="1:65" s="2" customFormat="1" ht="24" customHeight="1">
      <c r="A723" s="33"/>
      <c r="B723" s="167"/>
      <c r="C723" s="168" t="s">
        <v>432</v>
      </c>
      <c r="D723" s="168" t="s">
        <v>182</v>
      </c>
      <c r="E723" s="169" t="s">
        <v>2057</v>
      </c>
      <c r="F723" s="170" t="s">
        <v>2058</v>
      </c>
      <c r="G723" s="171" t="s">
        <v>213</v>
      </c>
      <c r="H723" s="172">
        <v>25</v>
      </c>
      <c r="I723" s="173"/>
      <c r="J723" s="174">
        <f>ROUND(I723*H723,2)</f>
        <v>0</v>
      </c>
      <c r="K723" s="175"/>
      <c r="L723" s="34"/>
      <c r="M723" s="176" t="s">
        <v>1</v>
      </c>
      <c r="N723" s="177" t="s">
        <v>45</v>
      </c>
      <c r="O723" s="59"/>
      <c r="P723" s="178">
        <f>O723*H723</f>
        <v>0</v>
      </c>
      <c r="Q723" s="178">
        <v>0</v>
      </c>
      <c r="R723" s="178">
        <f>Q723*H723</f>
        <v>0</v>
      </c>
      <c r="S723" s="178">
        <v>0</v>
      </c>
      <c r="T723" s="179">
        <f>S723*H723</f>
        <v>0</v>
      </c>
      <c r="U723" s="33"/>
      <c r="V723" s="33"/>
      <c r="W723" s="33"/>
      <c r="X723" s="33"/>
      <c r="Y723" s="33"/>
      <c r="Z723" s="33"/>
      <c r="AA723" s="33"/>
      <c r="AB723" s="33"/>
      <c r="AC723" s="33"/>
      <c r="AD723" s="33"/>
      <c r="AE723" s="33"/>
      <c r="AR723" s="180" t="s">
        <v>220</v>
      </c>
      <c r="AT723" s="180" t="s">
        <v>182</v>
      </c>
      <c r="AU723" s="180" t="s">
        <v>91</v>
      </c>
      <c r="AY723" s="18" t="s">
        <v>180</v>
      </c>
      <c r="BE723" s="181">
        <f>IF(N723="základní",J723,0)</f>
        <v>0</v>
      </c>
      <c r="BF723" s="181">
        <f>IF(N723="snížená",J723,0)</f>
        <v>0</v>
      </c>
      <c r="BG723" s="181">
        <f>IF(N723="zákl. přenesená",J723,0)</f>
        <v>0</v>
      </c>
      <c r="BH723" s="181">
        <f>IF(N723="sníž. přenesená",J723,0)</f>
        <v>0</v>
      </c>
      <c r="BI723" s="181">
        <f>IF(N723="nulová",J723,0)</f>
        <v>0</v>
      </c>
      <c r="BJ723" s="18" t="s">
        <v>21</v>
      </c>
      <c r="BK723" s="181">
        <f>ROUND(I723*H723,2)</f>
        <v>0</v>
      </c>
      <c r="BL723" s="18" t="s">
        <v>220</v>
      </c>
      <c r="BM723" s="180" t="s">
        <v>664</v>
      </c>
    </row>
    <row r="724" spans="1:65" s="2" customFormat="1" ht="11.25">
      <c r="A724" s="33"/>
      <c r="B724" s="34"/>
      <c r="C724" s="33"/>
      <c r="D724" s="182" t="s">
        <v>186</v>
      </c>
      <c r="E724" s="33"/>
      <c r="F724" s="183" t="s">
        <v>2058</v>
      </c>
      <c r="G724" s="33"/>
      <c r="H724" s="33"/>
      <c r="I724" s="102"/>
      <c r="J724" s="33"/>
      <c r="K724" s="33"/>
      <c r="L724" s="34"/>
      <c r="M724" s="184"/>
      <c r="N724" s="185"/>
      <c r="O724" s="59"/>
      <c r="P724" s="59"/>
      <c r="Q724" s="59"/>
      <c r="R724" s="59"/>
      <c r="S724" s="59"/>
      <c r="T724" s="60"/>
      <c r="U724" s="33"/>
      <c r="V724" s="33"/>
      <c r="W724" s="33"/>
      <c r="X724" s="33"/>
      <c r="Y724" s="33"/>
      <c r="Z724" s="33"/>
      <c r="AA724" s="33"/>
      <c r="AB724" s="33"/>
      <c r="AC724" s="33"/>
      <c r="AD724" s="33"/>
      <c r="AE724" s="33"/>
      <c r="AT724" s="18" t="s">
        <v>186</v>
      </c>
      <c r="AU724" s="18" t="s">
        <v>91</v>
      </c>
    </row>
    <row r="725" spans="1:65" s="13" customFormat="1" ht="11.25">
      <c r="B725" s="186"/>
      <c r="D725" s="182" t="s">
        <v>187</v>
      </c>
      <c r="E725" s="187" t="s">
        <v>1</v>
      </c>
      <c r="F725" s="188" t="s">
        <v>306</v>
      </c>
      <c r="H725" s="189">
        <v>25</v>
      </c>
      <c r="I725" s="190"/>
      <c r="L725" s="186"/>
      <c r="M725" s="191"/>
      <c r="N725" s="192"/>
      <c r="O725" s="192"/>
      <c r="P725" s="192"/>
      <c r="Q725" s="192"/>
      <c r="R725" s="192"/>
      <c r="S725" s="192"/>
      <c r="T725" s="193"/>
      <c r="AT725" s="187" t="s">
        <v>187</v>
      </c>
      <c r="AU725" s="187" t="s">
        <v>91</v>
      </c>
      <c r="AV725" s="13" t="s">
        <v>91</v>
      </c>
      <c r="AW725" s="13" t="s">
        <v>36</v>
      </c>
      <c r="AX725" s="13" t="s">
        <v>80</v>
      </c>
      <c r="AY725" s="187" t="s">
        <v>180</v>
      </c>
    </row>
    <row r="726" spans="1:65" s="14" customFormat="1" ht="11.25">
      <c r="B726" s="194"/>
      <c r="D726" s="182" t="s">
        <v>187</v>
      </c>
      <c r="E726" s="195" t="s">
        <v>1</v>
      </c>
      <c r="F726" s="196" t="s">
        <v>189</v>
      </c>
      <c r="H726" s="197">
        <v>25</v>
      </c>
      <c r="I726" s="198"/>
      <c r="L726" s="194"/>
      <c r="M726" s="199"/>
      <c r="N726" s="200"/>
      <c r="O726" s="200"/>
      <c r="P726" s="200"/>
      <c r="Q726" s="200"/>
      <c r="R726" s="200"/>
      <c r="S726" s="200"/>
      <c r="T726" s="201"/>
      <c r="AT726" s="195" t="s">
        <v>187</v>
      </c>
      <c r="AU726" s="195" t="s">
        <v>91</v>
      </c>
      <c r="AV726" s="14" t="s">
        <v>128</v>
      </c>
      <c r="AW726" s="14" t="s">
        <v>36</v>
      </c>
      <c r="AX726" s="14" t="s">
        <v>21</v>
      </c>
      <c r="AY726" s="195" t="s">
        <v>180</v>
      </c>
    </row>
    <row r="727" spans="1:65" s="2" customFormat="1" ht="16.5" customHeight="1">
      <c r="A727" s="33"/>
      <c r="B727" s="167"/>
      <c r="C727" s="202" t="s">
        <v>677</v>
      </c>
      <c r="D727" s="202" t="s">
        <v>190</v>
      </c>
      <c r="E727" s="203" t="s">
        <v>2059</v>
      </c>
      <c r="F727" s="204" t="s">
        <v>2060</v>
      </c>
      <c r="G727" s="205" t="s">
        <v>495</v>
      </c>
      <c r="H727" s="206">
        <v>25</v>
      </c>
      <c r="I727" s="207"/>
      <c r="J727" s="208">
        <f>ROUND(I727*H727,2)</f>
        <v>0</v>
      </c>
      <c r="K727" s="209"/>
      <c r="L727" s="210"/>
      <c r="M727" s="211" t="s">
        <v>1</v>
      </c>
      <c r="N727" s="212" t="s">
        <v>45</v>
      </c>
      <c r="O727" s="59"/>
      <c r="P727" s="178">
        <f>O727*H727</f>
        <v>0</v>
      </c>
      <c r="Q727" s="178">
        <v>0</v>
      </c>
      <c r="R727" s="178">
        <f>Q727*H727</f>
        <v>0</v>
      </c>
      <c r="S727" s="178">
        <v>0</v>
      </c>
      <c r="T727" s="179">
        <f>S727*H727</f>
        <v>0</v>
      </c>
      <c r="U727" s="33"/>
      <c r="V727" s="33"/>
      <c r="W727" s="33"/>
      <c r="X727" s="33"/>
      <c r="Y727" s="33"/>
      <c r="Z727" s="33"/>
      <c r="AA727" s="33"/>
      <c r="AB727" s="33"/>
      <c r="AC727" s="33"/>
      <c r="AD727" s="33"/>
      <c r="AE727" s="33"/>
      <c r="AR727" s="180" t="s">
        <v>257</v>
      </c>
      <c r="AT727" s="180" t="s">
        <v>190</v>
      </c>
      <c r="AU727" s="180" t="s">
        <v>91</v>
      </c>
      <c r="AY727" s="18" t="s">
        <v>180</v>
      </c>
      <c r="BE727" s="181">
        <f>IF(N727="základní",J727,0)</f>
        <v>0</v>
      </c>
      <c r="BF727" s="181">
        <f>IF(N727="snížená",J727,0)</f>
        <v>0</v>
      </c>
      <c r="BG727" s="181">
        <f>IF(N727="zákl. přenesená",J727,0)</f>
        <v>0</v>
      </c>
      <c r="BH727" s="181">
        <f>IF(N727="sníž. přenesená",J727,0)</f>
        <v>0</v>
      </c>
      <c r="BI727" s="181">
        <f>IF(N727="nulová",J727,0)</f>
        <v>0</v>
      </c>
      <c r="BJ727" s="18" t="s">
        <v>21</v>
      </c>
      <c r="BK727" s="181">
        <f>ROUND(I727*H727,2)</f>
        <v>0</v>
      </c>
      <c r="BL727" s="18" t="s">
        <v>220</v>
      </c>
      <c r="BM727" s="180" t="s">
        <v>667</v>
      </c>
    </row>
    <row r="728" spans="1:65" s="2" customFormat="1" ht="11.25">
      <c r="A728" s="33"/>
      <c r="B728" s="34"/>
      <c r="C728" s="33"/>
      <c r="D728" s="182" t="s">
        <v>186</v>
      </c>
      <c r="E728" s="33"/>
      <c r="F728" s="183" t="s">
        <v>2060</v>
      </c>
      <c r="G728" s="33"/>
      <c r="H728" s="33"/>
      <c r="I728" s="102"/>
      <c r="J728" s="33"/>
      <c r="K728" s="33"/>
      <c r="L728" s="34"/>
      <c r="M728" s="184"/>
      <c r="N728" s="185"/>
      <c r="O728" s="59"/>
      <c r="P728" s="59"/>
      <c r="Q728" s="59"/>
      <c r="R728" s="59"/>
      <c r="S728" s="59"/>
      <c r="T728" s="60"/>
      <c r="U728" s="33"/>
      <c r="V728" s="33"/>
      <c r="W728" s="33"/>
      <c r="X728" s="33"/>
      <c r="Y728" s="33"/>
      <c r="Z728" s="33"/>
      <c r="AA728" s="33"/>
      <c r="AB728" s="33"/>
      <c r="AC728" s="33"/>
      <c r="AD728" s="33"/>
      <c r="AE728" s="33"/>
      <c r="AT728" s="18" t="s">
        <v>186</v>
      </c>
      <c r="AU728" s="18" t="s">
        <v>91</v>
      </c>
    </row>
    <row r="729" spans="1:65" s="2" customFormat="1" ht="36" customHeight="1">
      <c r="A729" s="33"/>
      <c r="B729" s="167"/>
      <c r="C729" s="168" t="s">
        <v>436</v>
      </c>
      <c r="D729" s="168" t="s">
        <v>182</v>
      </c>
      <c r="E729" s="169" t="s">
        <v>351</v>
      </c>
      <c r="F729" s="170" t="s">
        <v>352</v>
      </c>
      <c r="G729" s="171" t="s">
        <v>199</v>
      </c>
      <c r="H729" s="172">
        <v>31.783000000000001</v>
      </c>
      <c r="I729" s="173"/>
      <c r="J729" s="174">
        <f>ROUND(I729*H729,2)</f>
        <v>0</v>
      </c>
      <c r="K729" s="175"/>
      <c r="L729" s="34"/>
      <c r="M729" s="176" t="s">
        <v>1</v>
      </c>
      <c r="N729" s="177" t="s">
        <v>45</v>
      </c>
      <c r="O729" s="59"/>
      <c r="P729" s="178">
        <f>O729*H729</f>
        <v>0</v>
      </c>
      <c r="Q729" s="178">
        <v>0</v>
      </c>
      <c r="R729" s="178">
        <f>Q729*H729</f>
        <v>0</v>
      </c>
      <c r="S729" s="178">
        <v>0</v>
      </c>
      <c r="T729" s="179">
        <f>S729*H729</f>
        <v>0</v>
      </c>
      <c r="U729" s="33"/>
      <c r="V729" s="33"/>
      <c r="W729" s="33"/>
      <c r="X729" s="33"/>
      <c r="Y729" s="33"/>
      <c r="Z729" s="33"/>
      <c r="AA729" s="33"/>
      <c r="AB729" s="33"/>
      <c r="AC729" s="33"/>
      <c r="AD729" s="33"/>
      <c r="AE729" s="33"/>
      <c r="AR729" s="180" t="s">
        <v>220</v>
      </c>
      <c r="AT729" s="180" t="s">
        <v>182</v>
      </c>
      <c r="AU729" s="180" t="s">
        <v>91</v>
      </c>
      <c r="AY729" s="18" t="s">
        <v>180</v>
      </c>
      <c r="BE729" s="181">
        <f>IF(N729="základní",J729,0)</f>
        <v>0</v>
      </c>
      <c r="BF729" s="181">
        <f>IF(N729="snížená",J729,0)</f>
        <v>0</v>
      </c>
      <c r="BG729" s="181">
        <f>IF(N729="zákl. přenesená",J729,0)</f>
        <v>0</v>
      </c>
      <c r="BH729" s="181">
        <f>IF(N729="sníž. přenesená",J729,0)</f>
        <v>0</v>
      </c>
      <c r="BI729" s="181">
        <f>IF(N729="nulová",J729,0)</f>
        <v>0</v>
      </c>
      <c r="BJ729" s="18" t="s">
        <v>21</v>
      </c>
      <c r="BK729" s="181">
        <f>ROUND(I729*H729,2)</f>
        <v>0</v>
      </c>
      <c r="BL729" s="18" t="s">
        <v>220</v>
      </c>
      <c r="BM729" s="180" t="s">
        <v>671</v>
      </c>
    </row>
    <row r="730" spans="1:65" s="2" customFormat="1" ht="29.25">
      <c r="A730" s="33"/>
      <c r="B730" s="34"/>
      <c r="C730" s="33"/>
      <c r="D730" s="182" t="s">
        <v>186</v>
      </c>
      <c r="E730" s="33"/>
      <c r="F730" s="183" t="s">
        <v>352</v>
      </c>
      <c r="G730" s="33"/>
      <c r="H730" s="33"/>
      <c r="I730" s="102"/>
      <c r="J730" s="33"/>
      <c r="K730" s="33"/>
      <c r="L730" s="34"/>
      <c r="M730" s="184"/>
      <c r="N730" s="185"/>
      <c r="O730" s="59"/>
      <c r="P730" s="59"/>
      <c r="Q730" s="59"/>
      <c r="R730" s="59"/>
      <c r="S730" s="59"/>
      <c r="T730" s="60"/>
      <c r="U730" s="33"/>
      <c r="V730" s="33"/>
      <c r="W730" s="33"/>
      <c r="X730" s="33"/>
      <c r="Y730" s="33"/>
      <c r="Z730" s="33"/>
      <c r="AA730" s="33"/>
      <c r="AB730" s="33"/>
      <c r="AC730" s="33"/>
      <c r="AD730" s="33"/>
      <c r="AE730" s="33"/>
      <c r="AT730" s="18" t="s">
        <v>186</v>
      </c>
      <c r="AU730" s="18" t="s">
        <v>91</v>
      </c>
    </row>
    <row r="731" spans="1:65" s="13" customFormat="1" ht="11.25">
      <c r="B731" s="186"/>
      <c r="D731" s="182" t="s">
        <v>187</v>
      </c>
      <c r="E731" s="187" t="s">
        <v>1</v>
      </c>
      <c r="F731" s="188" t="s">
        <v>2061</v>
      </c>
      <c r="H731" s="189">
        <v>31.783000000000001</v>
      </c>
      <c r="I731" s="190"/>
      <c r="L731" s="186"/>
      <c r="M731" s="191"/>
      <c r="N731" s="192"/>
      <c r="O731" s="192"/>
      <c r="P731" s="192"/>
      <c r="Q731" s="192"/>
      <c r="R731" s="192"/>
      <c r="S731" s="192"/>
      <c r="T731" s="193"/>
      <c r="AT731" s="187" t="s">
        <v>187</v>
      </c>
      <c r="AU731" s="187" t="s">
        <v>91</v>
      </c>
      <c r="AV731" s="13" t="s">
        <v>91</v>
      </c>
      <c r="AW731" s="13" t="s">
        <v>36</v>
      </c>
      <c r="AX731" s="13" t="s">
        <v>80</v>
      </c>
      <c r="AY731" s="187" t="s">
        <v>180</v>
      </c>
    </row>
    <row r="732" spans="1:65" s="14" customFormat="1" ht="11.25">
      <c r="B732" s="194"/>
      <c r="D732" s="182" t="s">
        <v>187</v>
      </c>
      <c r="E732" s="195" t="s">
        <v>1</v>
      </c>
      <c r="F732" s="196" t="s">
        <v>189</v>
      </c>
      <c r="H732" s="197">
        <v>31.783000000000001</v>
      </c>
      <c r="I732" s="198"/>
      <c r="L732" s="194"/>
      <c r="M732" s="199"/>
      <c r="N732" s="200"/>
      <c r="O732" s="200"/>
      <c r="P732" s="200"/>
      <c r="Q732" s="200"/>
      <c r="R732" s="200"/>
      <c r="S732" s="200"/>
      <c r="T732" s="201"/>
      <c r="AT732" s="195" t="s">
        <v>187</v>
      </c>
      <c r="AU732" s="195" t="s">
        <v>91</v>
      </c>
      <c r="AV732" s="14" t="s">
        <v>128</v>
      </c>
      <c r="AW732" s="14" t="s">
        <v>36</v>
      </c>
      <c r="AX732" s="14" t="s">
        <v>21</v>
      </c>
      <c r="AY732" s="195" t="s">
        <v>180</v>
      </c>
    </row>
    <row r="733" spans="1:65" s="2" customFormat="1" ht="24" customHeight="1">
      <c r="A733" s="33"/>
      <c r="B733" s="167"/>
      <c r="C733" s="202" t="s">
        <v>685</v>
      </c>
      <c r="D733" s="202" t="s">
        <v>190</v>
      </c>
      <c r="E733" s="203" t="s">
        <v>2062</v>
      </c>
      <c r="F733" s="204" t="s">
        <v>2063</v>
      </c>
      <c r="G733" s="205" t="s">
        <v>199</v>
      </c>
      <c r="H733" s="206">
        <v>69.739999999999995</v>
      </c>
      <c r="I733" s="207"/>
      <c r="J733" s="208">
        <f>ROUND(I733*H733,2)</f>
        <v>0</v>
      </c>
      <c r="K733" s="209"/>
      <c r="L733" s="210"/>
      <c r="M733" s="211" t="s">
        <v>1</v>
      </c>
      <c r="N733" s="212" t="s">
        <v>45</v>
      </c>
      <c r="O733" s="59"/>
      <c r="P733" s="178">
        <f>O733*H733</f>
        <v>0</v>
      </c>
      <c r="Q733" s="178">
        <v>0</v>
      </c>
      <c r="R733" s="178">
        <f>Q733*H733</f>
        <v>0</v>
      </c>
      <c r="S733" s="178">
        <v>0</v>
      </c>
      <c r="T733" s="179">
        <f>S733*H733</f>
        <v>0</v>
      </c>
      <c r="U733" s="33"/>
      <c r="V733" s="33"/>
      <c r="W733" s="33"/>
      <c r="X733" s="33"/>
      <c r="Y733" s="33"/>
      <c r="Z733" s="33"/>
      <c r="AA733" s="33"/>
      <c r="AB733" s="33"/>
      <c r="AC733" s="33"/>
      <c r="AD733" s="33"/>
      <c r="AE733" s="33"/>
      <c r="AR733" s="180" t="s">
        <v>257</v>
      </c>
      <c r="AT733" s="180" t="s">
        <v>190</v>
      </c>
      <c r="AU733" s="180" t="s">
        <v>91</v>
      </c>
      <c r="AY733" s="18" t="s">
        <v>180</v>
      </c>
      <c r="BE733" s="181">
        <f>IF(N733="základní",J733,0)</f>
        <v>0</v>
      </c>
      <c r="BF733" s="181">
        <f>IF(N733="snížená",J733,0)</f>
        <v>0</v>
      </c>
      <c r="BG733" s="181">
        <f>IF(N733="zákl. přenesená",J733,0)</f>
        <v>0</v>
      </c>
      <c r="BH733" s="181">
        <f>IF(N733="sníž. přenesená",J733,0)</f>
        <v>0</v>
      </c>
      <c r="BI733" s="181">
        <f>IF(N733="nulová",J733,0)</f>
        <v>0</v>
      </c>
      <c r="BJ733" s="18" t="s">
        <v>21</v>
      </c>
      <c r="BK733" s="181">
        <f>ROUND(I733*H733,2)</f>
        <v>0</v>
      </c>
      <c r="BL733" s="18" t="s">
        <v>220</v>
      </c>
      <c r="BM733" s="180" t="s">
        <v>674</v>
      </c>
    </row>
    <row r="734" spans="1:65" s="2" customFormat="1" ht="19.5">
      <c r="A734" s="33"/>
      <c r="B734" s="34"/>
      <c r="C734" s="33"/>
      <c r="D734" s="182" t="s">
        <v>186</v>
      </c>
      <c r="E734" s="33"/>
      <c r="F734" s="183" t="s">
        <v>2063</v>
      </c>
      <c r="G734" s="33"/>
      <c r="H734" s="33"/>
      <c r="I734" s="102"/>
      <c r="J734" s="33"/>
      <c r="K734" s="33"/>
      <c r="L734" s="34"/>
      <c r="M734" s="184"/>
      <c r="N734" s="185"/>
      <c r="O734" s="59"/>
      <c r="P734" s="59"/>
      <c r="Q734" s="59"/>
      <c r="R734" s="59"/>
      <c r="S734" s="59"/>
      <c r="T734" s="60"/>
      <c r="U734" s="33"/>
      <c r="V734" s="33"/>
      <c r="W734" s="33"/>
      <c r="X734" s="33"/>
      <c r="Y734" s="33"/>
      <c r="Z734" s="33"/>
      <c r="AA734" s="33"/>
      <c r="AB734" s="33"/>
      <c r="AC734" s="33"/>
      <c r="AD734" s="33"/>
      <c r="AE734" s="33"/>
      <c r="AT734" s="18" t="s">
        <v>186</v>
      </c>
      <c r="AU734" s="18" t="s">
        <v>91</v>
      </c>
    </row>
    <row r="735" spans="1:65" s="13" customFormat="1" ht="11.25">
      <c r="B735" s="186"/>
      <c r="D735" s="182" t="s">
        <v>187</v>
      </c>
      <c r="E735" s="187" t="s">
        <v>1</v>
      </c>
      <c r="F735" s="188" t="s">
        <v>2064</v>
      </c>
      <c r="H735" s="189">
        <v>69.739999999999995</v>
      </c>
      <c r="I735" s="190"/>
      <c r="L735" s="186"/>
      <c r="M735" s="191"/>
      <c r="N735" s="192"/>
      <c r="O735" s="192"/>
      <c r="P735" s="192"/>
      <c r="Q735" s="192"/>
      <c r="R735" s="192"/>
      <c r="S735" s="192"/>
      <c r="T735" s="193"/>
      <c r="AT735" s="187" t="s">
        <v>187</v>
      </c>
      <c r="AU735" s="187" t="s">
        <v>91</v>
      </c>
      <c r="AV735" s="13" t="s">
        <v>91</v>
      </c>
      <c r="AW735" s="13" t="s">
        <v>36</v>
      </c>
      <c r="AX735" s="13" t="s">
        <v>80</v>
      </c>
      <c r="AY735" s="187" t="s">
        <v>180</v>
      </c>
    </row>
    <row r="736" spans="1:65" s="14" customFormat="1" ht="11.25">
      <c r="B736" s="194"/>
      <c r="D736" s="182" t="s">
        <v>187</v>
      </c>
      <c r="E736" s="195" t="s">
        <v>1</v>
      </c>
      <c r="F736" s="196" t="s">
        <v>189</v>
      </c>
      <c r="H736" s="197">
        <v>69.739999999999995</v>
      </c>
      <c r="I736" s="198"/>
      <c r="L736" s="194"/>
      <c r="M736" s="199"/>
      <c r="N736" s="200"/>
      <c r="O736" s="200"/>
      <c r="P736" s="200"/>
      <c r="Q736" s="200"/>
      <c r="R736" s="200"/>
      <c r="S736" s="200"/>
      <c r="T736" s="201"/>
      <c r="AT736" s="195" t="s">
        <v>187</v>
      </c>
      <c r="AU736" s="195" t="s">
        <v>91</v>
      </c>
      <c r="AV736" s="14" t="s">
        <v>128</v>
      </c>
      <c r="AW736" s="14" t="s">
        <v>36</v>
      </c>
      <c r="AX736" s="14" t="s">
        <v>21</v>
      </c>
      <c r="AY736" s="195" t="s">
        <v>180</v>
      </c>
    </row>
    <row r="737" spans="1:65" s="2" customFormat="1" ht="36" customHeight="1">
      <c r="A737" s="33"/>
      <c r="B737" s="167"/>
      <c r="C737" s="168" t="s">
        <v>439</v>
      </c>
      <c r="D737" s="168" t="s">
        <v>182</v>
      </c>
      <c r="E737" s="169" t="s">
        <v>351</v>
      </c>
      <c r="F737" s="170" t="s">
        <v>352</v>
      </c>
      <c r="G737" s="171" t="s">
        <v>199</v>
      </c>
      <c r="H737" s="172">
        <v>32.200000000000003</v>
      </c>
      <c r="I737" s="173"/>
      <c r="J737" s="174">
        <f>ROUND(I737*H737,2)</f>
        <v>0</v>
      </c>
      <c r="K737" s="175"/>
      <c r="L737" s="34"/>
      <c r="M737" s="176" t="s">
        <v>1</v>
      </c>
      <c r="N737" s="177" t="s">
        <v>45</v>
      </c>
      <c r="O737" s="59"/>
      <c r="P737" s="178">
        <f>O737*H737</f>
        <v>0</v>
      </c>
      <c r="Q737" s="178">
        <v>0</v>
      </c>
      <c r="R737" s="178">
        <f>Q737*H737</f>
        <v>0</v>
      </c>
      <c r="S737" s="178">
        <v>0</v>
      </c>
      <c r="T737" s="179">
        <f>S737*H737</f>
        <v>0</v>
      </c>
      <c r="U737" s="33"/>
      <c r="V737" s="33"/>
      <c r="W737" s="33"/>
      <c r="X737" s="33"/>
      <c r="Y737" s="33"/>
      <c r="Z737" s="33"/>
      <c r="AA737" s="33"/>
      <c r="AB737" s="33"/>
      <c r="AC737" s="33"/>
      <c r="AD737" s="33"/>
      <c r="AE737" s="33"/>
      <c r="AR737" s="180" t="s">
        <v>220</v>
      </c>
      <c r="AT737" s="180" t="s">
        <v>182</v>
      </c>
      <c r="AU737" s="180" t="s">
        <v>91</v>
      </c>
      <c r="AY737" s="18" t="s">
        <v>180</v>
      </c>
      <c r="BE737" s="181">
        <f>IF(N737="základní",J737,0)</f>
        <v>0</v>
      </c>
      <c r="BF737" s="181">
        <f>IF(N737="snížená",J737,0)</f>
        <v>0</v>
      </c>
      <c r="BG737" s="181">
        <f>IF(N737="zákl. přenesená",J737,0)</f>
        <v>0</v>
      </c>
      <c r="BH737" s="181">
        <f>IF(N737="sníž. přenesená",J737,0)</f>
        <v>0</v>
      </c>
      <c r="BI737" s="181">
        <f>IF(N737="nulová",J737,0)</f>
        <v>0</v>
      </c>
      <c r="BJ737" s="18" t="s">
        <v>21</v>
      </c>
      <c r="BK737" s="181">
        <f>ROUND(I737*H737,2)</f>
        <v>0</v>
      </c>
      <c r="BL737" s="18" t="s">
        <v>220</v>
      </c>
      <c r="BM737" s="180" t="s">
        <v>680</v>
      </c>
    </row>
    <row r="738" spans="1:65" s="2" customFormat="1" ht="29.25">
      <c r="A738" s="33"/>
      <c r="B738" s="34"/>
      <c r="C738" s="33"/>
      <c r="D738" s="182" t="s">
        <v>186</v>
      </c>
      <c r="E738" s="33"/>
      <c r="F738" s="183" t="s">
        <v>352</v>
      </c>
      <c r="G738" s="33"/>
      <c r="H738" s="33"/>
      <c r="I738" s="102"/>
      <c r="J738" s="33"/>
      <c r="K738" s="33"/>
      <c r="L738" s="34"/>
      <c r="M738" s="184"/>
      <c r="N738" s="185"/>
      <c r="O738" s="59"/>
      <c r="P738" s="59"/>
      <c r="Q738" s="59"/>
      <c r="R738" s="59"/>
      <c r="S738" s="59"/>
      <c r="T738" s="60"/>
      <c r="U738" s="33"/>
      <c r="V738" s="33"/>
      <c r="W738" s="33"/>
      <c r="X738" s="33"/>
      <c r="Y738" s="33"/>
      <c r="Z738" s="33"/>
      <c r="AA738" s="33"/>
      <c r="AB738" s="33"/>
      <c r="AC738" s="33"/>
      <c r="AD738" s="33"/>
      <c r="AE738" s="33"/>
      <c r="AT738" s="18" t="s">
        <v>186</v>
      </c>
      <c r="AU738" s="18" t="s">
        <v>91</v>
      </c>
    </row>
    <row r="739" spans="1:65" s="13" customFormat="1" ht="11.25">
      <c r="B739" s="186"/>
      <c r="D739" s="182" t="s">
        <v>187</v>
      </c>
      <c r="E739" s="187" t="s">
        <v>1</v>
      </c>
      <c r="F739" s="188" t="s">
        <v>2065</v>
      </c>
      <c r="H739" s="189">
        <v>32.200000000000003</v>
      </c>
      <c r="I739" s="190"/>
      <c r="L739" s="186"/>
      <c r="M739" s="191"/>
      <c r="N739" s="192"/>
      <c r="O739" s="192"/>
      <c r="P739" s="192"/>
      <c r="Q739" s="192"/>
      <c r="R739" s="192"/>
      <c r="S739" s="192"/>
      <c r="T739" s="193"/>
      <c r="AT739" s="187" t="s">
        <v>187</v>
      </c>
      <c r="AU739" s="187" t="s">
        <v>91</v>
      </c>
      <c r="AV739" s="13" t="s">
        <v>91</v>
      </c>
      <c r="AW739" s="13" t="s">
        <v>36</v>
      </c>
      <c r="AX739" s="13" t="s">
        <v>80</v>
      </c>
      <c r="AY739" s="187" t="s">
        <v>180</v>
      </c>
    </row>
    <row r="740" spans="1:65" s="14" customFormat="1" ht="11.25">
      <c r="B740" s="194"/>
      <c r="D740" s="182" t="s">
        <v>187</v>
      </c>
      <c r="E740" s="195" t="s">
        <v>1</v>
      </c>
      <c r="F740" s="196" t="s">
        <v>189</v>
      </c>
      <c r="H740" s="197">
        <v>32.200000000000003</v>
      </c>
      <c r="I740" s="198"/>
      <c r="L740" s="194"/>
      <c r="M740" s="199"/>
      <c r="N740" s="200"/>
      <c r="O740" s="200"/>
      <c r="P740" s="200"/>
      <c r="Q740" s="200"/>
      <c r="R740" s="200"/>
      <c r="S740" s="200"/>
      <c r="T740" s="201"/>
      <c r="AT740" s="195" t="s">
        <v>187</v>
      </c>
      <c r="AU740" s="195" t="s">
        <v>91</v>
      </c>
      <c r="AV740" s="14" t="s">
        <v>128</v>
      </c>
      <c r="AW740" s="14" t="s">
        <v>36</v>
      </c>
      <c r="AX740" s="14" t="s">
        <v>21</v>
      </c>
      <c r="AY740" s="195" t="s">
        <v>180</v>
      </c>
    </row>
    <row r="741" spans="1:65" s="2" customFormat="1" ht="24" customHeight="1">
      <c r="A741" s="33"/>
      <c r="B741" s="167"/>
      <c r="C741" s="202" t="s">
        <v>693</v>
      </c>
      <c r="D741" s="202" t="s">
        <v>190</v>
      </c>
      <c r="E741" s="203" t="s">
        <v>2062</v>
      </c>
      <c r="F741" s="204" t="s">
        <v>2063</v>
      </c>
      <c r="G741" s="205" t="s">
        <v>199</v>
      </c>
      <c r="H741" s="206">
        <v>35.42</v>
      </c>
      <c r="I741" s="207"/>
      <c r="J741" s="208">
        <f>ROUND(I741*H741,2)</f>
        <v>0</v>
      </c>
      <c r="K741" s="209"/>
      <c r="L741" s="210"/>
      <c r="M741" s="211" t="s">
        <v>1</v>
      </c>
      <c r="N741" s="212" t="s">
        <v>45</v>
      </c>
      <c r="O741" s="59"/>
      <c r="P741" s="178">
        <f>O741*H741</f>
        <v>0</v>
      </c>
      <c r="Q741" s="178">
        <v>0</v>
      </c>
      <c r="R741" s="178">
        <f>Q741*H741</f>
        <v>0</v>
      </c>
      <c r="S741" s="178">
        <v>0</v>
      </c>
      <c r="T741" s="179">
        <f>S741*H741</f>
        <v>0</v>
      </c>
      <c r="U741" s="33"/>
      <c r="V741" s="33"/>
      <c r="W741" s="33"/>
      <c r="X741" s="33"/>
      <c r="Y741" s="33"/>
      <c r="Z741" s="33"/>
      <c r="AA741" s="33"/>
      <c r="AB741" s="33"/>
      <c r="AC741" s="33"/>
      <c r="AD741" s="33"/>
      <c r="AE741" s="33"/>
      <c r="AR741" s="180" t="s">
        <v>257</v>
      </c>
      <c r="AT741" s="180" t="s">
        <v>190</v>
      </c>
      <c r="AU741" s="180" t="s">
        <v>91</v>
      </c>
      <c r="AY741" s="18" t="s">
        <v>180</v>
      </c>
      <c r="BE741" s="181">
        <f>IF(N741="základní",J741,0)</f>
        <v>0</v>
      </c>
      <c r="BF741" s="181">
        <f>IF(N741="snížená",J741,0)</f>
        <v>0</v>
      </c>
      <c r="BG741" s="181">
        <f>IF(N741="zákl. přenesená",J741,0)</f>
        <v>0</v>
      </c>
      <c r="BH741" s="181">
        <f>IF(N741="sníž. přenesená",J741,0)</f>
        <v>0</v>
      </c>
      <c r="BI741" s="181">
        <f>IF(N741="nulová",J741,0)</f>
        <v>0</v>
      </c>
      <c r="BJ741" s="18" t="s">
        <v>21</v>
      </c>
      <c r="BK741" s="181">
        <f>ROUND(I741*H741,2)</f>
        <v>0</v>
      </c>
      <c r="BL741" s="18" t="s">
        <v>220</v>
      </c>
      <c r="BM741" s="180" t="s">
        <v>684</v>
      </c>
    </row>
    <row r="742" spans="1:65" s="2" customFormat="1" ht="19.5">
      <c r="A742" s="33"/>
      <c r="B742" s="34"/>
      <c r="C742" s="33"/>
      <c r="D742" s="182" t="s">
        <v>186</v>
      </c>
      <c r="E742" s="33"/>
      <c r="F742" s="183" t="s">
        <v>2063</v>
      </c>
      <c r="G742" s="33"/>
      <c r="H742" s="33"/>
      <c r="I742" s="102"/>
      <c r="J742" s="33"/>
      <c r="K742" s="33"/>
      <c r="L742" s="34"/>
      <c r="M742" s="184"/>
      <c r="N742" s="185"/>
      <c r="O742" s="59"/>
      <c r="P742" s="59"/>
      <c r="Q742" s="59"/>
      <c r="R742" s="59"/>
      <c r="S742" s="59"/>
      <c r="T742" s="60"/>
      <c r="U742" s="33"/>
      <c r="V742" s="33"/>
      <c r="W742" s="33"/>
      <c r="X742" s="33"/>
      <c r="Y742" s="33"/>
      <c r="Z742" s="33"/>
      <c r="AA742" s="33"/>
      <c r="AB742" s="33"/>
      <c r="AC742" s="33"/>
      <c r="AD742" s="33"/>
      <c r="AE742" s="33"/>
      <c r="AT742" s="18" t="s">
        <v>186</v>
      </c>
      <c r="AU742" s="18" t="s">
        <v>91</v>
      </c>
    </row>
    <row r="743" spans="1:65" s="13" customFormat="1" ht="11.25">
      <c r="B743" s="186"/>
      <c r="D743" s="182" t="s">
        <v>187</v>
      </c>
      <c r="E743" s="187" t="s">
        <v>1</v>
      </c>
      <c r="F743" s="188" t="s">
        <v>2066</v>
      </c>
      <c r="H743" s="189">
        <v>35.42</v>
      </c>
      <c r="I743" s="190"/>
      <c r="L743" s="186"/>
      <c r="M743" s="191"/>
      <c r="N743" s="192"/>
      <c r="O743" s="192"/>
      <c r="P743" s="192"/>
      <c r="Q743" s="192"/>
      <c r="R743" s="192"/>
      <c r="S743" s="192"/>
      <c r="T743" s="193"/>
      <c r="AT743" s="187" t="s">
        <v>187</v>
      </c>
      <c r="AU743" s="187" t="s">
        <v>91</v>
      </c>
      <c r="AV743" s="13" t="s">
        <v>91</v>
      </c>
      <c r="AW743" s="13" t="s">
        <v>36</v>
      </c>
      <c r="AX743" s="13" t="s">
        <v>80</v>
      </c>
      <c r="AY743" s="187" t="s">
        <v>180</v>
      </c>
    </row>
    <row r="744" spans="1:65" s="14" customFormat="1" ht="11.25">
      <c r="B744" s="194"/>
      <c r="D744" s="182" t="s">
        <v>187</v>
      </c>
      <c r="E744" s="195" t="s">
        <v>1</v>
      </c>
      <c r="F744" s="196" t="s">
        <v>189</v>
      </c>
      <c r="H744" s="197">
        <v>35.42</v>
      </c>
      <c r="I744" s="198"/>
      <c r="L744" s="194"/>
      <c r="M744" s="199"/>
      <c r="N744" s="200"/>
      <c r="O744" s="200"/>
      <c r="P744" s="200"/>
      <c r="Q744" s="200"/>
      <c r="R744" s="200"/>
      <c r="S744" s="200"/>
      <c r="T744" s="201"/>
      <c r="AT744" s="195" t="s">
        <v>187</v>
      </c>
      <c r="AU744" s="195" t="s">
        <v>91</v>
      </c>
      <c r="AV744" s="14" t="s">
        <v>128</v>
      </c>
      <c r="AW744" s="14" t="s">
        <v>36</v>
      </c>
      <c r="AX744" s="14" t="s">
        <v>21</v>
      </c>
      <c r="AY744" s="195" t="s">
        <v>180</v>
      </c>
    </row>
    <row r="745" spans="1:65" s="2" customFormat="1" ht="48" customHeight="1">
      <c r="A745" s="33"/>
      <c r="B745" s="167"/>
      <c r="C745" s="168" t="s">
        <v>444</v>
      </c>
      <c r="D745" s="168" t="s">
        <v>182</v>
      </c>
      <c r="E745" s="169" t="s">
        <v>358</v>
      </c>
      <c r="F745" s="170" t="s">
        <v>359</v>
      </c>
      <c r="G745" s="171" t="s">
        <v>185</v>
      </c>
      <c r="H745" s="172">
        <v>1.716</v>
      </c>
      <c r="I745" s="173"/>
      <c r="J745" s="174">
        <f>ROUND(I745*H745,2)</f>
        <v>0</v>
      </c>
      <c r="K745" s="175"/>
      <c r="L745" s="34"/>
      <c r="M745" s="176" t="s">
        <v>1</v>
      </c>
      <c r="N745" s="177" t="s">
        <v>45</v>
      </c>
      <c r="O745" s="59"/>
      <c r="P745" s="178">
        <f>O745*H745</f>
        <v>0</v>
      </c>
      <c r="Q745" s="178">
        <v>0</v>
      </c>
      <c r="R745" s="178">
        <f>Q745*H745</f>
        <v>0</v>
      </c>
      <c r="S745" s="178">
        <v>0</v>
      </c>
      <c r="T745" s="179">
        <f>S745*H745</f>
        <v>0</v>
      </c>
      <c r="U745" s="33"/>
      <c r="V745" s="33"/>
      <c r="W745" s="33"/>
      <c r="X745" s="33"/>
      <c r="Y745" s="33"/>
      <c r="Z745" s="33"/>
      <c r="AA745" s="33"/>
      <c r="AB745" s="33"/>
      <c r="AC745" s="33"/>
      <c r="AD745" s="33"/>
      <c r="AE745" s="33"/>
      <c r="AR745" s="180" t="s">
        <v>220</v>
      </c>
      <c r="AT745" s="180" t="s">
        <v>182</v>
      </c>
      <c r="AU745" s="180" t="s">
        <v>91</v>
      </c>
      <c r="AY745" s="18" t="s">
        <v>180</v>
      </c>
      <c r="BE745" s="181">
        <f>IF(N745="základní",J745,0)</f>
        <v>0</v>
      </c>
      <c r="BF745" s="181">
        <f>IF(N745="snížená",J745,0)</f>
        <v>0</v>
      </c>
      <c r="BG745" s="181">
        <f>IF(N745="zákl. přenesená",J745,0)</f>
        <v>0</v>
      </c>
      <c r="BH745" s="181">
        <f>IF(N745="sníž. přenesená",J745,0)</f>
        <v>0</v>
      </c>
      <c r="BI745" s="181">
        <f>IF(N745="nulová",J745,0)</f>
        <v>0</v>
      </c>
      <c r="BJ745" s="18" t="s">
        <v>21</v>
      </c>
      <c r="BK745" s="181">
        <f>ROUND(I745*H745,2)</f>
        <v>0</v>
      </c>
      <c r="BL745" s="18" t="s">
        <v>220</v>
      </c>
      <c r="BM745" s="180" t="s">
        <v>688</v>
      </c>
    </row>
    <row r="746" spans="1:65" s="2" customFormat="1" ht="29.25">
      <c r="A746" s="33"/>
      <c r="B746" s="34"/>
      <c r="C746" s="33"/>
      <c r="D746" s="182" t="s">
        <v>186</v>
      </c>
      <c r="E746" s="33"/>
      <c r="F746" s="183" t="s">
        <v>359</v>
      </c>
      <c r="G746" s="33"/>
      <c r="H746" s="33"/>
      <c r="I746" s="102"/>
      <c r="J746" s="33"/>
      <c r="K746" s="33"/>
      <c r="L746" s="34"/>
      <c r="M746" s="184"/>
      <c r="N746" s="185"/>
      <c r="O746" s="59"/>
      <c r="P746" s="59"/>
      <c r="Q746" s="59"/>
      <c r="R746" s="59"/>
      <c r="S746" s="59"/>
      <c r="T746" s="60"/>
      <c r="U746" s="33"/>
      <c r="V746" s="33"/>
      <c r="W746" s="33"/>
      <c r="X746" s="33"/>
      <c r="Y746" s="33"/>
      <c r="Z746" s="33"/>
      <c r="AA746" s="33"/>
      <c r="AB746" s="33"/>
      <c r="AC746" s="33"/>
      <c r="AD746" s="33"/>
      <c r="AE746" s="33"/>
      <c r="AT746" s="18" t="s">
        <v>186</v>
      </c>
      <c r="AU746" s="18" t="s">
        <v>91</v>
      </c>
    </row>
    <row r="747" spans="1:65" s="12" customFormat="1" ht="22.9" customHeight="1">
      <c r="B747" s="154"/>
      <c r="D747" s="155" t="s">
        <v>79</v>
      </c>
      <c r="E747" s="165" t="s">
        <v>361</v>
      </c>
      <c r="F747" s="165" t="s">
        <v>362</v>
      </c>
      <c r="I747" s="157"/>
      <c r="J747" s="166">
        <f>BK747</f>
        <v>0</v>
      </c>
      <c r="L747" s="154"/>
      <c r="M747" s="159"/>
      <c r="N747" s="160"/>
      <c r="O747" s="160"/>
      <c r="P747" s="161">
        <f>SUM(P748:P795)</f>
        <v>0</v>
      </c>
      <c r="Q747" s="160"/>
      <c r="R747" s="161">
        <f>SUM(R748:R795)</f>
        <v>0</v>
      </c>
      <c r="S747" s="160"/>
      <c r="T747" s="162">
        <f>SUM(T748:T795)</f>
        <v>0</v>
      </c>
      <c r="AR747" s="155" t="s">
        <v>91</v>
      </c>
      <c r="AT747" s="163" t="s">
        <v>79</v>
      </c>
      <c r="AU747" s="163" t="s">
        <v>21</v>
      </c>
      <c r="AY747" s="155" t="s">
        <v>180</v>
      </c>
      <c r="BK747" s="164">
        <f>SUM(BK748:BK795)</f>
        <v>0</v>
      </c>
    </row>
    <row r="748" spans="1:65" s="2" customFormat="1" ht="24" customHeight="1">
      <c r="A748" s="33"/>
      <c r="B748" s="167"/>
      <c r="C748" s="168" t="s">
        <v>702</v>
      </c>
      <c r="D748" s="168" t="s">
        <v>182</v>
      </c>
      <c r="E748" s="169" t="s">
        <v>2067</v>
      </c>
      <c r="F748" s="170" t="s">
        <v>2068</v>
      </c>
      <c r="G748" s="171" t="s">
        <v>383</v>
      </c>
      <c r="H748" s="172">
        <v>0.42</v>
      </c>
      <c r="I748" s="173"/>
      <c r="J748" s="174">
        <f>ROUND(I748*H748,2)</f>
        <v>0</v>
      </c>
      <c r="K748" s="175"/>
      <c r="L748" s="34"/>
      <c r="M748" s="176" t="s">
        <v>1</v>
      </c>
      <c r="N748" s="177" t="s">
        <v>45</v>
      </c>
      <c r="O748" s="59"/>
      <c r="P748" s="178">
        <f>O748*H748</f>
        <v>0</v>
      </c>
      <c r="Q748" s="178">
        <v>0</v>
      </c>
      <c r="R748" s="178">
        <f>Q748*H748</f>
        <v>0</v>
      </c>
      <c r="S748" s="178">
        <v>0</v>
      </c>
      <c r="T748" s="179">
        <f>S748*H748</f>
        <v>0</v>
      </c>
      <c r="U748" s="33"/>
      <c r="V748" s="33"/>
      <c r="W748" s="33"/>
      <c r="X748" s="33"/>
      <c r="Y748" s="33"/>
      <c r="Z748" s="33"/>
      <c r="AA748" s="33"/>
      <c r="AB748" s="33"/>
      <c r="AC748" s="33"/>
      <c r="AD748" s="33"/>
      <c r="AE748" s="33"/>
      <c r="AR748" s="180" t="s">
        <v>220</v>
      </c>
      <c r="AT748" s="180" t="s">
        <v>182</v>
      </c>
      <c r="AU748" s="180" t="s">
        <v>91</v>
      </c>
      <c r="AY748" s="18" t="s">
        <v>180</v>
      </c>
      <c r="BE748" s="181">
        <f>IF(N748="základní",J748,0)</f>
        <v>0</v>
      </c>
      <c r="BF748" s="181">
        <f>IF(N748="snížená",J748,0)</f>
        <v>0</v>
      </c>
      <c r="BG748" s="181">
        <f>IF(N748="zákl. přenesená",J748,0)</f>
        <v>0</v>
      </c>
      <c r="BH748" s="181">
        <f>IF(N748="sníž. přenesená",J748,0)</f>
        <v>0</v>
      </c>
      <c r="BI748" s="181">
        <f>IF(N748="nulová",J748,0)</f>
        <v>0</v>
      </c>
      <c r="BJ748" s="18" t="s">
        <v>21</v>
      </c>
      <c r="BK748" s="181">
        <f>ROUND(I748*H748,2)</f>
        <v>0</v>
      </c>
      <c r="BL748" s="18" t="s">
        <v>220</v>
      </c>
      <c r="BM748" s="180" t="s">
        <v>692</v>
      </c>
    </row>
    <row r="749" spans="1:65" s="2" customFormat="1" ht="19.5">
      <c r="A749" s="33"/>
      <c r="B749" s="34"/>
      <c r="C749" s="33"/>
      <c r="D749" s="182" t="s">
        <v>186</v>
      </c>
      <c r="E749" s="33"/>
      <c r="F749" s="183" t="s">
        <v>2068</v>
      </c>
      <c r="G749" s="33"/>
      <c r="H749" s="33"/>
      <c r="I749" s="102"/>
      <c r="J749" s="33"/>
      <c r="K749" s="33"/>
      <c r="L749" s="34"/>
      <c r="M749" s="184"/>
      <c r="N749" s="185"/>
      <c r="O749" s="59"/>
      <c r="P749" s="59"/>
      <c r="Q749" s="59"/>
      <c r="R749" s="59"/>
      <c r="S749" s="59"/>
      <c r="T749" s="60"/>
      <c r="U749" s="33"/>
      <c r="V749" s="33"/>
      <c r="W749" s="33"/>
      <c r="X749" s="33"/>
      <c r="Y749" s="33"/>
      <c r="Z749" s="33"/>
      <c r="AA749" s="33"/>
      <c r="AB749" s="33"/>
      <c r="AC749" s="33"/>
      <c r="AD749" s="33"/>
      <c r="AE749" s="33"/>
      <c r="AT749" s="18" t="s">
        <v>186</v>
      </c>
      <c r="AU749" s="18" t="s">
        <v>91</v>
      </c>
    </row>
    <row r="750" spans="1:65" s="15" customFormat="1" ht="11.25">
      <c r="B750" s="213"/>
      <c r="D750" s="182" t="s">
        <v>187</v>
      </c>
      <c r="E750" s="214" t="s">
        <v>1</v>
      </c>
      <c r="F750" s="215" t="s">
        <v>2069</v>
      </c>
      <c r="H750" s="214" t="s">
        <v>1</v>
      </c>
      <c r="I750" s="216"/>
      <c r="L750" s="213"/>
      <c r="M750" s="217"/>
      <c r="N750" s="218"/>
      <c r="O750" s="218"/>
      <c r="P750" s="218"/>
      <c r="Q750" s="218"/>
      <c r="R750" s="218"/>
      <c r="S750" s="218"/>
      <c r="T750" s="219"/>
      <c r="AT750" s="214" t="s">
        <v>187</v>
      </c>
      <c r="AU750" s="214" t="s">
        <v>91</v>
      </c>
      <c r="AV750" s="15" t="s">
        <v>21</v>
      </c>
      <c r="AW750" s="15" t="s">
        <v>36</v>
      </c>
      <c r="AX750" s="15" t="s">
        <v>80</v>
      </c>
      <c r="AY750" s="214" t="s">
        <v>180</v>
      </c>
    </row>
    <row r="751" spans="1:65" s="13" customFormat="1" ht="11.25">
      <c r="B751" s="186"/>
      <c r="D751" s="182" t="s">
        <v>187</v>
      </c>
      <c r="E751" s="187" t="s">
        <v>1</v>
      </c>
      <c r="F751" s="188" t="s">
        <v>2070</v>
      </c>
      <c r="H751" s="189">
        <v>0.42</v>
      </c>
      <c r="I751" s="190"/>
      <c r="L751" s="186"/>
      <c r="M751" s="191"/>
      <c r="N751" s="192"/>
      <c r="O751" s="192"/>
      <c r="P751" s="192"/>
      <c r="Q751" s="192"/>
      <c r="R751" s="192"/>
      <c r="S751" s="192"/>
      <c r="T751" s="193"/>
      <c r="AT751" s="187" t="s">
        <v>187</v>
      </c>
      <c r="AU751" s="187" t="s">
        <v>91</v>
      </c>
      <c r="AV751" s="13" t="s">
        <v>91</v>
      </c>
      <c r="AW751" s="13" t="s">
        <v>36</v>
      </c>
      <c r="AX751" s="13" t="s">
        <v>80</v>
      </c>
      <c r="AY751" s="187" t="s">
        <v>180</v>
      </c>
    </row>
    <row r="752" spans="1:65" s="14" customFormat="1" ht="11.25">
      <c r="B752" s="194"/>
      <c r="D752" s="182" t="s">
        <v>187</v>
      </c>
      <c r="E752" s="195" t="s">
        <v>1</v>
      </c>
      <c r="F752" s="196" t="s">
        <v>189</v>
      </c>
      <c r="H752" s="197">
        <v>0.42</v>
      </c>
      <c r="I752" s="198"/>
      <c r="L752" s="194"/>
      <c r="M752" s="199"/>
      <c r="N752" s="200"/>
      <c r="O752" s="200"/>
      <c r="P752" s="200"/>
      <c r="Q752" s="200"/>
      <c r="R752" s="200"/>
      <c r="S752" s="200"/>
      <c r="T752" s="201"/>
      <c r="AT752" s="195" t="s">
        <v>187</v>
      </c>
      <c r="AU752" s="195" t="s">
        <v>91</v>
      </c>
      <c r="AV752" s="14" t="s">
        <v>128</v>
      </c>
      <c r="AW752" s="14" t="s">
        <v>36</v>
      </c>
      <c r="AX752" s="14" t="s">
        <v>21</v>
      </c>
      <c r="AY752" s="195" t="s">
        <v>180</v>
      </c>
    </row>
    <row r="753" spans="1:65" s="2" customFormat="1" ht="24" customHeight="1">
      <c r="A753" s="33"/>
      <c r="B753" s="167"/>
      <c r="C753" s="168" t="s">
        <v>446</v>
      </c>
      <c r="D753" s="168" t="s">
        <v>182</v>
      </c>
      <c r="E753" s="169" t="s">
        <v>404</v>
      </c>
      <c r="F753" s="170" t="s">
        <v>405</v>
      </c>
      <c r="G753" s="171" t="s">
        <v>213</v>
      </c>
      <c r="H753" s="172">
        <v>21</v>
      </c>
      <c r="I753" s="173"/>
      <c r="J753" s="174">
        <f>ROUND(I753*H753,2)</f>
        <v>0</v>
      </c>
      <c r="K753" s="175"/>
      <c r="L753" s="34"/>
      <c r="M753" s="176" t="s">
        <v>1</v>
      </c>
      <c r="N753" s="177" t="s">
        <v>45</v>
      </c>
      <c r="O753" s="59"/>
      <c r="P753" s="178">
        <f>O753*H753</f>
        <v>0</v>
      </c>
      <c r="Q753" s="178">
        <v>0</v>
      </c>
      <c r="R753" s="178">
        <f>Q753*H753</f>
        <v>0</v>
      </c>
      <c r="S753" s="178">
        <v>0</v>
      </c>
      <c r="T753" s="179">
        <f>S753*H753</f>
        <v>0</v>
      </c>
      <c r="U753" s="33"/>
      <c r="V753" s="33"/>
      <c r="W753" s="33"/>
      <c r="X753" s="33"/>
      <c r="Y753" s="33"/>
      <c r="Z753" s="33"/>
      <c r="AA753" s="33"/>
      <c r="AB753" s="33"/>
      <c r="AC753" s="33"/>
      <c r="AD753" s="33"/>
      <c r="AE753" s="33"/>
      <c r="AR753" s="180" t="s">
        <v>220</v>
      </c>
      <c r="AT753" s="180" t="s">
        <v>182</v>
      </c>
      <c r="AU753" s="180" t="s">
        <v>91</v>
      </c>
      <c r="AY753" s="18" t="s">
        <v>180</v>
      </c>
      <c r="BE753" s="181">
        <f>IF(N753="základní",J753,0)</f>
        <v>0</v>
      </c>
      <c r="BF753" s="181">
        <f>IF(N753="snížená",J753,0)</f>
        <v>0</v>
      </c>
      <c r="BG753" s="181">
        <f>IF(N753="zákl. přenesená",J753,0)</f>
        <v>0</v>
      </c>
      <c r="BH753" s="181">
        <f>IF(N753="sníž. přenesená",J753,0)</f>
        <v>0</v>
      </c>
      <c r="BI753" s="181">
        <f>IF(N753="nulová",J753,0)</f>
        <v>0</v>
      </c>
      <c r="BJ753" s="18" t="s">
        <v>21</v>
      </c>
      <c r="BK753" s="181">
        <f>ROUND(I753*H753,2)</f>
        <v>0</v>
      </c>
      <c r="BL753" s="18" t="s">
        <v>220</v>
      </c>
      <c r="BM753" s="180" t="s">
        <v>696</v>
      </c>
    </row>
    <row r="754" spans="1:65" s="2" customFormat="1" ht="19.5">
      <c r="A754" s="33"/>
      <c r="B754" s="34"/>
      <c r="C754" s="33"/>
      <c r="D754" s="182" t="s">
        <v>186</v>
      </c>
      <c r="E754" s="33"/>
      <c r="F754" s="183" t="s">
        <v>405</v>
      </c>
      <c r="G754" s="33"/>
      <c r="H754" s="33"/>
      <c r="I754" s="102"/>
      <c r="J754" s="33"/>
      <c r="K754" s="33"/>
      <c r="L754" s="34"/>
      <c r="M754" s="184"/>
      <c r="N754" s="185"/>
      <c r="O754" s="59"/>
      <c r="P754" s="59"/>
      <c r="Q754" s="59"/>
      <c r="R754" s="59"/>
      <c r="S754" s="59"/>
      <c r="T754" s="60"/>
      <c r="U754" s="33"/>
      <c r="V754" s="33"/>
      <c r="W754" s="33"/>
      <c r="X754" s="33"/>
      <c r="Y754" s="33"/>
      <c r="Z754" s="33"/>
      <c r="AA754" s="33"/>
      <c r="AB754" s="33"/>
      <c r="AC754" s="33"/>
      <c r="AD754" s="33"/>
      <c r="AE754" s="33"/>
      <c r="AT754" s="18" t="s">
        <v>186</v>
      </c>
      <c r="AU754" s="18" t="s">
        <v>91</v>
      </c>
    </row>
    <row r="755" spans="1:65" s="15" customFormat="1" ht="11.25">
      <c r="B755" s="213"/>
      <c r="D755" s="182" t="s">
        <v>187</v>
      </c>
      <c r="E755" s="214" t="s">
        <v>1</v>
      </c>
      <c r="F755" s="215" t="s">
        <v>2069</v>
      </c>
      <c r="H755" s="214" t="s">
        <v>1</v>
      </c>
      <c r="I755" s="216"/>
      <c r="L755" s="213"/>
      <c r="M755" s="217"/>
      <c r="N755" s="218"/>
      <c r="O755" s="218"/>
      <c r="P755" s="218"/>
      <c r="Q755" s="218"/>
      <c r="R755" s="218"/>
      <c r="S755" s="218"/>
      <c r="T755" s="219"/>
      <c r="AT755" s="214" t="s">
        <v>187</v>
      </c>
      <c r="AU755" s="214" t="s">
        <v>91</v>
      </c>
      <c r="AV755" s="15" t="s">
        <v>21</v>
      </c>
      <c r="AW755" s="15" t="s">
        <v>36</v>
      </c>
      <c r="AX755" s="15" t="s">
        <v>80</v>
      </c>
      <c r="AY755" s="214" t="s">
        <v>180</v>
      </c>
    </row>
    <row r="756" spans="1:65" s="13" customFormat="1" ht="11.25">
      <c r="B756" s="186"/>
      <c r="D756" s="182" t="s">
        <v>187</v>
      </c>
      <c r="E756" s="187" t="s">
        <v>1</v>
      </c>
      <c r="F756" s="188" t="s">
        <v>2071</v>
      </c>
      <c r="H756" s="189">
        <v>21</v>
      </c>
      <c r="I756" s="190"/>
      <c r="L756" s="186"/>
      <c r="M756" s="191"/>
      <c r="N756" s="192"/>
      <c r="O756" s="192"/>
      <c r="P756" s="192"/>
      <c r="Q756" s="192"/>
      <c r="R756" s="192"/>
      <c r="S756" s="192"/>
      <c r="T756" s="193"/>
      <c r="AT756" s="187" t="s">
        <v>187</v>
      </c>
      <c r="AU756" s="187" t="s">
        <v>91</v>
      </c>
      <c r="AV756" s="13" t="s">
        <v>91</v>
      </c>
      <c r="AW756" s="13" t="s">
        <v>36</v>
      </c>
      <c r="AX756" s="13" t="s">
        <v>80</v>
      </c>
      <c r="AY756" s="187" t="s">
        <v>180</v>
      </c>
    </row>
    <row r="757" spans="1:65" s="14" customFormat="1" ht="11.25">
      <c r="B757" s="194"/>
      <c r="D757" s="182" t="s">
        <v>187</v>
      </c>
      <c r="E757" s="195" t="s">
        <v>1</v>
      </c>
      <c r="F757" s="196" t="s">
        <v>189</v>
      </c>
      <c r="H757" s="197">
        <v>21</v>
      </c>
      <c r="I757" s="198"/>
      <c r="L757" s="194"/>
      <c r="M757" s="199"/>
      <c r="N757" s="200"/>
      <c r="O757" s="200"/>
      <c r="P757" s="200"/>
      <c r="Q757" s="200"/>
      <c r="R757" s="200"/>
      <c r="S757" s="200"/>
      <c r="T757" s="201"/>
      <c r="AT757" s="195" t="s">
        <v>187</v>
      </c>
      <c r="AU757" s="195" t="s">
        <v>91</v>
      </c>
      <c r="AV757" s="14" t="s">
        <v>128</v>
      </c>
      <c r="AW757" s="14" t="s">
        <v>36</v>
      </c>
      <c r="AX757" s="14" t="s">
        <v>21</v>
      </c>
      <c r="AY757" s="195" t="s">
        <v>180</v>
      </c>
    </row>
    <row r="758" spans="1:65" s="2" customFormat="1" ht="16.5" customHeight="1">
      <c r="A758" s="33"/>
      <c r="B758" s="167"/>
      <c r="C758" s="202" t="s">
        <v>709</v>
      </c>
      <c r="D758" s="202" t="s">
        <v>190</v>
      </c>
      <c r="E758" s="203" t="s">
        <v>410</v>
      </c>
      <c r="F758" s="204" t="s">
        <v>411</v>
      </c>
      <c r="G758" s="205" t="s">
        <v>383</v>
      </c>
      <c r="H758" s="206">
        <v>0.42</v>
      </c>
      <c r="I758" s="207"/>
      <c r="J758" s="208">
        <f>ROUND(I758*H758,2)</f>
        <v>0</v>
      </c>
      <c r="K758" s="209"/>
      <c r="L758" s="210"/>
      <c r="M758" s="211" t="s">
        <v>1</v>
      </c>
      <c r="N758" s="212" t="s">
        <v>45</v>
      </c>
      <c r="O758" s="59"/>
      <c r="P758" s="178">
        <f>O758*H758</f>
        <v>0</v>
      </c>
      <c r="Q758" s="178">
        <v>0</v>
      </c>
      <c r="R758" s="178">
        <f>Q758*H758</f>
        <v>0</v>
      </c>
      <c r="S758" s="178">
        <v>0</v>
      </c>
      <c r="T758" s="179">
        <f>S758*H758</f>
        <v>0</v>
      </c>
      <c r="U758" s="33"/>
      <c r="V758" s="33"/>
      <c r="W758" s="33"/>
      <c r="X758" s="33"/>
      <c r="Y758" s="33"/>
      <c r="Z758" s="33"/>
      <c r="AA758" s="33"/>
      <c r="AB758" s="33"/>
      <c r="AC758" s="33"/>
      <c r="AD758" s="33"/>
      <c r="AE758" s="33"/>
      <c r="AR758" s="180" t="s">
        <v>257</v>
      </c>
      <c r="AT758" s="180" t="s">
        <v>190</v>
      </c>
      <c r="AU758" s="180" t="s">
        <v>91</v>
      </c>
      <c r="AY758" s="18" t="s">
        <v>180</v>
      </c>
      <c r="BE758" s="181">
        <f>IF(N758="základní",J758,0)</f>
        <v>0</v>
      </c>
      <c r="BF758" s="181">
        <f>IF(N758="snížená",J758,0)</f>
        <v>0</v>
      </c>
      <c r="BG758" s="181">
        <f>IF(N758="zákl. přenesená",J758,0)</f>
        <v>0</v>
      </c>
      <c r="BH758" s="181">
        <f>IF(N758="sníž. přenesená",J758,0)</f>
        <v>0</v>
      </c>
      <c r="BI758" s="181">
        <f>IF(N758="nulová",J758,0)</f>
        <v>0</v>
      </c>
      <c r="BJ758" s="18" t="s">
        <v>21</v>
      </c>
      <c r="BK758" s="181">
        <f>ROUND(I758*H758,2)</f>
        <v>0</v>
      </c>
      <c r="BL758" s="18" t="s">
        <v>220</v>
      </c>
      <c r="BM758" s="180" t="s">
        <v>699</v>
      </c>
    </row>
    <row r="759" spans="1:65" s="2" customFormat="1" ht="11.25">
      <c r="A759" s="33"/>
      <c r="B759" s="34"/>
      <c r="C759" s="33"/>
      <c r="D759" s="182" t="s">
        <v>186</v>
      </c>
      <c r="E759" s="33"/>
      <c r="F759" s="183" t="s">
        <v>411</v>
      </c>
      <c r="G759" s="33"/>
      <c r="H759" s="33"/>
      <c r="I759" s="102"/>
      <c r="J759" s="33"/>
      <c r="K759" s="33"/>
      <c r="L759" s="34"/>
      <c r="M759" s="184"/>
      <c r="N759" s="185"/>
      <c r="O759" s="59"/>
      <c r="P759" s="59"/>
      <c r="Q759" s="59"/>
      <c r="R759" s="59"/>
      <c r="S759" s="59"/>
      <c r="T759" s="60"/>
      <c r="U759" s="33"/>
      <c r="V759" s="33"/>
      <c r="W759" s="33"/>
      <c r="X759" s="33"/>
      <c r="Y759" s="33"/>
      <c r="Z759" s="33"/>
      <c r="AA759" s="33"/>
      <c r="AB759" s="33"/>
      <c r="AC759" s="33"/>
      <c r="AD759" s="33"/>
      <c r="AE759" s="33"/>
      <c r="AT759" s="18" t="s">
        <v>186</v>
      </c>
      <c r="AU759" s="18" t="s">
        <v>91</v>
      </c>
    </row>
    <row r="760" spans="1:65" s="15" customFormat="1" ht="11.25">
      <c r="B760" s="213"/>
      <c r="D760" s="182" t="s">
        <v>187</v>
      </c>
      <c r="E760" s="214" t="s">
        <v>1</v>
      </c>
      <c r="F760" s="215" t="s">
        <v>2069</v>
      </c>
      <c r="H760" s="214" t="s">
        <v>1</v>
      </c>
      <c r="I760" s="216"/>
      <c r="L760" s="213"/>
      <c r="M760" s="217"/>
      <c r="N760" s="218"/>
      <c r="O760" s="218"/>
      <c r="P760" s="218"/>
      <c r="Q760" s="218"/>
      <c r="R760" s="218"/>
      <c r="S760" s="218"/>
      <c r="T760" s="219"/>
      <c r="AT760" s="214" t="s">
        <v>187</v>
      </c>
      <c r="AU760" s="214" t="s">
        <v>91</v>
      </c>
      <c r="AV760" s="15" t="s">
        <v>21</v>
      </c>
      <c r="AW760" s="15" t="s">
        <v>36</v>
      </c>
      <c r="AX760" s="15" t="s">
        <v>80</v>
      </c>
      <c r="AY760" s="214" t="s">
        <v>180</v>
      </c>
    </row>
    <row r="761" spans="1:65" s="13" customFormat="1" ht="11.25">
      <c r="B761" s="186"/>
      <c r="D761" s="182" t="s">
        <v>187</v>
      </c>
      <c r="E761" s="187" t="s">
        <v>1</v>
      </c>
      <c r="F761" s="188" t="s">
        <v>2070</v>
      </c>
      <c r="H761" s="189">
        <v>0.42</v>
      </c>
      <c r="I761" s="190"/>
      <c r="L761" s="186"/>
      <c r="M761" s="191"/>
      <c r="N761" s="192"/>
      <c r="O761" s="192"/>
      <c r="P761" s="192"/>
      <c r="Q761" s="192"/>
      <c r="R761" s="192"/>
      <c r="S761" s="192"/>
      <c r="T761" s="193"/>
      <c r="AT761" s="187" t="s">
        <v>187</v>
      </c>
      <c r="AU761" s="187" t="s">
        <v>91</v>
      </c>
      <c r="AV761" s="13" t="s">
        <v>91</v>
      </c>
      <c r="AW761" s="13" t="s">
        <v>36</v>
      </c>
      <c r="AX761" s="13" t="s">
        <v>80</v>
      </c>
      <c r="AY761" s="187" t="s">
        <v>180</v>
      </c>
    </row>
    <row r="762" spans="1:65" s="14" customFormat="1" ht="11.25">
      <c r="B762" s="194"/>
      <c r="D762" s="182" t="s">
        <v>187</v>
      </c>
      <c r="E762" s="195" t="s">
        <v>1</v>
      </c>
      <c r="F762" s="196" t="s">
        <v>189</v>
      </c>
      <c r="H762" s="197">
        <v>0.42</v>
      </c>
      <c r="I762" s="198"/>
      <c r="L762" s="194"/>
      <c r="M762" s="199"/>
      <c r="N762" s="200"/>
      <c r="O762" s="200"/>
      <c r="P762" s="200"/>
      <c r="Q762" s="200"/>
      <c r="R762" s="200"/>
      <c r="S762" s="200"/>
      <c r="T762" s="201"/>
      <c r="AT762" s="195" t="s">
        <v>187</v>
      </c>
      <c r="AU762" s="195" t="s">
        <v>91</v>
      </c>
      <c r="AV762" s="14" t="s">
        <v>128</v>
      </c>
      <c r="AW762" s="14" t="s">
        <v>36</v>
      </c>
      <c r="AX762" s="14" t="s">
        <v>21</v>
      </c>
      <c r="AY762" s="195" t="s">
        <v>180</v>
      </c>
    </row>
    <row r="763" spans="1:65" s="2" customFormat="1" ht="24" customHeight="1">
      <c r="A763" s="33"/>
      <c r="B763" s="167"/>
      <c r="C763" s="168" t="s">
        <v>451</v>
      </c>
      <c r="D763" s="168" t="s">
        <v>182</v>
      </c>
      <c r="E763" s="169" t="s">
        <v>2072</v>
      </c>
      <c r="F763" s="170" t="s">
        <v>2073</v>
      </c>
      <c r="G763" s="171" t="s">
        <v>199</v>
      </c>
      <c r="H763" s="172">
        <v>12.6</v>
      </c>
      <c r="I763" s="173"/>
      <c r="J763" s="174">
        <f>ROUND(I763*H763,2)</f>
        <v>0</v>
      </c>
      <c r="K763" s="175"/>
      <c r="L763" s="34"/>
      <c r="M763" s="176" t="s">
        <v>1</v>
      </c>
      <c r="N763" s="177" t="s">
        <v>45</v>
      </c>
      <c r="O763" s="59"/>
      <c r="P763" s="178">
        <f>O763*H763</f>
        <v>0</v>
      </c>
      <c r="Q763" s="178">
        <v>0</v>
      </c>
      <c r="R763" s="178">
        <f>Q763*H763</f>
        <v>0</v>
      </c>
      <c r="S763" s="178">
        <v>0</v>
      </c>
      <c r="T763" s="179">
        <f>S763*H763</f>
        <v>0</v>
      </c>
      <c r="U763" s="33"/>
      <c r="V763" s="33"/>
      <c r="W763" s="33"/>
      <c r="X763" s="33"/>
      <c r="Y763" s="33"/>
      <c r="Z763" s="33"/>
      <c r="AA763" s="33"/>
      <c r="AB763" s="33"/>
      <c r="AC763" s="33"/>
      <c r="AD763" s="33"/>
      <c r="AE763" s="33"/>
      <c r="AR763" s="180" t="s">
        <v>220</v>
      </c>
      <c r="AT763" s="180" t="s">
        <v>182</v>
      </c>
      <c r="AU763" s="180" t="s">
        <v>91</v>
      </c>
      <c r="AY763" s="18" t="s">
        <v>180</v>
      </c>
      <c r="BE763" s="181">
        <f>IF(N763="základní",J763,0)</f>
        <v>0</v>
      </c>
      <c r="BF763" s="181">
        <f>IF(N763="snížená",J763,0)</f>
        <v>0</v>
      </c>
      <c r="BG763" s="181">
        <f>IF(N763="zákl. přenesená",J763,0)</f>
        <v>0</v>
      </c>
      <c r="BH763" s="181">
        <f>IF(N763="sníž. přenesená",J763,0)</f>
        <v>0</v>
      </c>
      <c r="BI763" s="181">
        <f>IF(N763="nulová",J763,0)</f>
        <v>0</v>
      </c>
      <c r="BJ763" s="18" t="s">
        <v>21</v>
      </c>
      <c r="BK763" s="181">
        <f>ROUND(I763*H763,2)</f>
        <v>0</v>
      </c>
      <c r="BL763" s="18" t="s">
        <v>220</v>
      </c>
      <c r="BM763" s="180" t="s">
        <v>705</v>
      </c>
    </row>
    <row r="764" spans="1:65" s="2" customFormat="1" ht="19.5">
      <c r="A764" s="33"/>
      <c r="B764" s="34"/>
      <c r="C764" s="33"/>
      <c r="D764" s="182" t="s">
        <v>186</v>
      </c>
      <c r="E764" s="33"/>
      <c r="F764" s="183" t="s">
        <v>2073</v>
      </c>
      <c r="G764" s="33"/>
      <c r="H764" s="33"/>
      <c r="I764" s="102"/>
      <c r="J764" s="33"/>
      <c r="K764" s="33"/>
      <c r="L764" s="34"/>
      <c r="M764" s="184"/>
      <c r="N764" s="185"/>
      <c r="O764" s="59"/>
      <c r="P764" s="59"/>
      <c r="Q764" s="59"/>
      <c r="R764" s="59"/>
      <c r="S764" s="59"/>
      <c r="T764" s="60"/>
      <c r="U764" s="33"/>
      <c r="V764" s="33"/>
      <c r="W764" s="33"/>
      <c r="X764" s="33"/>
      <c r="Y764" s="33"/>
      <c r="Z764" s="33"/>
      <c r="AA764" s="33"/>
      <c r="AB764" s="33"/>
      <c r="AC764" s="33"/>
      <c r="AD764" s="33"/>
      <c r="AE764" s="33"/>
      <c r="AT764" s="18" t="s">
        <v>186</v>
      </c>
      <c r="AU764" s="18" t="s">
        <v>91</v>
      </c>
    </row>
    <row r="765" spans="1:65" s="13" customFormat="1" ht="11.25">
      <c r="B765" s="186"/>
      <c r="D765" s="182" t="s">
        <v>187</v>
      </c>
      <c r="E765" s="187" t="s">
        <v>1</v>
      </c>
      <c r="F765" s="188" t="s">
        <v>2074</v>
      </c>
      <c r="H765" s="189">
        <v>12.6</v>
      </c>
      <c r="I765" s="190"/>
      <c r="L765" s="186"/>
      <c r="M765" s="191"/>
      <c r="N765" s="192"/>
      <c r="O765" s="192"/>
      <c r="P765" s="192"/>
      <c r="Q765" s="192"/>
      <c r="R765" s="192"/>
      <c r="S765" s="192"/>
      <c r="T765" s="193"/>
      <c r="AT765" s="187" t="s">
        <v>187</v>
      </c>
      <c r="AU765" s="187" t="s">
        <v>91</v>
      </c>
      <c r="AV765" s="13" t="s">
        <v>91</v>
      </c>
      <c r="AW765" s="13" t="s">
        <v>36</v>
      </c>
      <c r="AX765" s="13" t="s">
        <v>80</v>
      </c>
      <c r="AY765" s="187" t="s">
        <v>180</v>
      </c>
    </row>
    <row r="766" spans="1:65" s="14" customFormat="1" ht="11.25">
      <c r="B766" s="194"/>
      <c r="D766" s="182" t="s">
        <v>187</v>
      </c>
      <c r="E766" s="195" t="s">
        <v>1</v>
      </c>
      <c r="F766" s="196" t="s">
        <v>189</v>
      </c>
      <c r="H766" s="197">
        <v>12.6</v>
      </c>
      <c r="I766" s="198"/>
      <c r="L766" s="194"/>
      <c r="M766" s="199"/>
      <c r="N766" s="200"/>
      <c r="O766" s="200"/>
      <c r="P766" s="200"/>
      <c r="Q766" s="200"/>
      <c r="R766" s="200"/>
      <c r="S766" s="200"/>
      <c r="T766" s="201"/>
      <c r="AT766" s="195" t="s">
        <v>187</v>
      </c>
      <c r="AU766" s="195" t="s">
        <v>91</v>
      </c>
      <c r="AV766" s="14" t="s">
        <v>128</v>
      </c>
      <c r="AW766" s="14" t="s">
        <v>36</v>
      </c>
      <c r="AX766" s="14" t="s">
        <v>21</v>
      </c>
      <c r="AY766" s="195" t="s">
        <v>180</v>
      </c>
    </row>
    <row r="767" spans="1:65" s="2" customFormat="1" ht="24" customHeight="1">
      <c r="A767" s="33"/>
      <c r="B767" s="167"/>
      <c r="C767" s="168" t="s">
        <v>718</v>
      </c>
      <c r="D767" s="168" t="s">
        <v>182</v>
      </c>
      <c r="E767" s="169" t="s">
        <v>456</v>
      </c>
      <c r="F767" s="170" t="s">
        <v>457</v>
      </c>
      <c r="G767" s="171" t="s">
        <v>383</v>
      </c>
      <c r="H767" s="172">
        <v>0.42</v>
      </c>
      <c r="I767" s="173"/>
      <c r="J767" s="174">
        <f>ROUND(I767*H767,2)</f>
        <v>0</v>
      </c>
      <c r="K767" s="175"/>
      <c r="L767" s="34"/>
      <c r="M767" s="176" t="s">
        <v>1</v>
      </c>
      <c r="N767" s="177" t="s">
        <v>45</v>
      </c>
      <c r="O767" s="59"/>
      <c r="P767" s="178">
        <f>O767*H767</f>
        <v>0</v>
      </c>
      <c r="Q767" s="178">
        <v>0</v>
      </c>
      <c r="R767" s="178">
        <f>Q767*H767</f>
        <v>0</v>
      </c>
      <c r="S767" s="178">
        <v>0</v>
      </c>
      <c r="T767" s="179">
        <f>S767*H767</f>
        <v>0</v>
      </c>
      <c r="U767" s="33"/>
      <c r="V767" s="33"/>
      <c r="W767" s="33"/>
      <c r="X767" s="33"/>
      <c r="Y767" s="33"/>
      <c r="Z767" s="33"/>
      <c r="AA767" s="33"/>
      <c r="AB767" s="33"/>
      <c r="AC767" s="33"/>
      <c r="AD767" s="33"/>
      <c r="AE767" s="33"/>
      <c r="AR767" s="180" t="s">
        <v>220</v>
      </c>
      <c r="AT767" s="180" t="s">
        <v>182</v>
      </c>
      <c r="AU767" s="180" t="s">
        <v>91</v>
      </c>
      <c r="AY767" s="18" t="s">
        <v>180</v>
      </c>
      <c r="BE767" s="181">
        <f>IF(N767="základní",J767,0)</f>
        <v>0</v>
      </c>
      <c r="BF767" s="181">
        <f>IF(N767="snížená",J767,0)</f>
        <v>0</v>
      </c>
      <c r="BG767" s="181">
        <f>IF(N767="zákl. přenesená",J767,0)</f>
        <v>0</v>
      </c>
      <c r="BH767" s="181">
        <f>IF(N767="sníž. přenesená",J767,0)</f>
        <v>0</v>
      </c>
      <c r="BI767" s="181">
        <f>IF(N767="nulová",J767,0)</f>
        <v>0</v>
      </c>
      <c r="BJ767" s="18" t="s">
        <v>21</v>
      </c>
      <c r="BK767" s="181">
        <f>ROUND(I767*H767,2)</f>
        <v>0</v>
      </c>
      <c r="BL767" s="18" t="s">
        <v>220</v>
      </c>
      <c r="BM767" s="180" t="s">
        <v>708</v>
      </c>
    </row>
    <row r="768" spans="1:65" s="2" customFormat="1" ht="19.5">
      <c r="A768" s="33"/>
      <c r="B768" s="34"/>
      <c r="C768" s="33"/>
      <c r="D768" s="182" t="s">
        <v>186</v>
      </c>
      <c r="E768" s="33"/>
      <c r="F768" s="183" t="s">
        <v>457</v>
      </c>
      <c r="G768" s="33"/>
      <c r="H768" s="33"/>
      <c r="I768" s="102"/>
      <c r="J768" s="33"/>
      <c r="K768" s="33"/>
      <c r="L768" s="34"/>
      <c r="M768" s="184"/>
      <c r="N768" s="185"/>
      <c r="O768" s="59"/>
      <c r="P768" s="59"/>
      <c r="Q768" s="59"/>
      <c r="R768" s="59"/>
      <c r="S768" s="59"/>
      <c r="T768" s="60"/>
      <c r="U768" s="33"/>
      <c r="V768" s="33"/>
      <c r="W768" s="33"/>
      <c r="X768" s="33"/>
      <c r="Y768" s="33"/>
      <c r="Z768" s="33"/>
      <c r="AA768" s="33"/>
      <c r="AB768" s="33"/>
      <c r="AC768" s="33"/>
      <c r="AD768" s="33"/>
      <c r="AE768" s="33"/>
      <c r="AT768" s="18" t="s">
        <v>186</v>
      </c>
      <c r="AU768" s="18" t="s">
        <v>91</v>
      </c>
    </row>
    <row r="769" spans="1:65" s="2" customFormat="1" ht="24" customHeight="1">
      <c r="A769" s="33"/>
      <c r="B769" s="167"/>
      <c r="C769" s="168" t="s">
        <v>454</v>
      </c>
      <c r="D769" s="168" t="s">
        <v>182</v>
      </c>
      <c r="E769" s="169" t="s">
        <v>2075</v>
      </c>
      <c r="F769" s="170" t="s">
        <v>2076</v>
      </c>
      <c r="G769" s="171" t="s">
        <v>199</v>
      </c>
      <c r="H769" s="172">
        <v>20</v>
      </c>
      <c r="I769" s="173"/>
      <c r="J769" s="174">
        <f>ROUND(I769*H769,2)</f>
        <v>0</v>
      </c>
      <c r="K769" s="175"/>
      <c r="L769" s="34"/>
      <c r="M769" s="176" t="s">
        <v>1</v>
      </c>
      <c r="N769" s="177" t="s">
        <v>45</v>
      </c>
      <c r="O769" s="59"/>
      <c r="P769" s="178">
        <f>O769*H769</f>
        <v>0</v>
      </c>
      <c r="Q769" s="178">
        <v>0</v>
      </c>
      <c r="R769" s="178">
        <f>Q769*H769</f>
        <v>0</v>
      </c>
      <c r="S769" s="178">
        <v>0</v>
      </c>
      <c r="T769" s="179">
        <f>S769*H769</f>
        <v>0</v>
      </c>
      <c r="U769" s="33"/>
      <c r="V769" s="33"/>
      <c r="W769" s="33"/>
      <c r="X769" s="33"/>
      <c r="Y769" s="33"/>
      <c r="Z769" s="33"/>
      <c r="AA769" s="33"/>
      <c r="AB769" s="33"/>
      <c r="AC769" s="33"/>
      <c r="AD769" s="33"/>
      <c r="AE769" s="33"/>
      <c r="AR769" s="180" t="s">
        <v>220</v>
      </c>
      <c r="AT769" s="180" t="s">
        <v>182</v>
      </c>
      <c r="AU769" s="180" t="s">
        <v>91</v>
      </c>
      <c r="AY769" s="18" t="s">
        <v>180</v>
      </c>
      <c r="BE769" s="181">
        <f>IF(N769="základní",J769,0)</f>
        <v>0</v>
      </c>
      <c r="BF769" s="181">
        <f>IF(N769="snížená",J769,0)</f>
        <v>0</v>
      </c>
      <c r="BG769" s="181">
        <f>IF(N769="zákl. přenesená",J769,0)</f>
        <v>0</v>
      </c>
      <c r="BH769" s="181">
        <f>IF(N769="sníž. přenesená",J769,0)</f>
        <v>0</v>
      </c>
      <c r="BI769" s="181">
        <f>IF(N769="nulová",J769,0)</f>
        <v>0</v>
      </c>
      <c r="BJ769" s="18" t="s">
        <v>21</v>
      </c>
      <c r="BK769" s="181">
        <f>ROUND(I769*H769,2)</f>
        <v>0</v>
      </c>
      <c r="BL769" s="18" t="s">
        <v>220</v>
      </c>
      <c r="BM769" s="180" t="s">
        <v>712</v>
      </c>
    </row>
    <row r="770" spans="1:65" s="2" customFormat="1" ht="19.5">
      <c r="A770" s="33"/>
      <c r="B770" s="34"/>
      <c r="C770" s="33"/>
      <c r="D770" s="182" t="s">
        <v>186</v>
      </c>
      <c r="E770" s="33"/>
      <c r="F770" s="183" t="s">
        <v>2076</v>
      </c>
      <c r="G770" s="33"/>
      <c r="H770" s="33"/>
      <c r="I770" s="102"/>
      <c r="J770" s="33"/>
      <c r="K770" s="33"/>
      <c r="L770" s="34"/>
      <c r="M770" s="184"/>
      <c r="N770" s="185"/>
      <c r="O770" s="59"/>
      <c r="P770" s="59"/>
      <c r="Q770" s="59"/>
      <c r="R770" s="59"/>
      <c r="S770" s="59"/>
      <c r="T770" s="60"/>
      <c r="U770" s="33"/>
      <c r="V770" s="33"/>
      <c r="W770" s="33"/>
      <c r="X770" s="33"/>
      <c r="Y770" s="33"/>
      <c r="Z770" s="33"/>
      <c r="AA770" s="33"/>
      <c r="AB770" s="33"/>
      <c r="AC770" s="33"/>
      <c r="AD770" s="33"/>
      <c r="AE770" s="33"/>
      <c r="AT770" s="18" t="s">
        <v>186</v>
      </c>
      <c r="AU770" s="18" t="s">
        <v>91</v>
      </c>
    </row>
    <row r="771" spans="1:65" s="15" customFormat="1" ht="22.5">
      <c r="B771" s="213"/>
      <c r="D771" s="182" t="s">
        <v>187</v>
      </c>
      <c r="E771" s="214" t="s">
        <v>1</v>
      </c>
      <c r="F771" s="215" t="s">
        <v>1878</v>
      </c>
      <c r="H771" s="214" t="s">
        <v>1</v>
      </c>
      <c r="I771" s="216"/>
      <c r="L771" s="213"/>
      <c r="M771" s="217"/>
      <c r="N771" s="218"/>
      <c r="O771" s="218"/>
      <c r="P771" s="218"/>
      <c r="Q771" s="218"/>
      <c r="R771" s="218"/>
      <c r="S771" s="218"/>
      <c r="T771" s="219"/>
      <c r="AT771" s="214" t="s">
        <v>187</v>
      </c>
      <c r="AU771" s="214" t="s">
        <v>91</v>
      </c>
      <c r="AV771" s="15" t="s">
        <v>21</v>
      </c>
      <c r="AW771" s="15" t="s">
        <v>36</v>
      </c>
      <c r="AX771" s="15" t="s">
        <v>80</v>
      </c>
      <c r="AY771" s="214" t="s">
        <v>180</v>
      </c>
    </row>
    <row r="772" spans="1:65" s="13" customFormat="1" ht="11.25">
      <c r="B772" s="186"/>
      <c r="D772" s="182" t="s">
        <v>187</v>
      </c>
      <c r="E772" s="187" t="s">
        <v>1</v>
      </c>
      <c r="F772" s="188" t="s">
        <v>2077</v>
      </c>
      <c r="H772" s="189">
        <v>20</v>
      </c>
      <c r="I772" s="190"/>
      <c r="L772" s="186"/>
      <c r="M772" s="191"/>
      <c r="N772" s="192"/>
      <c r="O772" s="192"/>
      <c r="P772" s="192"/>
      <c r="Q772" s="192"/>
      <c r="R772" s="192"/>
      <c r="S772" s="192"/>
      <c r="T772" s="193"/>
      <c r="AT772" s="187" t="s">
        <v>187</v>
      </c>
      <c r="AU772" s="187" t="s">
        <v>91</v>
      </c>
      <c r="AV772" s="13" t="s">
        <v>91</v>
      </c>
      <c r="AW772" s="13" t="s">
        <v>36</v>
      </c>
      <c r="AX772" s="13" t="s">
        <v>80</v>
      </c>
      <c r="AY772" s="187" t="s">
        <v>180</v>
      </c>
    </row>
    <row r="773" spans="1:65" s="14" customFormat="1" ht="11.25">
      <c r="B773" s="194"/>
      <c r="D773" s="182" t="s">
        <v>187</v>
      </c>
      <c r="E773" s="195" t="s">
        <v>1</v>
      </c>
      <c r="F773" s="196" t="s">
        <v>189</v>
      </c>
      <c r="H773" s="197">
        <v>20</v>
      </c>
      <c r="I773" s="198"/>
      <c r="L773" s="194"/>
      <c r="M773" s="199"/>
      <c r="N773" s="200"/>
      <c r="O773" s="200"/>
      <c r="P773" s="200"/>
      <c r="Q773" s="200"/>
      <c r="R773" s="200"/>
      <c r="S773" s="200"/>
      <c r="T773" s="201"/>
      <c r="AT773" s="195" t="s">
        <v>187</v>
      </c>
      <c r="AU773" s="195" t="s">
        <v>91</v>
      </c>
      <c r="AV773" s="14" t="s">
        <v>128</v>
      </c>
      <c r="AW773" s="14" t="s">
        <v>36</v>
      </c>
      <c r="AX773" s="14" t="s">
        <v>21</v>
      </c>
      <c r="AY773" s="195" t="s">
        <v>180</v>
      </c>
    </row>
    <row r="774" spans="1:65" s="2" customFormat="1" ht="24" customHeight="1">
      <c r="A774" s="33"/>
      <c r="B774" s="167"/>
      <c r="C774" s="168" t="s">
        <v>724</v>
      </c>
      <c r="D774" s="168" t="s">
        <v>182</v>
      </c>
      <c r="E774" s="169" t="s">
        <v>2078</v>
      </c>
      <c r="F774" s="170" t="s">
        <v>2079</v>
      </c>
      <c r="G774" s="171" t="s">
        <v>199</v>
      </c>
      <c r="H774" s="172">
        <v>9.52</v>
      </c>
      <c r="I774" s="173"/>
      <c r="J774" s="174">
        <f>ROUND(I774*H774,2)</f>
        <v>0</v>
      </c>
      <c r="K774" s="175"/>
      <c r="L774" s="34"/>
      <c r="M774" s="176" t="s">
        <v>1</v>
      </c>
      <c r="N774" s="177" t="s">
        <v>45</v>
      </c>
      <c r="O774" s="59"/>
      <c r="P774" s="178">
        <f>O774*H774</f>
        <v>0</v>
      </c>
      <c r="Q774" s="178">
        <v>0</v>
      </c>
      <c r="R774" s="178">
        <f>Q774*H774</f>
        <v>0</v>
      </c>
      <c r="S774" s="178">
        <v>0</v>
      </c>
      <c r="T774" s="179">
        <f>S774*H774</f>
        <v>0</v>
      </c>
      <c r="U774" s="33"/>
      <c r="V774" s="33"/>
      <c r="W774" s="33"/>
      <c r="X774" s="33"/>
      <c r="Y774" s="33"/>
      <c r="Z774" s="33"/>
      <c r="AA774" s="33"/>
      <c r="AB774" s="33"/>
      <c r="AC774" s="33"/>
      <c r="AD774" s="33"/>
      <c r="AE774" s="33"/>
      <c r="AR774" s="180" t="s">
        <v>220</v>
      </c>
      <c r="AT774" s="180" t="s">
        <v>182</v>
      </c>
      <c r="AU774" s="180" t="s">
        <v>91</v>
      </c>
      <c r="AY774" s="18" t="s">
        <v>180</v>
      </c>
      <c r="BE774" s="181">
        <f>IF(N774="základní",J774,0)</f>
        <v>0</v>
      </c>
      <c r="BF774" s="181">
        <f>IF(N774="snížená",J774,0)</f>
        <v>0</v>
      </c>
      <c r="BG774" s="181">
        <f>IF(N774="zákl. přenesená",J774,0)</f>
        <v>0</v>
      </c>
      <c r="BH774" s="181">
        <f>IF(N774="sníž. přenesená",J774,0)</f>
        <v>0</v>
      </c>
      <c r="BI774" s="181">
        <f>IF(N774="nulová",J774,0)</f>
        <v>0</v>
      </c>
      <c r="BJ774" s="18" t="s">
        <v>21</v>
      </c>
      <c r="BK774" s="181">
        <f>ROUND(I774*H774,2)</f>
        <v>0</v>
      </c>
      <c r="BL774" s="18" t="s">
        <v>220</v>
      </c>
      <c r="BM774" s="180" t="s">
        <v>717</v>
      </c>
    </row>
    <row r="775" spans="1:65" s="2" customFormat="1" ht="11.25">
      <c r="A775" s="33"/>
      <c r="B775" s="34"/>
      <c r="C775" s="33"/>
      <c r="D775" s="182" t="s">
        <v>186</v>
      </c>
      <c r="E775" s="33"/>
      <c r="F775" s="183" t="s">
        <v>2079</v>
      </c>
      <c r="G775" s="33"/>
      <c r="H775" s="33"/>
      <c r="I775" s="102"/>
      <c r="J775" s="33"/>
      <c r="K775" s="33"/>
      <c r="L775" s="34"/>
      <c r="M775" s="184"/>
      <c r="N775" s="185"/>
      <c r="O775" s="59"/>
      <c r="P775" s="59"/>
      <c r="Q775" s="59"/>
      <c r="R775" s="59"/>
      <c r="S775" s="59"/>
      <c r="T775" s="60"/>
      <c r="U775" s="33"/>
      <c r="V775" s="33"/>
      <c r="W775" s="33"/>
      <c r="X775" s="33"/>
      <c r="Y775" s="33"/>
      <c r="Z775" s="33"/>
      <c r="AA775" s="33"/>
      <c r="AB775" s="33"/>
      <c r="AC775" s="33"/>
      <c r="AD775" s="33"/>
      <c r="AE775" s="33"/>
      <c r="AT775" s="18" t="s">
        <v>186</v>
      </c>
      <c r="AU775" s="18" t="s">
        <v>91</v>
      </c>
    </row>
    <row r="776" spans="1:65" s="15" customFormat="1" ht="11.25">
      <c r="B776" s="213"/>
      <c r="D776" s="182" t="s">
        <v>187</v>
      </c>
      <c r="E776" s="214" t="s">
        <v>1</v>
      </c>
      <c r="F776" s="215" t="s">
        <v>2080</v>
      </c>
      <c r="H776" s="214" t="s">
        <v>1</v>
      </c>
      <c r="I776" s="216"/>
      <c r="L776" s="213"/>
      <c r="M776" s="217"/>
      <c r="N776" s="218"/>
      <c r="O776" s="218"/>
      <c r="P776" s="218"/>
      <c r="Q776" s="218"/>
      <c r="R776" s="218"/>
      <c r="S776" s="218"/>
      <c r="T776" s="219"/>
      <c r="AT776" s="214" t="s">
        <v>187</v>
      </c>
      <c r="AU776" s="214" t="s">
        <v>91</v>
      </c>
      <c r="AV776" s="15" t="s">
        <v>21</v>
      </c>
      <c r="AW776" s="15" t="s">
        <v>36</v>
      </c>
      <c r="AX776" s="15" t="s">
        <v>80</v>
      </c>
      <c r="AY776" s="214" t="s">
        <v>180</v>
      </c>
    </row>
    <row r="777" spans="1:65" s="13" customFormat="1" ht="11.25">
      <c r="B777" s="186"/>
      <c r="D777" s="182" t="s">
        <v>187</v>
      </c>
      <c r="E777" s="187" t="s">
        <v>1</v>
      </c>
      <c r="F777" s="188" t="s">
        <v>2081</v>
      </c>
      <c r="H777" s="189">
        <v>9.52</v>
      </c>
      <c r="I777" s="190"/>
      <c r="L777" s="186"/>
      <c r="M777" s="191"/>
      <c r="N777" s="192"/>
      <c r="O777" s="192"/>
      <c r="P777" s="192"/>
      <c r="Q777" s="192"/>
      <c r="R777" s="192"/>
      <c r="S777" s="192"/>
      <c r="T777" s="193"/>
      <c r="AT777" s="187" t="s">
        <v>187</v>
      </c>
      <c r="AU777" s="187" t="s">
        <v>91</v>
      </c>
      <c r="AV777" s="13" t="s">
        <v>91</v>
      </c>
      <c r="AW777" s="13" t="s">
        <v>36</v>
      </c>
      <c r="AX777" s="13" t="s">
        <v>80</v>
      </c>
      <c r="AY777" s="187" t="s">
        <v>180</v>
      </c>
    </row>
    <row r="778" spans="1:65" s="14" customFormat="1" ht="11.25">
      <c r="B778" s="194"/>
      <c r="D778" s="182" t="s">
        <v>187</v>
      </c>
      <c r="E778" s="195" t="s">
        <v>1</v>
      </c>
      <c r="F778" s="196" t="s">
        <v>189</v>
      </c>
      <c r="H778" s="197">
        <v>9.52</v>
      </c>
      <c r="I778" s="198"/>
      <c r="L778" s="194"/>
      <c r="M778" s="199"/>
      <c r="N778" s="200"/>
      <c r="O778" s="200"/>
      <c r="P778" s="200"/>
      <c r="Q778" s="200"/>
      <c r="R778" s="200"/>
      <c r="S778" s="200"/>
      <c r="T778" s="201"/>
      <c r="AT778" s="195" t="s">
        <v>187</v>
      </c>
      <c r="AU778" s="195" t="s">
        <v>91</v>
      </c>
      <c r="AV778" s="14" t="s">
        <v>128</v>
      </c>
      <c r="AW778" s="14" t="s">
        <v>36</v>
      </c>
      <c r="AX778" s="14" t="s">
        <v>21</v>
      </c>
      <c r="AY778" s="195" t="s">
        <v>180</v>
      </c>
    </row>
    <row r="779" spans="1:65" s="2" customFormat="1" ht="16.5" customHeight="1">
      <c r="A779" s="33"/>
      <c r="B779" s="167"/>
      <c r="C779" s="202" t="s">
        <v>458</v>
      </c>
      <c r="D779" s="202" t="s">
        <v>190</v>
      </c>
      <c r="E779" s="203" t="s">
        <v>2082</v>
      </c>
      <c r="F779" s="204" t="s">
        <v>2083</v>
      </c>
      <c r="G779" s="205" t="s">
        <v>199</v>
      </c>
      <c r="H779" s="206">
        <v>9.9009999999999998</v>
      </c>
      <c r="I779" s="207"/>
      <c r="J779" s="208">
        <f>ROUND(I779*H779,2)</f>
        <v>0</v>
      </c>
      <c r="K779" s="209"/>
      <c r="L779" s="210"/>
      <c r="M779" s="211" t="s">
        <v>1</v>
      </c>
      <c r="N779" s="212" t="s">
        <v>45</v>
      </c>
      <c r="O779" s="59"/>
      <c r="P779" s="178">
        <f>O779*H779</f>
        <v>0</v>
      </c>
      <c r="Q779" s="178">
        <v>0</v>
      </c>
      <c r="R779" s="178">
        <f>Q779*H779</f>
        <v>0</v>
      </c>
      <c r="S779" s="178">
        <v>0</v>
      </c>
      <c r="T779" s="179">
        <f>S779*H779</f>
        <v>0</v>
      </c>
      <c r="U779" s="33"/>
      <c r="V779" s="33"/>
      <c r="W779" s="33"/>
      <c r="X779" s="33"/>
      <c r="Y779" s="33"/>
      <c r="Z779" s="33"/>
      <c r="AA779" s="33"/>
      <c r="AB779" s="33"/>
      <c r="AC779" s="33"/>
      <c r="AD779" s="33"/>
      <c r="AE779" s="33"/>
      <c r="AR779" s="180" t="s">
        <v>257</v>
      </c>
      <c r="AT779" s="180" t="s">
        <v>190</v>
      </c>
      <c r="AU779" s="180" t="s">
        <v>91</v>
      </c>
      <c r="AY779" s="18" t="s">
        <v>180</v>
      </c>
      <c r="BE779" s="181">
        <f>IF(N779="základní",J779,0)</f>
        <v>0</v>
      </c>
      <c r="BF779" s="181">
        <f>IF(N779="snížená",J779,0)</f>
        <v>0</v>
      </c>
      <c r="BG779" s="181">
        <f>IF(N779="zákl. přenesená",J779,0)</f>
        <v>0</v>
      </c>
      <c r="BH779" s="181">
        <f>IF(N779="sníž. přenesená",J779,0)</f>
        <v>0</v>
      </c>
      <c r="BI779" s="181">
        <f>IF(N779="nulová",J779,0)</f>
        <v>0</v>
      </c>
      <c r="BJ779" s="18" t="s">
        <v>21</v>
      </c>
      <c r="BK779" s="181">
        <f>ROUND(I779*H779,2)</f>
        <v>0</v>
      </c>
      <c r="BL779" s="18" t="s">
        <v>220</v>
      </c>
      <c r="BM779" s="180" t="s">
        <v>721</v>
      </c>
    </row>
    <row r="780" spans="1:65" s="2" customFormat="1" ht="11.25">
      <c r="A780" s="33"/>
      <c r="B780" s="34"/>
      <c r="C780" s="33"/>
      <c r="D780" s="182" t="s">
        <v>186</v>
      </c>
      <c r="E780" s="33"/>
      <c r="F780" s="183" t="s">
        <v>2083</v>
      </c>
      <c r="G780" s="33"/>
      <c r="H780" s="33"/>
      <c r="I780" s="102"/>
      <c r="J780" s="33"/>
      <c r="K780" s="33"/>
      <c r="L780" s="34"/>
      <c r="M780" s="184"/>
      <c r="N780" s="185"/>
      <c r="O780" s="59"/>
      <c r="P780" s="59"/>
      <c r="Q780" s="59"/>
      <c r="R780" s="59"/>
      <c r="S780" s="59"/>
      <c r="T780" s="60"/>
      <c r="U780" s="33"/>
      <c r="V780" s="33"/>
      <c r="W780" s="33"/>
      <c r="X780" s="33"/>
      <c r="Y780" s="33"/>
      <c r="Z780" s="33"/>
      <c r="AA780" s="33"/>
      <c r="AB780" s="33"/>
      <c r="AC780" s="33"/>
      <c r="AD780" s="33"/>
      <c r="AE780" s="33"/>
      <c r="AT780" s="18" t="s">
        <v>186</v>
      </c>
      <c r="AU780" s="18" t="s">
        <v>91</v>
      </c>
    </row>
    <row r="781" spans="1:65" s="2" customFormat="1" ht="16.5" customHeight="1">
      <c r="A781" s="33"/>
      <c r="B781" s="167"/>
      <c r="C781" s="168" t="s">
        <v>731</v>
      </c>
      <c r="D781" s="168" t="s">
        <v>182</v>
      </c>
      <c r="E781" s="169" t="s">
        <v>2084</v>
      </c>
      <c r="F781" s="170" t="s">
        <v>2085</v>
      </c>
      <c r="G781" s="171" t="s">
        <v>213</v>
      </c>
      <c r="H781" s="172">
        <v>70</v>
      </c>
      <c r="I781" s="173"/>
      <c r="J781" s="174">
        <f>ROUND(I781*H781,2)</f>
        <v>0</v>
      </c>
      <c r="K781" s="175"/>
      <c r="L781" s="34"/>
      <c r="M781" s="176" t="s">
        <v>1</v>
      </c>
      <c r="N781" s="177" t="s">
        <v>45</v>
      </c>
      <c r="O781" s="59"/>
      <c r="P781" s="178">
        <f>O781*H781</f>
        <v>0</v>
      </c>
      <c r="Q781" s="178">
        <v>0</v>
      </c>
      <c r="R781" s="178">
        <f>Q781*H781</f>
        <v>0</v>
      </c>
      <c r="S781" s="178">
        <v>0</v>
      </c>
      <c r="T781" s="179">
        <f>S781*H781</f>
        <v>0</v>
      </c>
      <c r="U781" s="33"/>
      <c r="V781" s="33"/>
      <c r="W781" s="33"/>
      <c r="X781" s="33"/>
      <c r="Y781" s="33"/>
      <c r="Z781" s="33"/>
      <c r="AA781" s="33"/>
      <c r="AB781" s="33"/>
      <c r="AC781" s="33"/>
      <c r="AD781" s="33"/>
      <c r="AE781" s="33"/>
      <c r="AR781" s="180" t="s">
        <v>220</v>
      </c>
      <c r="AT781" s="180" t="s">
        <v>182</v>
      </c>
      <c r="AU781" s="180" t="s">
        <v>91</v>
      </c>
      <c r="AY781" s="18" t="s">
        <v>180</v>
      </c>
      <c r="BE781" s="181">
        <f>IF(N781="základní",J781,0)</f>
        <v>0</v>
      </c>
      <c r="BF781" s="181">
        <f>IF(N781="snížená",J781,0)</f>
        <v>0</v>
      </c>
      <c r="BG781" s="181">
        <f>IF(N781="zákl. přenesená",J781,0)</f>
        <v>0</v>
      </c>
      <c r="BH781" s="181">
        <f>IF(N781="sníž. přenesená",J781,0)</f>
        <v>0</v>
      </c>
      <c r="BI781" s="181">
        <f>IF(N781="nulová",J781,0)</f>
        <v>0</v>
      </c>
      <c r="BJ781" s="18" t="s">
        <v>21</v>
      </c>
      <c r="BK781" s="181">
        <f>ROUND(I781*H781,2)</f>
        <v>0</v>
      </c>
      <c r="BL781" s="18" t="s">
        <v>220</v>
      </c>
      <c r="BM781" s="180" t="s">
        <v>282</v>
      </c>
    </row>
    <row r="782" spans="1:65" s="2" customFormat="1" ht="11.25">
      <c r="A782" s="33"/>
      <c r="B782" s="34"/>
      <c r="C782" s="33"/>
      <c r="D782" s="182" t="s">
        <v>186</v>
      </c>
      <c r="E782" s="33"/>
      <c r="F782" s="183" t="s">
        <v>2085</v>
      </c>
      <c r="G782" s="33"/>
      <c r="H782" s="33"/>
      <c r="I782" s="102"/>
      <c r="J782" s="33"/>
      <c r="K782" s="33"/>
      <c r="L782" s="34"/>
      <c r="M782" s="184"/>
      <c r="N782" s="185"/>
      <c r="O782" s="59"/>
      <c r="P782" s="59"/>
      <c r="Q782" s="59"/>
      <c r="R782" s="59"/>
      <c r="S782" s="59"/>
      <c r="T782" s="60"/>
      <c r="U782" s="33"/>
      <c r="V782" s="33"/>
      <c r="W782" s="33"/>
      <c r="X782" s="33"/>
      <c r="Y782" s="33"/>
      <c r="Z782" s="33"/>
      <c r="AA782" s="33"/>
      <c r="AB782" s="33"/>
      <c r="AC782" s="33"/>
      <c r="AD782" s="33"/>
      <c r="AE782" s="33"/>
      <c r="AT782" s="18" t="s">
        <v>186</v>
      </c>
      <c r="AU782" s="18" t="s">
        <v>91</v>
      </c>
    </row>
    <row r="783" spans="1:65" s="15" customFormat="1" ht="11.25">
      <c r="B783" s="213"/>
      <c r="D783" s="182" t="s">
        <v>187</v>
      </c>
      <c r="E783" s="214" t="s">
        <v>1</v>
      </c>
      <c r="F783" s="215" t="s">
        <v>2086</v>
      </c>
      <c r="H783" s="214" t="s">
        <v>1</v>
      </c>
      <c r="I783" s="216"/>
      <c r="L783" s="213"/>
      <c r="M783" s="217"/>
      <c r="N783" s="218"/>
      <c r="O783" s="218"/>
      <c r="P783" s="218"/>
      <c r="Q783" s="218"/>
      <c r="R783" s="218"/>
      <c r="S783" s="218"/>
      <c r="T783" s="219"/>
      <c r="AT783" s="214" t="s">
        <v>187</v>
      </c>
      <c r="AU783" s="214" t="s">
        <v>91</v>
      </c>
      <c r="AV783" s="15" t="s">
        <v>21</v>
      </c>
      <c r="AW783" s="15" t="s">
        <v>36</v>
      </c>
      <c r="AX783" s="15" t="s">
        <v>80</v>
      </c>
      <c r="AY783" s="214" t="s">
        <v>180</v>
      </c>
    </row>
    <row r="784" spans="1:65" s="13" customFormat="1" ht="11.25">
      <c r="B784" s="186"/>
      <c r="D784" s="182" t="s">
        <v>187</v>
      </c>
      <c r="E784" s="187" t="s">
        <v>1</v>
      </c>
      <c r="F784" s="188" t="s">
        <v>2087</v>
      </c>
      <c r="H784" s="189">
        <v>70</v>
      </c>
      <c r="I784" s="190"/>
      <c r="L784" s="186"/>
      <c r="M784" s="191"/>
      <c r="N784" s="192"/>
      <c r="O784" s="192"/>
      <c r="P784" s="192"/>
      <c r="Q784" s="192"/>
      <c r="R784" s="192"/>
      <c r="S784" s="192"/>
      <c r="T784" s="193"/>
      <c r="AT784" s="187" t="s">
        <v>187</v>
      </c>
      <c r="AU784" s="187" t="s">
        <v>91</v>
      </c>
      <c r="AV784" s="13" t="s">
        <v>91</v>
      </c>
      <c r="AW784" s="13" t="s">
        <v>36</v>
      </c>
      <c r="AX784" s="13" t="s">
        <v>80</v>
      </c>
      <c r="AY784" s="187" t="s">
        <v>180</v>
      </c>
    </row>
    <row r="785" spans="1:65" s="14" customFormat="1" ht="11.25">
      <c r="B785" s="194"/>
      <c r="D785" s="182" t="s">
        <v>187</v>
      </c>
      <c r="E785" s="195" t="s">
        <v>1</v>
      </c>
      <c r="F785" s="196" t="s">
        <v>189</v>
      </c>
      <c r="H785" s="197">
        <v>70</v>
      </c>
      <c r="I785" s="198"/>
      <c r="L785" s="194"/>
      <c r="M785" s="199"/>
      <c r="N785" s="200"/>
      <c r="O785" s="200"/>
      <c r="P785" s="200"/>
      <c r="Q785" s="200"/>
      <c r="R785" s="200"/>
      <c r="S785" s="200"/>
      <c r="T785" s="201"/>
      <c r="AT785" s="195" t="s">
        <v>187</v>
      </c>
      <c r="AU785" s="195" t="s">
        <v>91</v>
      </c>
      <c r="AV785" s="14" t="s">
        <v>128</v>
      </c>
      <c r="AW785" s="14" t="s">
        <v>36</v>
      </c>
      <c r="AX785" s="14" t="s">
        <v>21</v>
      </c>
      <c r="AY785" s="195" t="s">
        <v>180</v>
      </c>
    </row>
    <row r="786" spans="1:65" s="2" customFormat="1" ht="16.5" customHeight="1">
      <c r="A786" s="33"/>
      <c r="B786" s="167"/>
      <c r="C786" s="202" t="s">
        <v>462</v>
      </c>
      <c r="D786" s="202" t="s">
        <v>190</v>
      </c>
      <c r="E786" s="203" t="s">
        <v>381</v>
      </c>
      <c r="F786" s="204" t="s">
        <v>382</v>
      </c>
      <c r="G786" s="205" t="s">
        <v>383</v>
      </c>
      <c r="H786" s="206">
        <v>0.26200000000000001</v>
      </c>
      <c r="I786" s="207"/>
      <c r="J786" s="208">
        <f>ROUND(I786*H786,2)</f>
        <v>0</v>
      </c>
      <c r="K786" s="209"/>
      <c r="L786" s="210"/>
      <c r="M786" s="211" t="s">
        <v>1</v>
      </c>
      <c r="N786" s="212" t="s">
        <v>45</v>
      </c>
      <c r="O786" s="59"/>
      <c r="P786" s="178">
        <f>O786*H786</f>
        <v>0</v>
      </c>
      <c r="Q786" s="178">
        <v>0</v>
      </c>
      <c r="R786" s="178">
        <f>Q786*H786</f>
        <v>0</v>
      </c>
      <c r="S786" s="178">
        <v>0</v>
      </c>
      <c r="T786" s="179">
        <f>S786*H786</f>
        <v>0</v>
      </c>
      <c r="U786" s="33"/>
      <c r="V786" s="33"/>
      <c r="W786" s="33"/>
      <c r="X786" s="33"/>
      <c r="Y786" s="33"/>
      <c r="Z786" s="33"/>
      <c r="AA786" s="33"/>
      <c r="AB786" s="33"/>
      <c r="AC786" s="33"/>
      <c r="AD786" s="33"/>
      <c r="AE786" s="33"/>
      <c r="AR786" s="180" t="s">
        <v>257</v>
      </c>
      <c r="AT786" s="180" t="s">
        <v>190</v>
      </c>
      <c r="AU786" s="180" t="s">
        <v>91</v>
      </c>
      <c r="AY786" s="18" t="s">
        <v>180</v>
      </c>
      <c r="BE786" s="181">
        <f>IF(N786="základní",J786,0)</f>
        <v>0</v>
      </c>
      <c r="BF786" s="181">
        <f>IF(N786="snížená",J786,0)</f>
        <v>0</v>
      </c>
      <c r="BG786" s="181">
        <f>IF(N786="zákl. přenesená",J786,0)</f>
        <v>0</v>
      </c>
      <c r="BH786" s="181">
        <f>IF(N786="sníž. přenesená",J786,0)</f>
        <v>0</v>
      </c>
      <c r="BI786" s="181">
        <f>IF(N786="nulová",J786,0)</f>
        <v>0</v>
      </c>
      <c r="BJ786" s="18" t="s">
        <v>21</v>
      </c>
      <c r="BK786" s="181">
        <f>ROUND(I786*H786,2)</f>
        <v>0</v>
      </c>
      <c r="BL786" s="18" t="s">
        <v>220</v>
      </c>
      <c r="BM786" s="180" t="s">
        <v>727</v>
      </c>
    </row>
    <row r="787" spans="1:65" s="2" customFormat="1" ht="11.25">
      <c r="A787" s="33"/>
      <c r="B787" s="34"/>
      <c r="C787" s="33"/>
      <c r="D787" s="182" t="s">
        <v>186</v>
      </c>
      <c r="E787" s="33"/>
      <c r="F787" s="183" t="s">
        <v>382</v>
      </c>
      <c r="G787" s="33"/>
      <c r="H787" s="33"/>
      <c r="I787" s="102"/>
      <c r="J787" s="33"/>
      <c r="K787" s="33"/>
      <c r="L787" s="34"/>
      <c r="M787" s="184"/>
      <c r="N787" s="185"/>
      <c r="O787" s="59"/>
      <c r="P787" s="59"/>
      <c r="Q787" s="59"/>
      <c r="R787" s="59"/>
      <c r="S787" s="59"/>
      <c r="T787" s="60"/>
      <c r="U787" s="33"/>
      <c r="V787" s="33"/>
      <c r="W787" s="33"/>
      <c r="X787" s="33"/>
      <c r="Y787" s="33"/>
      <c r="Z787" s="33"/>
      <c r="AA787" s="33"/>
      <c r="AB787" s="33"/>
      <c r="AC787" s="33"/>
      <c r="AD787" s="33"/>
      <c r="AE787" s="33"/>
      <c r="AT787" s="18" t="s">
        <v>186</v>
      </c>
      <c r="AU787" s="18" t="s">
        <v>91</v>
      </c>
    </row>
    <row r="788" spans="1:65" s="2" customFormat="1" ht="24" customHeight="1">
      <c r="A788" s="33"/>
      <c r="B788" s="167"/>
      <c r="C788" s="168" t="s">
        <v>739</v>
      </c>
      <c r="D788" s="168" t="s">
        <v>182</v>
      </c>
      <c r="E788" s="169" t="s">
        <v>2088</v>
      </c>
      <c r="F788" s="170" t="s">
        <v>2089</v>
      </c>
      <c r="G788" s="171" t="s">
        <v>199</v>
      </c>
      <c r="H788" s="172">
        <v>30</v>
      </c>
      <c r="I788" s="173"/>
      <c r="J788" s="174">
        <f>ROUND(I788*H788,2)</f>
        <v>0</v>
      </c>
      <c r="K788" s="175"/>
      <c r="L788" s="34"/>
      <c r="M788" s="176" t="s">
        <v>1</v>
      </c>
      <c r="N788" s="177" t="s">
        <v>45</v>
      </c>
      <c r="O788" s="59"/>
      <c r="P788" s="178">
        <f>O788*H788</f>
        <v>0</v>
      </c>
      <c r="Q788" s="178">
        <v>0</v>
      </c>
      <c r="R788" s="178">
        <f>Q788*H788</f>
        <v>0</v>
      </c>
      <c r="S788" s="178">
        <v>0</v>
      </c>
      <c r="T788" s="179">
        <f>S788*H788</f>
        <v>0</v>
      </c>
      <c r="U788" s="33"/>
      <c r="V788" s="33"/>
      <c r="W788" s="33"/>
      <c r="X788" s="33"/>
      <c r="Y788" s="33"/>
      <c r="Z788" s="33"/>
      <c r="AA788" s="33"/>
      <c r="AB788" s="33"/>
      <c r="AC788" s="33"/>
      <c r="AD788" s="33"/>
      <c r="AE788" s="33"/>
      <c r="AR788" s="180" t="s">
        <v>220</v>
      </c>
      <c r="AT788" s="180" t="s">
        <v>182</v>
      </c>
      <c r="AU788" s="180" t="s">
        <v>91</v>
      </c>
      <c r="AY788" s="18" t="s">
        <v>180</v>
      </c>
      <c r="BE788" s="181">
        <f>IF(N788="základní",J788,0)</f>
        <v>0</v>
      </c>
      <c r="BF788" s="181">
        <f>IF(N788="snížená",J788,0)</f>
        <v>0</v>
      </c>
      <c r="BG788" s="181">
        <f>IF(N788="zákl. přenesená",J788,0)</f>
        <v>0</v>
      </c>
      <c r="BH788" s="181">
        <f>IF(N788="sníž. přenesená",J788,0)</f>
        <v>0</v>
      </c>
      <c r="BI788" s="181">
        <f>IF(N788="nulová",J788,0)</f>
        <v>0</v>
      </c>
      <c r="BJ788" s="18" t="s">
        <v>21</v>
      </c>
      <c r="BK788" s="181">
        <f>ROUND(I788*H788,2)</f>
        <v>0</v>
      </c>
      <c r="BL788" s="18" t="s">
        <v>220</v>
      </c>
      <c r="BM788" s="180" t="s">
        <v>730</v>
      </c>
    </row>
    <row r="789" spans="1:65" s="2" customFormat="1" ht="19.5">
      <c r="A789" s="33"/>
      <c r="B789" s="34"/>
      <c r="C789" s="33"/>
      <c r="D789" s="182" t="s">
        <v>186</v>
      </c>
      <c r="E789" s="33"/>
      <c r="F789" s="183" t="s">
        <v>2089</v>
      </c>
      <c r="G789" s="33"/>
      <c r="H789" s="33"/>
      <c r="I789" s="102"/>
      <c r="J789" s="33"/>
      <c r="K789" s="33"/>
      <c r="L789" s="34"/>
      <c r="M789" s="184"/>
      <c r="N789" s="185"/>
      <c r="O789" s="59"/>
      <c r="P789" s="59"/>
      <c r="Q789" s="59"/>
      <c r="R789" s="59"/>
      <c r="S789" s="59"/>
      <c r="T789" s="60"/>
      <c r="U789" s="33"/>
      <c r="V789" s="33"/>
      <c r="W789" s="33"/>
      <c r="X789" s="33"/>
      <c r="Y789" s="33"/>
      <c r="Z789" s="33"/>
      <c r="AA789" s="33"/>
      <c r="AB789" s="33"/>
      <c r="AC789" s="33"/>
      <c r="AD789" s="33"/>
      <c r="AE789" s="33"/>
      <c r="AT789" s="18" t="s">
        <v>186</v>
      </c>
      <c r="AU789" s="18" t="s">
        <v>91</v>
      </c>
    </row>
    <row r="790" spans="1:65" s="2" customFormat="1" ht="36" customHeight="1">
      <c r="A790" s="33"/>
      <c r="B790" s="167"/>
      <c r="C790" s="168" t="s">
        <v>466</v>
      </c>
      <c r="D790" s="168" t="s">
        <v>182</v>
      </c>
      <c r="E790" s="169" t="s">
        <v>464</v>
      </c>
      <c r="F790" s="170" t="s">
        <v>465</v>
      </c>
      <c r="G790" s="171" t="s">
        <v>199</v>
      </c>
      <c r="H790" s="172">
        <v>55.6</v>
      </c>
      <c r="I790" s="173"/>
      <c r="J790" s="174">
        <f>ROUND(I790*H790,2)</f>
        <v>0</v>
      </c>
      <c r="K790" s="175"/>
      <c r="L790" s="34"/>
      <c r="M790" s="176" t="s">
        <v>1</v>
      </c>
      <c r="N790" s="177" t="s">
        <v>45</v>
      </c>
      <c r="O790" s="59"/>
      <c r="P790" s="178">
        <f>O790*H790</f>
        <v>0</v>
      </c>
      <c r="Q790" s="178">
        <v>0</v>
      </c>
      <c r="R790" s="178">
        <f>Q790*H790</f>
        <v>0</v>
      </c>
      <c r="S790" s="178">
        <v>0</v>
      </c>
      <c r="T790" s="179">
        <f>S790*H790</f>
        <v>0</v>
      </c>
      <c r="U790" s="33"/>
      <c r="V790" s="33"/>
      <c r="W790" s="33"/>
      <c r="X790" s="33"/>
      <c r="Y790" s="33"/>
      <c r="Z790" s="33"/>
      <c r="AA790" s="33"/>
      <c r="AB790" s="33"/>
      <c r="AC790" s="33"/>
      <c r="AD790" s="33"/>
      <c r="AE790" s="33"/>
      <c r="AR790" s="180" t="s">
        <v>220</v>
      </c>
      <c r="AT790" s="180" t="s">
        <v>182</v>
      </c>
      <c r="AU790" s="180" t="s">
        <v>91</v>
      </c>
      <c r="AY790" s="18" t="s">
        <v>180</v>
      </c>
      <c r="BE790" s="181">
        <f>IF(N790="základní",J790,0)</f>
        <v>0</v>
      </c>
      <c r="BF790" s="181">
        <f>IF(N790="snížená",J790,0)</f>
        <v>0</v>
      </c>
      <c r="BG790" s="181">
        <f>IF(N790="zákl. přenesená",J790,0)</f>
        <v>0</v>
      </c>
      <c r="BH790" s="181">
        <f>IF(N790="sníž. přenesená",J790,0)</f>
        <v>0</v>
      </c>
      <c r="BI790" s="181">
        <f>IF(N790="nulová",J790,0)</f>
        <v>0</v>
      </c>
      <c r="BJ790" s="18" t="s">
        <v>21</v>
      </c>
      <c r="BK790" s="181">
        <f>ROUND(I790*H790,2)</f>
        <v>0</v>
      </c>
      <c r="BL790" s="18" t="s">
        <v>220</v>
      </c>
      <c r="BM790" s="180" t="s">
        <v>734</v>
      </c>
    </row>
    <row r="791" spans="1:65" s="2" customFormat="1" ht="29.25">
      <c r="A791" s="33"/>
      <c r="B791" s="34"/>
      <c r="C791" s="33"/>
      <c r="D791" s="182" t="s">
        <v>186</v>
      </c>
      <c r="E791" s="33"/>
      <c r="F791" s="183" t="s">
        <v>465</v>
      </c>
      <c r="G791" s="33"/>
      <c r="H791" s="33"/>
      <c r="I791" s="102"/>
      <c r="J791" s="33"/>
      <c r="K791" s="33"/>
      <c r="L791" s="34"/>
      <c r="M791" s="184"/>
      <c r="N791" s="185"/>
      <c r="O791" s="59"/>
      <c r="P791" s="59"/>
      <c r="Q791" s="59"/>
      <c r="R791" s="59"/>
      <c r="S791" s="59"/>
      <c r="T791" s="60"/>
      <c r="U791" s="33"/>
      <c r="V791" s="33"/>
      <c r="W791" s="33"/>
      <c r="X791" s="33"/>
      <c r="Y791" s="33"/>
      <c r="Z791" s="33"/>
      <c r="AA791" s="33"/>
      <c r="AB791" s="33"/>
      <c r="AC791" s="33"/>
      <c r="AD791" s="33"/>
      <c r="AE791" s="33"/>
      <c r="AT791" s="18" t="s">
        <v>186</v>
      </c>
      <c r="AU791" s="18" t="s">
        <v>91</v>
      </c>
    </row>
    <row r="792" spans="1:65" s="13" customFormat="1" ht="11.25">
      <c r="B792" s="186"/>
      <c r="D792" s="182" t="s">
        <v>187</v>
      </c>
      <c r="E792" s="187" t="s">
        <v>1</v>
      </c>
      <c r="F792" s="188" t="s">
        <v>2090</v>
      </c>
      <c r="H792" s="189">
        <v>55.6</v>
      </c>
      <c r="I792" s="190"/>
      <c r="L792" s="186"/>
      <c r="M792" s="191"/>
      <c r="N792" s="192"/>
      <c r="O792" s="192"/>
      <c r="P792" s="192"/>
      <c r="Q792" s="192"/>
      <c r="R792" s="192"/>
      <c r="S792" s="192"/>
      <c r="T792" s="193"/>
      <c r="AT792" s="187" t="s">
        <v>187</v>
      </c>
      <c r="AU792" s="187" t="s">
        <v>91</v>
      </c>
      <c r="AV792" s="13" t="s">
        <v>91</v>
      </c>
      <c r="AW792" s="13" t="s">
        <v>36</v>
      </c>
      <c r="AX792" s="13" t="s">
        <v>80</v>
      </c>
      <c r="AY792" s="187" t="s">
        <v>180</v>
      </c>
    </row>
    <row r="793" spans="1:65" s="14" customFormat="1" ht="11.25">
      <c r="B793" s="194"/>
      <c r="D793" s="182" t="s">
        <v>187</v>
      </c>
      <c r="E793" s="195" t="s">
        <v>1</v>
      </c>
      <c r="F793" s="196" t="s">
        <v>189</v>
      </c>
      <c r="H793" s="197">
        <v>55.6</v>
      </c>
      <c r="I793" s="198"/>
      <c r="L793" s="194"/>
      <c r="M793" s="199"/>
      <c r="N793" s="200"/>
      <c r="O793" s="200"/>
      <c r="P793" s="200"/>
      <c r="Q793" s="200"/>
      <c r="R793" s="200"/>
      <c r="S793" s="200"/>
      <c r="T793" s="201"/>
      <c r="AT793" s="195" t="s">
        <v>187</v>
      </c>
      <c r="AU793" s="195" t="s">
        <v>91</v>
      </c>
      <c r="AV793" s="14" t="s">
        <v>128</v>
      </c>
      <c r="AW793" s="14" t="s">
        <v>36</v>
      </c>
      <c r="AX793" s="14" t="s">
        <v>21</v>
      </c>
      <c r="AY793" s="195" t="s">
        <v>180</v>
      </c>
    </row>
    <row r="794" spans="1:65" s="2" customFormat="1" ht="48" customHeight="1">
      <c r="A794" s="33"/>
      <c r="B794" s="167"/>
      <c r="C794" s="168" t="s">
        <v>746</v>
      </c>
      <c r="D794" s="168" t="s">
        <v>182</v>
      </c>
      <c r="E794" s="169" t="s">
        <v>503</v>
      </c>
      <c r="F794" s="170" t="s">
        <v>504</v>
      </c>
      <c r="G794" s="171" t="s">
        <v>185</v>
      </c>
      <c r="H794" s="172">
        <v>1.7110000000000001</v>
      </c>
      <c r="I794" s="173"/>
      <c r="J794" s="174">
        <f>ROUND(I794*H794,2)</f>
        <v>0</v>
      </c>
      <c r="K794" s="175"/>
      <c r="L794" s="34"/>
      <c r="M794" s="176" t="s">
        <v>1</v>
      </c>
      <c r="N794" s="177" t="s">
        <v>45</v>
      </c>
      <c r="O794" s="59"/>
      <c r="P794" s="178">
        <f>O794*H794</f>
        <v>0</v>
      </c>
      <c r="Q794" s="178">
        <v>0</v>
      </c>
      <c r="R794" s="178">
        <f>Q794*H794</f>
        <v>0</v>
      </c>
      <c r="S794" s="178">
        <v>0</v>
      </c>
      <c r="T794" s="179">
        <f>S794*H794</f>
        <v>0</v>
      </c>
      <c r="U794" s="33"/>
      <c r="V794" s="33"/>
      <c r="W794" s="33"/>
      <c r="X794" s="33"/>
      <c r="Y794" s="33"/>
      <c r="Z794" s="33"/>
      <c r="AA794" s="33"/>
      <c r="AB794" s="33"/>
      <c r="AC794" s="33"/>
      <c r="AD794" s="33"/>
      <c r="AE794" s="33"/>
      <c r="AR794" s="180" t="s">
        <v>220</v>
      </c>
      <c r="AT794" s="180" t="s">
        <v>182</v>
      </c>
      <c r="AU794" s="180" t="s">
        <v>91</v>
      </c>
      <c r="AY794" s="18" t="s">
        <v>180</v>
      </c>
      <c r="BE794" s="181">
        <f>IF(N794="základní",J794,0)</f>
        <v>0</v>
      </c>
      <c r="BF794" s="181">
        <f>IF(N794="snížená",J794,0)</f>
        <v>0</v>
      </c>
      <c r="BG794" s="181">
        <f>IF(N794="zákl. přenesená",J794,0)</f>
        <v>0</v>
      </c>
      <c r="BH794" s="181">
        <f>IF(N794="sníž. přenesená",J794,0)</f>
        <v>0</v>
      </c>
      <c r="BI794" s="181">
        <f>IF(N794="nulová",J794,0)</f>
        <v>0</v>
      </c>
      <c r="BJ794" s="18" t="s">
        <v>21</v>
      </c>
      <c r="BK794" s="181">
        <f>ROUND(I794*H794,2)</f>
        <v>0</v>
      </c>
      <c r="BL794" s="18" t="s">
        <v>220</v>
      </c>
      <c r="BM794" s="180" t="s">
        <v>737</v>
      </c>
    </row>
    <row r="795" spans="1:65" s="2" customFormat="1" ht="29.25">
      <c r="A795" s="33"/>
      <c r="B795" s="34"/>
      <c r="C795" s="33"/>
      <c r="D795" s="182" t="s">
        <v>186</v>
      </c>
      <c r="E795" s="33"/>
      <c r="F795" s="183" t="s">
        <v>504</v>
      </c>
      <c r="G795" s="33"/>
      <c r="H795" s="33"/>
      <c r="I795" s="102"/>
      <c r="J795" s="33"/>
      <c r="K795" s="33"/>
      <c r="L795" s="34"/>
      <c r="M795" s="184"/>
      <c r="N795" s="185"/>
      <c r="O795" s="59"/>
      <c r="P795" s="59"/>
      <c r="Q795" s="59"/>
      <c r="R795" s="59"/>
      <c r="S795" s="59"/>
      <c r="T795" s="60"/>
      <c r="U795" s="33"/>
      <c r="V795" s="33"/>
      <c r="W795" s="33"/>
      <c r="X795" s="33"/>
      <c r="Y795" s="33"/>
      <c r="Z795" s="33"/>
      <c r="AA795" s="33"/>
      <c r="AB795" s="33"/>
      <c r="AC795" s="33"/>
      <c r="AD795" s="33"/>
      <c r="AE795" s="33"/>
      <c r="AT795" s="18" t="s">
        <v>186</v>
      </c>
      <c r="AU795" s="18" t="s">
        <v>91</v>
      </c>
    </row>
    <row r="796" spans="1:65" s="12" customFormat="1" ht="22.9" customHeight="1">
      <c r="B796" s="154"/>
      <c r="D796" s="155" t="s">
        <v>79</v>
      </c>
      <c r="E796" s="165" t="s">
        <v>506</v>
      </c>
      <c r="F796" s="165" t="s">
        <v>507</v>
      </c>
      <c r="I796" s="157"/>
      <c r="J796" s="166">
        <f>BK796</f>
        <v>0</v>
      </c>
      <c r="L796" s="154"/>
      <c r="M796" s="159"/>
      <c r="N796" s="160"/>
      <c r="O796" s="160"/>
      <c r="P796" s="161">
        <f>SUM(P797:P823)</f>
        <v>0</v>
      </c>
      <c r="Q796" s="160"/>
      <c r="R796" s="161">
        <f>SUM(R797:R823)</f>
        <v>0</v>
      </c>
      <c r="S796" s="160"/>
      <c r="T796" s="162">
        <f>SUM(T797:T823)</f>
        <v>0</v>
      </c>
      <c r="AR796" s="155" t="s">
        <v>91</v>
      </c>
      <c r="AT796" s="163" t="s">
        <v>79</v>
      </c>
      <c r="AU796" s="163" t="s">
        <v>21</v>
      </c>
      <c r="AY796" s="155" t="s">
        <v>180</v>
      </c>
      <c r="BK796" s="164">
        <f>SUM(BK797:BK823)</f>
        <v>0</v>
      </c>
    </row>
    <row r="797" spans="1:65" s="2" customFormat="1" ht="24" customHeight="1">
      <c r="A797" s="33"/>
      <c r="B797" s="167"/>
      <c r="C797" s="168" t="s">
        <v>471</v>
      </c>
      <c r="D797" s="168" t="s">
        <v>182</v>
      </c>
      <c r="E797" s="169" t="s">
        <v>2091</v>
      </c>
      <c r="F797" s="170" t="s">
        <v>2092</v>
      </c>
      <c r="G797" s="171" t="s">
        <v>199</v>
      </c>
      <c r="H797" s="172">
        <v>12</v>
      </c>
      <c r="I797" s="173"/>
      <c r="J797" s="174">
        <f>ROUND(I797*H797,2)</f>
        <v>0</v>
      </c>
      <c r="K797" s="175"/>
      <c r="L797" s="34"/>
      <c r="M797" s="176" t="s">
        <v>1</v>
      </c>
      <c r="N797" s="177" t="s">
        <v>45</v>
      </c>
      <c r="O797" s="59"/>
      <c r="P797" s="178">
        <f>O797*H797</f>
        <v>0</v>
      </c>
      <c r="Q797" s="178">
        <v>0</v>
      </c>
      <c r="R797" s="178">
        <f>Q797*H797</f>
        <v>0</v>
      </c>
      <c r="S797" s="178">
        <v>0</v>
      </c>
      <c r="T797" s="179">
        <f>S797*H797</f>
        <v>0</v>
      </c>
      <c r="U797" s="33"/>
      <c r="V797" s="33"/>
      <c r="W797" s="33"/>
      <c r="X797" s="33"/>
      <c r="Y797" s="33"/>
      <c r="Z797" s="33"/>
      <c r="AA797" s="33"/>
      <c r="AB797" s="33"/>
      <c r="AC797" s="33"/>
      <c r="AD797" s="33"/>
      <c r="AE797" s="33"/>
      <c r="AR797" s="180" t="s">
        <v>220</v>
      </c>
      <c r="AT797" s="180" t="s">
        <v>182</v>
      </c>
      <c r="AU797" s="180" t="s">
        <v>91</v>
      </c>
      <c r="AY797" s="18" t="s">
        <v>180</v>
      </c>
      <c r="BE797" s="181">
        <f>IF(N797="základní",J797,0)</f>
        <v>0</v>
      </c>
      <c r="BF797" s="181">
        <f>IF(N797="snížená",J797,0)</f>
        <v>0</v>
      </c>
      <c r="BG797" s="181">
        <f>IF(N797="zákl. přenesená",J797,0)</f>
        <v>0</v>
      </c>
      <c r="BH797" s="181">
        <f>IF(N797="sníž. přenesená",J797,0)</f>
        <v>0</v>
      </c>
      <c r="BI797" s="181">
        <f>IF(N797="nulová",J797,0)</f>
        <v>0</v>
      </c>
      <c r="BJ797" s="18" t="s">
        <v>21</v>
      </c>
      <c r="BK797" s="181">
        <f>ROUND(I797*H797,2)</f>
        <v>0</v>
      </c>
      <c r="BL797" s="18" t="s">
        <v>220</v>
      </c>
      <c r="BM797" s="180" t="s">
        <v>742</v>
      </c>
    </row>
    <row r="798" spans="1:65" s="2" customFormat="1" ht="19.5">
      <c r="A798" s="33"/>
      <c r="B798" s="34"/>
      <c r="C798" s="33"/>
      <c r="D798" s="182" t="s">
        <v>186</v>
      </c>
      <c r="E798" s="33"/>
      <c r="F798" s="183" t="s">
        <v>2092</v>
      </c>
      <c r="G798" s="33"/>
      <c r="H798" s="33"/>
      <c r="I798" s="102"/>
      <c r="J798" s="33"/>
      <c r="K798" s="33"/>
      <c r="L798" s="34"/>
      <c r="M798" s="184"/>
      <c r="N798" s="185"/>
      <c r="O798" s="59"/>
      <c r="P798" s="59"/>
      <c r="Q798" s="59"/>
      <c r="R798" s="59"/>
      <c r="S798" s="59"/>
      <c r="T798" s="60"/>
      <c r="U798" s="33"/>
      <c r="V798" s="33"/>
      <c r="W798" s="33"/>
      <c r="X798" s="33"/>
      <c r="Y798" s="33"/>
      <c r="Z798" s="33"/>
      <c r="AA798" s="33"/>
      <c r="AB798" s="33"/>
      <c r="AC798" s="33"/>
      <c r="AD798" s="33"/>
      <c r="AE798" s="33"/>
      <c r="AT798" s="18" t="s">
        <v>186</v>
      </c>
      <c r="AU798" s="18" t="s">
        <v>91</v>
      </c>
    </row>
    <row r="799" spans="1:65" s="15" customFormat="1" ht="11.25">
      <c r="B799" s="213"/>
      <c r="D799" s="182" t="s">
        <v>187</v>
      </c>
      <c r="E799" s="214" t="s">
        <v>1</v>
      </c>
      <c r="F799" s="215" t="s">
        <v>2093</v>
      </c>
      <c r="H799" s="214" t="s">
        <v>1</v>
      </c>
      <c r="I799" s="216"/>
      <c r="L799" s="213"/>
      <c r="M799" s="217"/>
      <c r="N799" s="218"/>
      <c r="O799" s="218"/>
      <c r="P799" s="218"/>
      <c r="Q799" s="218"/>
      <c r="R799" s="218"/>
      <c r="S799" s="218"/>
      <c r="T799" s="219"/>
      <c r="AT799" s="214" t="s">
        <v>187</v>
      </c>
      <c r="AU799" s="214" t="s">
        <v>91</v>
      </c>
      <c r="AV799" s="15" t="s">
        <v>21</v>
      </c>
      <c r="AW799" s="15" t="s">
        <v>36</v>
      </c>
      <c r="AX799" s="15" t="s">
        <v>80</v>
      </c>
      <c r="AY799" s="214" t="s">
        <v>180</v>
      </c>
    </row>
    <row r="800" spans="1:65" s="13" customFormat="1" ht="11.25">
      <c r="B800" s="186"/>
      <c r="D800" s="182" t="s">
        <v>187</v>
      </c>
      <c r="E800" s="187" t="s">
        <v>1</v>
      </c>
      <c r="F800" s="188" t="s">
        <v>1879</v>
      </c>
      <c r="H800" s="189">
        <v>12</v>
      </c>
      <c r="I800" s="190"/>
      <c r="L800" s="186"/>
      <c r="M800" s="191"/>
      <c r="N800" s="192"/>
      <c r="O800" s="192"/>
      <c r="P800" s="192"/>
      <c r="Q800" s="192"/>
      <c r="R800" s="192"/>
      <c r="S800" s="192"/>
      <c r="T800" s="193"/>
      <c r="AT800" s="187" t="s">
        <v>187</v>
      </c>
      <c r="AU800" s="187" t="s">
        <v>91</v>
      </c>
      <c r="AV800" s="13" t="s">
        <v>91</v>
      </c>
      <c r="AW800" s="13" t="s">
        <v>36</v>
      </c>
      <c r="AX800" s="13" t="s">
        <v>80</v>
      </c>
      <c r="AY800" s="187" t="s">
        <v>180</v>
      </c>
    </row>
    <row r="801" spans="1:65" s="14" customFormat="1" ht="11.25">
      <c r="B801" s="194"/>
      <c r="D801" s="182" t="s">
        <v>187</v>
      </c>
      <c r="E801" s="195" t="s">
        <v>1</v>
      </c>
      <c r="F801" s="196" t="s">
        <v>189</v>
      </c>
      <c r="H801" s="197">
        <v>12</v>
      </c>
      <c r="I801" s="198"/>
      <c r="L801" s="194"/>
      <c r="M801" s="199"/>
      <c r="N801" s="200"/>
      <c r="O801" s="200"/>
      <c r="P801" s="200"/>
      <c r="Q801" s="200"/>
      <c r="R801" s="200"/>
      <c r="S801" s="200"/>
      <c r="T801" s="201"/>
      <c r="AT801" s="195" t="s">
        <v>187</v>
      </c>
      <c r="AU801" s="195" t="s">
        <v>91</v>
      </c>
      <c r="AV801" s="14" t="s">
        <v>128</v>
      </c>
      <c r="AW801" s="14" t="s">
        <v>36</v>
      </c>
      <c r="AX801" s="14" t="s">
        <v>21</v>
      </c>
      <c r="AY801" s="195" t="s">
        <v>180</v>
      </c>
    </row>
    <row r="802" spans="1:65" s="2" customFormat="1" ht="24" customHeight="1">
      <c r="A802" s="33"/>
      <c r="B802" s="167"/>
      <c r="C802" s="168" t="s">
        <v>754</v>
      </c>
      <c r="D802" s="168" t="s">
        <v>182</v>
      </c>
      <c r="E802" s="169" t="s">
        <v>2094</v>
      </c>
      <c r="F802" s="170" t="s">
        <v>2095</v>
      </c>
      <c r="G802" s="171" t="s">
        <v>199</v>
      </c>
      <c r="H802" s="172">
        <v>25.870999999999999</v>
      </c>
      <c r="I802" s="173"/>
      <c r="J802" s="174">
        <f>ROUND(I802*H802,2)</f>
        <v>0</v>
      </c>
      <c r="K802" s="175"/>
      <c r="L802" s="34"/>
      <c r="M802" s="176" t="s">
        <v>1</v>
      </c>
      <c r="N802" s="177" t="s">
        <v>45</v>
      </c>
      <c r="O802" s="59"/>
      <c r="P802" s="178">
        <f>O802*H802</f>
        <v>0</v>
      </c>
      <c r="Q802" s="178">
        <v>0</v>
      </c>
      <c r="R802" s="178">
        <f>Q802*H802</f>
        <v>0</v>
      </c>
      <c r="S802" s="178">
        <v>0</v>
      </c>
      <c r="T802" s="179">
        <f>S802*H802</f>
        <v>0</v>
      </c>
      <c r="U802" s="33"/>
      <c r="V802" s="33"/>
      <c r="W802" s="33"/>
      <c r="X802" s="33"/>
      <c r="Y802" s="33"/>
      <c r="Z802" s="33"/>
      <c r="AA802" s="33"/>
      <c r="AB802" s="33"/>
      <c r="AC802" s="33"/>
      <c r="AD802" s="33"/>
      <c r="AE802" s="33"/>
      <c r="AR802" s="180" t="s">
        <v>220</v>
      </c>
      <c r="AT802" s="180" t="s">
        <v>182</v>
      </c>
      <c r="AU802" s="180" t="s">
        <v>91</v>
      </c>
      <c r="AY802" s="18" t="s">
        <v>180</v>
      </c>
      <c r="BE802" s="181">
        <f>IF(N802="základní",J802,0)</f>
        <v>0</v>
      </c>
      <c r="BF802" s="181">
        <f>IF(N802="snížená",J802,0)</f>
        <v>0</v>
      </c>
      <c r="BG802" s="181">
        <f>IF(N802="zákl. přenesená",J802,0)</f>
        <v>0</v>
      </c>
      <c r="BH802" s="181">
        <f>IF(N802="sníž. přenesená",J802,0)</f>
        <v>0</v>
      </c>
      <c r="BI802" s="181">
        <f>IF(N802="nulová",J802,0)</f>
        <v>0</v>
      </c>
      <c r="BJ802" s="18" t="s">
        <v>21</v>
      </c>
      <c r="BK802" s="181">
        <f>ROUND(I802*H802,2)</f>
        <v>0</v>
      </c>
      <c r="BL802" s="18" t="s">
        <v>220</v>
      </c>
      <c r="BM802" s="180" t="s">
        <v>745</v>
      </c>
    </row>
    <row r="803" spans="1:65" s="2" customFormat="1" ht="19.5">
      <c r="A803" s="33"/>
      <c r="B803" s="34"/>
      <c r="C803" s="33"/>
      <c r="D803" s="182" t="s">
        <v>186</v>
      </c>
      <c r="E803" s="33"/>
      <c r="F803" s="183" t="s">
        <v>2095</v>
      </c>
      <c r="G803" s="33"/>
      <c r="H803" s="33"/>
      <c r="I803" s="102"/>
      <c r="J803" s="33"/>
      <c r="K803" s="33"/>
      <c r="L803" s="34"/>
      <c r="M803" s="184"/>
      <c r="N803" s="185"/>
      <c r="O803" s="59"/>
      <c r="P803" s="59"/>
      <c r="Q803" s="59"/>
      <c r="R803" s="59"/>
      <c r="S803" s="59"/>
      <c r="T803" s="60"/>
      <c r="U803" s="33"/>
      <c r="V803" s="33"/>
      <c r="W803" s="33"/>
      <c r="X803" s="33"/>
      <c r="Y803" s="33"/>
      <c r="Z803" s="33"/>
      <c r="AA803" s="33"/>
      <c r="AB803" s="33"/>
      <c r="AC803" s="33"/>
      <c r="AD803" s="33"/>
      <c r="AE803" s="33"/>
      <c r="AT803" s="18" t="s">
        <v>186</v>
      </c>
      <c r="AU803" s="18" t="s">
        <v>91</v>
      </c>
    </row>
    <row r="804" spans="1:65" s="15" customFormat="1" ht="11.25">
      <c r="B804" s="213"/>
      <c r="D804" s="182" t="s">
        <v>187</v>
      </c>
      <c r="E804" s="214" t="s">
        <v>1</v>
      </c>
      <c r="F804" s="215" t="s">
        <v>2096</v>
      </c>
      <c r="H804" s="214" t="s">
        <v>1</v>
      </c>
      <c r="I804" s="216"/>
      <c r="L804" s="213"/>
      <c r="M804" s="217"/>
      <c r="N804" s="218"/>
      <c r="O804" s="218"/>
      <c r="P804" s="218"/>
      <c r="Q804" s="218"/>
      <c r="R804" s="218"/>
      <c r="S804" s="218"/>
      <c r="T804" s="219"/>
      <c r="AT804" s="214" t="s">
        <v>187</v>
      </c>
      <c r="AU804" s="214" t="s">
        <v>91</v>
      </c>
      <c r="AV804" s="15" t="s">
        <v>21</v>
      </c>
      <c r="AW804" s="15" t="s">
        <v>36</v>
      </c>
      <c r="AX804" s="15" t="s">
        <v>80</v>
      </c>
      <c r="AY804" s="214" t="s">
        <v>180</v>
      </c>
    </row>
    <row r="805" spans="1:65" s="13" customFormat="1" ht="11.25">
      <c r="B805" s="186"/>
      <c r="D805" s="182" t="s">
        <v>187</v>
      </c>
      <c r="E805" s="187" t="s">
        <v>1</v>
      </c>
      <c r="F805" s="188" t="s">
        <v>2097</v>
      </c>
      <c r="H805" s="189">
        <v>7.335</v>
      </c>
      <c r="I805" s="190"/>
      <c r="L805" s="186"/>
      <c r="M805" s="191"/>
      <c r="N805" s="192"/>
      <c r="O805" s="192"/>
      <c r="P805" s="192"/>
      <c r="Q805" s="192"/>
      <c r="R805" s="192"/>
      <c r="S805" s="192"/>
      <c r="T805" s="193"/>
      <c r="AT805" s="187" t="s">
        <v>187</v>
      </c>
      <c r="AU805" s="187" t="s">
        <v>91</v>
      </c>
      <c r="AV805" s="13" t="s">
        <v>91</v>
      </c>
      <c r="AW805" s="13" t="s">
        <v>36</v>
      </c>
      <c r="AX805" s="13" t="s">
        <v>80</v>
      </c>
      <c r="AY805" s="187" t="s">
        <v>180</v>
      </c>
    </row>
    <row r="806" spans="1:65" s="15" customFormat="1" ht="11.25">
      <c r="B806" s="213"/>
      <c r="D806" s="182" t="s">
        <v>187</v>
      </c>
      <c r="E806" s="214" t="s">
        <v>1</v>
      </c>
      <c r="F806" s="215" t="s">
        <v>2098</v>
      </c>
      <c r="H806" s="214" t="s">
        <v>1</v>
      </c>
      <c r="I806" s="216"/>
      <c r="L806" s="213"/>
      <c r="M806" s="217"/>
      <c r="N806" s="218"/>
      <c r="O806" s="218"/>
      <c r="P806" s="218"/>
      <c r="Q806" s="218"/>
      <c r="R806" s="218"/>
      <c r="S806" s="218"/>
      <c r="T806" s="219"/>
      <c r="AT806" s="214" t="s">
        <v>187</v>
      </c>
      <c r="AU806" s="214" t="s">
        <v>91</v>
      </c>
      <c r="AV806" s="15" t="s">
        <v>21</v>
      </c>
      <c r="AW806" s="15" t="s">
        <v>36</v>
      </c>
      <c r="AX806" s="15" t="s">
        <v>80</v>
      </c>
      <c r="AY806" s="214" t="s">
        <v>180</v>
      </c>
    </row>
    <row r="807" spans="1:65" s="13" customFormat="1" ht="11.25">
      <c r="B807" s="186"/>
      <c r="D807" s="182" t="s">
        <v>187</v>
      </c>
      <c r="E807" s="187" t="s">
        <v>1</v>
      </c>
      <c r="F807" s="188" t="s">
        <v>2099</v>
      </c>
      <c r="H807" s="189">
        <v>5.3360000000000003</v>
      </c>
      <c r="I807" s="190"/>
      <c r="L807" s="186"/>
      <c r="M807" s="191"/>
      <c r="N807" s="192"/>
      <c r="O807" s="192"/>
      <c r="P807" s="192"/>
      <c r="Q807" s="192"/>
      <c r="R807" s="192"/>
      <c r="S807" s="192"/>
      <c r="T807" s="193"/>
      <c r="AT807" s="187" t="s">
        <v>187</v>
      </c>
      <c r="AU807" s="187" t="s">
        <v>91</v>
      </c>
      <c r="AV807" s="13" t="s">
        <v>91</v>
      </c>
      <c r="AW807" s="13" t="s">
        <v>36</v>
      </c>
      <c r="AX807" s="13" t="s">
        <v>80</v>
      </c>
      <c r="AY807" s="187" t="s">
        <v>180</v>
      </c>
    </row>
    <row r="808" spans="1:65" s="13" customFormat="1" ht="11.25">
      <c r="B808" s="186"/>
      <c r="D808" s="182" t="s">
        <v>187</v>
      </c>
      <c r="E808" s="187" t="s">
        <v>1</v>
      </c>
      <c r="F808" s="188" t="s">
        <v>2100</v>
      </c>
      <c r="H808" s="189">
        <v>13.2</v>
      </c>
      <c r="I808" s="190"/>
      <c r="L808" s="186"/>
      <c r="M808" s="191"/>
      <c r="N808" s="192"/>
      <c r="O808" s="192"/>
      <c r="P808" s="192"/>
      <c r="Q808" s="192"/>
      <c r="R808" s="192"/>
      <c r="S808" s="192"/>
      <c r="T808" s="193"/>
      <c r="AT808" s="187" t="s">
        <v>187</v>
      </c>
      <c r="AU808" s="187" t="s">
        <v>91</v>
      </c>
      <c r="AV808" s="13" t="s">
        <v>91</v>
      </c>
      <c r="AW808" s="13" t="s">
        <v>36</v>
      </c>
      <c r="AX808" s="13" t="s">
        <v>80</v>
      </c>
      <c r="AY808" s="187" t="s">
        <v>180</v>
      </c>
    </row>
    <row r="809" spans="1:65" s="14" customFormat="1" ht="11.25">
      <c r="B809" s="194"/>
      <c r="D809" s="182" t="s">
        <v>187</v>
      </c>
      <c r="E809" s="195" t="s">
        <v>1</v>
      </c>
      <c r="F809" s="196" t="s">
        <v>189</v>
      </c>
      <c r="H809" s="197">
        <v>25.870999999999999</v>
      </c>
      <c r="I809" s="198"/>
      <c r="L809" s="194"/>
      <c r="M809" s="199"/>
      <c r="N809" s="200"/>
      <c r="O809" s="200"/>
      <c r="P809" s="200"/>
      <c r="Q809" s="200"/>
      <c r="R809" s="200"/>
      <c r="S809" s="200"/>
      <c r="T809" s="201"/>
      <c r="AT809" s="195" t="s">
        <v>187</v>
      </c>
      <c r="AU809" s="195" t="s">
        <v>91</v>
      </c>
      <c r="AV809" s="14" t="s">
        <v>128</v>
      </c>
      <c r="AW809" s="14" t="s">
        <v>36</v>
      </c>
      <c r="AX809" s="14" t="s">
        <v>21</v>
      </c>
      <c r="AY809" s="195" t="s">
        <v>180</v>
      </c>
    </row>
    <row r="810" spans="1:65" s="2" customFormat="1" ht="24" customHeight="1">
      <c r="A810" s="33"/>
      <c r="B810" s="167"/>
      <c r="C810" s="168" t="s">
        <v>476</v>
      </c>
      <c r="D810" s="168" t="s">
        <v>182</v>
      </c>
      <c r="E810" s="169" t="s">
        <v>2101</v>
      </c>
      <c r="F810" s="170" t="s">
        <v>2102</v>
      </c>
      <c r="G810" s="171" t="s">
        <v>199</v>
      </c>
      <c r="H810" s="172">
        <v>25.341999999999999</v>
      </c>
      <c r="I810" s="173"/>
      <c r="J810" s="174">
        <f>ROUND(I810*H810,2)</f>
        <v>0</v>
      </c>
      <c r="K810" s="175"/>
      <c r="L810" s="34"/>
      <c r="M810" s="176" t="s">
        <v>1</v>
      </c>
      <c r="N810" s="177" t="s">
        <v>45</v>
      </c>
      <c r="O810" s="59"/>
      <c r="P810" s="178">
        <f>O810*H810</f>
        <v>0</v>
      </c>
      <c r="Q810" s="178">
        <v>0</v>
      </c>
      <c r="R810" s="178">
        <f>Q810*H810</f>
        <v>0</v>
      </c>
      <c r="S810" s="178">
        <v>0</v>
      </c>
      <c r="T810" s="179">
        <f>S810*H810</f>
        <v>0</v>
      </c>
      <c r="U810" s="33"/>
      <c r="V810" s="33"/>
      <c r="W810" s="33"/>
      <c r="X810" s="33"/>
      <c r="Y810" s="33"/>
      <c r="Z810" s="33"/>
      <c r="AA810" s="33"/>
      <c r="AB810" s="33"/>
      <c r="AC810" s="33"/>
      <c r="AD810" s="33"/>
      <c r="AE810" s="33"/>
      <c r="AR810" s="180" t="s">
        <v>220</v>
      </c>
      <c r="AT810" s="180" t="s">
        <v>182</v>
      </c>
      <c r="AU810" s="180" t="s">
        <v>91</v>
      </c>
      <c r="AY810" s="18" t="s">
        <v>180</v>
      </c>
      <c r="BE810" s="181">
        <f>IF(N810="základní",J810,0)</f>
        <v>0</v>
      </c>
      <c r="BF810" s="181">
        <f>IF(N810="snížená",J810,0)</f>
        <v>0</v>
      </c>
      <c r="BG810" s="181">
        <f>IF(N810="zákl. přenesená",J810,0)</f>
        <v>0</v>
      </c>
      <c r="BH810" s="181">
        <f>IF(N810="sníž. přenesená",J810,0)</f>
        <v>0</v>
      </c>
      <c r="BI810" s="181">
        <f>IF(N810="nulová",J810,0)</f>
        <v>0</v>
      </c>
      <c r="BJ810" s="18" t="s">
        <v>21</v>
      </c>
      <c r="BK810" s="181">
        <f>ROUND(I810*H810,2)</f>
        <v>0</v>
      </c>
      <c r="BL810" s="18" t="s">
        <v>220</v>
      </c>
      <c r="BM810" s="180" t="s">
        <v>749</v>
      </c>
    </row>
    <row r="811" spans="1:65" s="2" customFormat="1" ht="19.5">
      <c r="A811" s="33"/>
      <c r="B811" s="34"/>
      <c r="C811" s="33"/>
      <c r="D811" s="182" t="s">
        <v>186</v>
      </c>
      <c r="E811" s="33"/>
      <c r="F811" s="183" t="s">
        <v>2102</v>
      </c>
      <c r="G811" s="33"/>
      <c r="H811" s="33"/>
      <c r="I811" s="102"/>
      <c r="J811" s="33"/>
      <c r="K811" s="33"/>
      <c r="L811" s="34"/>
      <c r="M811" s="184"/>
      <c r="N811" s="185"/>
      <c r="O811" s="59"/>
      <c r="P811" s="59"/>
      <c r="Q811" s="59"/>
      <c r="R811" s="59"/>
      <c r="S811" s="59"/>
      <c r="T811" s="60"/>
      <c r="U811" s="33"/>
      <c r="V811" s="33"/>
      <c r="W811" s="33"/>
      <c r="X811" s="33"/>
      <c r="Y811" s="33"/>
      <c r="Z811" s="33"/>
      <c r="AA811" s="33"/>
      <c r="AB811" s="33"/>
      <c r="AC811" s="33"/>
      <c r="AD811" s="33"/>
      <c r="AE811" s="33"/>
      <c r="AT811" s="18" t="s">
        <v>186</v>
      </c>
      <c r="AU811" s="18" t="s">
        <v>91</v>
      </c>
    </row>
    <row r="812" spans="1:65" s="15" customFormat="1" ht="11.25">
      <c r="B812" s="213"/>
      <c r="D812" s="182" t="s">
        <v>187</v>
      </c>
      <c r="E812" s="214" t="s">
        <v>1</v>
      </c>
      <c r="F812" s="215" t="s">
        <v>2103</v>
      </c>
      <c r="H812" s="214" t="s">
        <v>1</v>
      </c>
      <c r="I812" s="216"/>
      <c r="L812" s="213"/>
      <c r="M812" s="217"/>
      <c r="N812" s="218"/>
      <c r="O812" s="218"/>
      <c r="P812" s="218"/>
      <c r="Q812" s="218"/>
      <c r="R812" s="218"/>
      <c r="S812" s="218"/>
      <c r="T812" s="219"/>
      <c r="AT812" s="214" t="s">
        <v>187</v>
      </c>
      <c r="AU812" s="214" t="s">
        <v>91</v>
      </c>
      <c r="AV812" s="15" t="s">
        <v>21</v>
      </c>
      <c r="AW812" s="15" t="s">
        <v>36</v>
      </c>
      <c r="AX812" s="15" t="s">
        <v>80</v>
      </c>
      <c r="AY812" s="214" t="s">
        <v>180</v>
      </c>
    </row>
    <row r="813" spans="1:65" s="13" customFormat="1" ht="11.25">
      <c r="B813" s="186"/>
      <c r="D813" s="182" t="s">
        <v>187</v>
      </c>
      <c r="E813" s="187" t="s">
        <v>1</v>
      </c>
      <c r="F813" s="188" t="s">
        <v>2104</v>
      </c>
      <c r="H813" s="189">
        <v>14.67</v>
      </c>
      <c r="I813" s="190"/>
      <c r="L813" s="186"/>
      <c r="M813" s="191"/>
      <c r="N813" s="192"/>
      <c r="O813" s="192"/>
      <c r="P813" s="192"/>
      <c r="Q813" s="192"/>
      <c r="R813" s="192"/>
      <c r="S813" s="192"/>
      <c r="T813" s="193"/>
      <c r="AT813" s="187" t="s">
        <v>187</v>
      </c>
      <c r="AU813" s="187" t="s">
        <v>91</v>
      </c>
      <c r="AV813" s="13" t="s">
        <v>91</v>
      </c>
      <c r="AW813" s="13" t="s">
        <v>36</v>
      </c>
      <c r="AX813" s="13" t="s">
        <v>80</v>
      </c>
      <c r="AY813" s="187" t="s">
        <v>180</v>
      </c>
    </row>
    <row r="814" spans="1:65" s="15" customFormat="1" ht="11.25">
      <c r="B814" s="213"/>
      <c r="D814" s="182" t="s">
        <v>187</v>
      </c>
      <c r="E814" s="214" t="s">
        <v>1</v>
      </c>
      <c r="F814" s="215" t="s">
        <v>2105</v>
      </c>
      <c r="H814" s="214" t="s">
        <v>1</v>
      </c>
      <c r="I814" s="216"/>
      <c r="L814" s="213"/>
      <c r="M814" s="217"/>
      <c r="N814" s="218"/>
      <c r="O814" s="218"/>
      <c r="P814" s="218"/>
      <c r="Q814" s="218"/>
      <c r="R814" s="218"/>
      <c r="S814" s="218"/>
      <c r="T814" s="219"/>
      <c r="AT814" s="214" t="s">
        <v>187</v>
      </c>
      <c r="AU814" s="214" t="s">
        <v>91</v>
      </c>
      <c r="AV814" s="15" t="s">
        <v>21</v>
      </c>
      <c r="AW814" s="15" t="s">
        <v>36</v>
      </c>
      <c r="AX814" s="15" t="s">
        <v>80</v>
      </c>
      <c r="AY814" s="214" t="s">
        <v>180</v>
      </c>
    </row>
    <row r="815" spans="1:65" s="13" customFormat="1" ht="11.25">
      <c r="B815" s="186"/>
      <c r="D815" s="182" t="s">
        <v>187</v>
      </c>
      <c r="E815" s="187" t="s">
        <v>1</v>
      </c>
      <c r="F815" s="188" t="s">
        <v>2106</v>
      </c>
      <c r="H815" s="189">
        <v>10.672000000000001</v>
      </c>
      <c r="I815" s="190"/>
      <c r="L815" s="186"/>
      <c r="M815" s="191"/>
      <c r="N815" s="192"/>
      <c r="O815" s="192"/>
      <c r="P815" s="192"/>
      <c r="Q815" s="192"/>
      <c r="R815" s="192"/>
      <c r="S815" s="192"/>
      <c r="T815" s="193"/>
      <c r="AT815" s="187" t="s">
        <v>187</v>
      </c>
      <c r="AU815" s="187" t="s">
        <v>91</v>
      </c>
      <c r="AV815" s="13" t="s">
        <v>91</v>
      </c>
      <c r="AW815" s="13" t="s">
        <v>36</v>
      </c>
      <c r="AX815" s="13" t="s">
        <v>80</v>
      </c>
      <c r="AY815" s="187" t="s">
        <v>180</v>
      </c>
    </row>
    <row r="816" spans="1:65" s="14" customFormat="1" ht="11.25">
      <c r="B816" s="194"/>
      <c r="D816" s="182" t="s">
        <v>187</v>
      </c>
      <c r="E816" s="195" t="s">
        <v>1</v>
      </c>
      <c r="F816" s="196" t="s">
        <v>189</v>
      </c>
      <c r="H816" s="197">
        <v>25.341999999999999</v>
      </c>
      <c r="I816" s="198"/>
      <c r="L816" s="194"/>
      <c r="M816" s="199"/>
      <c r="N816" s="200"/>
      <c r="O816" s="200"/>
      <c r="P816" s="200"/>
      <c r="Q816" s="200"/>
      <c r="R816" s="200"/>
      <c r="S816" s="200"/>
      <c r="T816" s="201"/>
      <c r="AT816" s="195" t="s">
        <v>187</v>
      </c>
      <c r="AU816" s="195" t="s">
        <v>91</v>
      </c>
      <c r="AV816" s="14" t="s">
        <v>128</v>
      </c>
      <c r="AW816" s="14" t="s">
        <v>36</v>
      </c>
      <c r="AX816" s="14" t="s">
        <v>21</v>
      </c>
      <c r="AY816" s="195" t="s">
        <v>180</v>
      </c>
    </row>
    <row r="817" spans="1:65" s="2" customFormat="1" ht="24" customHeight="1">
      <c r="A817" s="33"/>
      <c r="B817" s="167"/>
      <c r="C817" s="168" t="s">
        <v>762</v>
      </c>
      <c r="D817" s="168" t="s">
        <v>182</v>
      </c>
      <c r="E817" s="169" t="s">
        <v>2107</v>
      </c>
      <c r="F817" s="170" t="s">
        <v>2108</v>
      </c>
      <c r="G817" s="171" t="s">
        <v>213</v>
      </c>
      <c r="H817" s="172">
        <v>8.9600000000000009</v>
      </c>
      <c r="I817" s="173"/>
      <c r="J817" s="174">
        <f>ROUND(I817*H817,2)</f>
        <v>0</v>
      </c>
      <c r="K817" s="175"/>
      <c r="L817" s="34"/>
      <c r="M817" s="176" t="s">
        <v>1</v>
      </c>
      <c r="N817" s="177" t="s">
        <v>45</v>
      </c>
      <c r="O817" s="59"/>
      <c r="P817" s="178">
        <f>O817*H817</f>
        <v>0</v>
      </c>
      <c r="Q817" s="178">
        <v>0</v>
      </c>
      <c r="R817" s="178">
        <f>Q817*H817</f>
        <v>0</v>
      </c>
      <c r="S817" s="178">
        <v>0</v>
      </c>
      <c r="T817" s="179">
        <f>S817*H817</f>
        <v>0</v>
      </c>
      <c r="U817" s="33"/>
      <c r="V817" s="33"/>
      <c r="W817" s="33"/>
      <c r="X817" s="33"/>
      <c r="Y817" s="33"/>
      <c r="Z817" s="33"/>
      <c r="AA817" s="33"/>
      <c r="AB817" s="33"/>
      <c r="AC817" s="33"/>
      <c r="AD817" s="33"/>
      <c r="AE817" s="33"/>
      <c r="AR817" s="180" t="s">
        <v>220</v>
      </c>
      <c r="AT817" s="180" t="s">
        <v>182</v>
      </c>
      <c r="AU817" s="180" t="s">
        <v>91</v>
      </c>
      <c r="AY817" s="18" t="s">
        <v>180</v>
      </c>
      <c r="BE817" s="181">
        <f>IF(N817="základní",J817,0)</f>
        <v>0</v>
      </c>
      <c r="BF817" s="181">
        <f>IF(N817="snížená",J817,0)</f>
        <v>0</v>
      </c>
      <c r="BG817" s="181">
        <f>IF(N817="zákl. přenesená",J817,0)</f>
        <v>0</v>
      </c>
      <c r="BH817" s="181">
        <f>IF(N817="sníž. přenesená",J817,0)</f>
        <v>0</v>
      </c>
      <c r="BI817" s="181">
        <f>IF(N817="nulová",J817,0)</f>
        <v>0</v>
      </c>
      <c r="BJ817" s="18" t="s">
        <v>21</v>
      </c>
      <c r="BK817" s="181">
        <f>ROUND(I817*H817,2)</f>
        <v>0</v>
      </c>
      <c r="BL817" s="18" t="s">
        <v>220</v>
      </c>
      <c r="BM817" s="180" t="s">
        <v>753</v>
      </c>
    </row>
    <row r="818" spans="1:65" s="2" customFormat="1" ht="11.25">
      <c r="A818" s="33"/>
      <c r="B818" s="34"/>
      <c r="C818" s="33"/>
      <c r="D818" s="182" t="s">
        <v>186</v>
      </c>
      <c r="E818" s="33"/>
      <c r="F818" s="183" t="s">
        <v>2108</v>
      </c>
      <c r="G818" s="33"/>
      <c r="H818" s="33"/>
      <c r="I818" s="102"/>
      <c r="J818" s="33"/>
      <c r="K818" s="33"/>
      <c r="L818" s="34"/>
      <c r="M818" s="184"/>
      <c r="N818" s="185"/>
      <c r="O818" s="59"/>
      <c r="P818" s="59"/>
      <c r="Q818" s="59"/>
      <c r="R818" s="59"/>
      <c r="S818" s="59"/>
      <c r="T818" s="60"/>
      <c r="U818" s="33"/>
      <c r="V818" s="33"/>
      <c r="W818" s="33"/>
      <c r="X818" s="33"/>
      <c r="Y818" s="33"/>
      <c r="Z818" s="33"/>
      <c r="AA818" s="33"/>
      <c r="AB818" s="33"/>
      <c r="AC818" s="33"/>
      <c r="AD818" s="33"/>
      <c r="AE818" s="33"/>
      <c r="AT818" s="18" t="s">
        <v>186</v>
      </c>
      <c r="AU818" s="18" t="s">
        <v>91</v>
      </c>
    </row>
    <row r="819" spans="1:65" s="15" customFormat="1" ht="11.25">
      <c r="B819" s="213"/>
      <c r="D819" s="182" t="s">
        <v>187</v>
      </c>
      <c r="E819" s="214" t="s">
        <v>1</v>
      </c>
      <c r="F819" s="215" t="s">
        <v>2109</v>
      </c>
      <c r="H819" s="214" t="s">
        <v>1</v>
      </c>
      <c r="I819" s="216"/>
      <c r="L819" s="213"/>
      <c r="M819" s="217"/>
      <c r="N819" s="218"/>
      <c r="O819" s="218"/>
      <c r="P819" s="218"/>
      <c r="Q819" s="218"/>
      <c r="R819" s="218"/>
      <c r="S819" s="218"/>
      <c r="T819" s="219"/>
      <c r="AT819" s="214" t="s">
        <v>187</v>
      </c>
      <c r="AU819" s="214" t="s">
        <v>91</v>
      </c>
      <c r="AV819" s="15" t="s">
        <v>21</v>
      </c>
      <c r="AW819" s="15" t="s">
        <v>36</v>
      </c>
      <c r="AX819" s="15" t="s">
        <v>80</v>
      </c>
      <c r="AY819" s="214" t="s">
        <v>180</v>
      </c>
    </row>
    <row r="820" spans="1:65" s="13" customFormat="1" ht="11.25">
      <c r="B820" s="186"/>
      <c r="D820" s="182" t="s">
        <v>187</v>
      </c>
      <c r="E820" s="187" t="s">
        <v>1</v>
      </c>
      <c r="F820" s="188" t="s">
        <v>2110</v>
      </c>
      <c r="H820" s="189">
        <v>8.9600000000000009</v>
      </c>
      <c r="I820" s="190"/>
      <c r="L820" s="186"/>
      <c r="M820" s="191"/>
      <c r="N820" s="192"/>
      <c r="O820" s="192"/>
      <c r="P820" s="192"/>
      <c r="Q820" s="192"/>
      <c r="R820" s="192"/>
      <c r="S820" s="192"/>
      <c r="T820" s="193"/>
      <c r="AT820" s="187" t="s">
        <v>187</v>
      </c>
      <c r="AU820" s="187" t="s">
        <v>91</v>
      </c>
      <c r="AV820" s="13" t="s">
        <v>91</v>
      </c>
      <c r="AW820" s="13" t="s">
        <v>36</v>
      </c>
      <c r="AX820" s="13" t="s">
        <v>80</v>
      </c>
      <c r="AY820" s="187" t="s">
        <v>180</v>
      </c>
    </row>
    <row r="821" spans="1:65" s="14" customFormat="1" ht="11.25">
      <c r="B821" s="194"/>
      <c r="D821" s="182" t="s">
        <v>187</v>
      </c>
      <c r="E821" s="195" t="s">
        <v>1</v>
      </c>
      <c r="F821" s="196" t="s">
        <v>189</v>
      </c>
      <c r="H821" s="197">
        <v>8.9600000000000009</v>
      </c>
      <c r="I821" s="198"/>
      <c r="L821" s="194"/>
      <c r="M821" s="199"/>
      <c r="N821" s="200"/>
      <c r="O821" s="200"/>
      <c r="P821" s="200"/>
      <c r="Q821" s="200"/>
      <c r="R821" s="200"/>
      <c r="S821" s="200"/>
      <c r="T821" s="201"/>
      <c r="AT821" s="195" t="s">
        <v>187</v>
      </c>
      <c r="AU821" s="195" t="s">
        <v>91</v>
      </c>
      <c r="AV821" s="14" t="s">
        <v>128</v>
      </c>
      <c r="AW821" s="14" t="s">
        <v>36</v>
      </c>
      <c r="AX821" s="14" t="s">
        <v>21</v>
      </c>
      <c r="AY821" s="195" t="s">
        <v>180</v>
      </c>
    </row>
    <row r="822" spans="1:65" s="2" customFormat="1" ht="60" customHeight="1">
      <c r="A822" s="33"/>
      <c r="B822" s="167"/>
      <c r="C822" s="168" t="s">
        <v>480</v>
      </c>
      <c r="D822" s="168" t="s">
        <v>182</v>
      </c>
      <c r="E822" s="169" t="s">
        <v>605</v>
      </c>
      <c r="F822" s="170" t="s">
        <v>606</v>
      </c>
      <c r="G822" s="171" t="s">
        <v>185</v>
      </c>
      <c r="H822" s="172">
        <v>1.3959999999999999</v>
      </c>
      <c r="I822" s="173"/>
      <c r="J822" s="174">
        <f>ROUND(I822*H822,2)</f>
        <v>0</v>
      </c>
      <c r="K822" s="175"/>
      <c r="L822" s="34"/>
      <c r="M822" s="176" t="s">
        <v>1</v>
      </c>
      <c r="N822" s="177" t="s">
        <v>45</v>
      </c>
      <c r="O822" s="59"/>
      <c r="P822" s="178">
        <f>O822*H822</f>
        <v>0</v>
      </c>
      <c r="Q822" s="178">
        <v>0</v>
      </c>
      <c r="R822" s="178">
        <f>Q822*H822</f>
        <v>0</v>
      </c>
      <c r="S822" s="178">
        <v>0</v>
      </c>
      <c r="T822" s="179">
        <f>S822*H822</f>
        <v>0</v>
      </c>
      <c r="U822" s="33"/>
      <c r="V822" s="33"/>
      <c r="W822" s="33"/>
      <c r="X822" s="33"/>
      <c r="Y822" s="33"/>
      <c r="Z822" s="33"/>
      <c r="AA822" s="33"/>
      <c r="AB822" s="33"/>
      <c r="AC822" s="33"/>
      <c r="AD822" s="33"/>
      <c r="AE822" s="33"/>
      <c r="AR822" s="180" t="s">
        <v>220</v>
      </c>
      <c r="AT822" s="180" t="s">
        <v>182</v>
      </c>
      <c r="AU822" s="180" t="s">
        <v>91</v>
      </c>
      <c r="AY822" s="18" t="s">
        <v>180</v>
      </c>
      <c r="BE822" s="181">
        <f>IF(N822="základní",J822,0)</f>
        <v>0</v>
      </c>
      <c r="BF822" s="181">
        <f>IF(N822="snížená",J822,0)</f>
        <v>0</v>
      </c>
      <c r="BG822" s="181">
        <f>IF(N822="zákl. přenesená",J822,0)</f>
        <v>0</v>
      </c>
      <c r="BH822" s="181">
        <f>IF(N822="sníž. přenesená",J822,0)</f>
        <v>0</v>
      </c>
      <c r="BI822" s="181">
        <f>IF(N822="nulová",J822,0)</f>
        <v>0</v>
      </c>
      <c r="BJ822" s="18" t="s">
        <v>21</v>
      </c>
      <c r="BK822" s="181">
        <f>ROUND(I822*H822,2)</f>
        <v>0</v>
      </c>
      <c r="BL822" s="18" t="s">
        <v>220</v>
      </c>
      <c r="BM822" s="180" t="s">
        <v>757</v>
      </c>
    </row>
    <row r="823" spans="1:65" s="2" customFormat="1" ht="39">
      <c r="A823" s="33"/>
      <c r="B823" s="34"/>
      <c r="C823" s="33"/>
      <c r="D823" s="182" t="s">
        <v>186</v>
      </c>
      <c r="E823" s="33"/>
      <c r="F823" s="183" t="s">
        <v>606</v>
      </c>
      <c r="G823" s="33"/>
      <c r="H823" s="33"/>
      <c r="I823" s="102"/>
      <c r="J823" s="33"/>
      <c r="K823" s="33"/>
      <c r="L823" s="34"/>
      <c r="M823" s="184"/>
      <c r="N823" s="185"/>
      <c r="O823" s="59"/>
      <c r="P823" s="59"/>
      <c r="Q823" s="59"/>
      <c r="R823" s="59"/>
      <c r="S823" s="59"/>
      <c r="T823" s="60"/>
      <c r="U823" s="33"/>
      <c r="V823" s="33"/>
      <c r="W823" s="33"/>
      <c r="X823" s="33"/>
      <c r="Y823" s="33"/>
      <c r="Z823" s="33"/>
      <c r="AA823" s="33"/>
      <c r="AB823" s="33"/>
      <c r="AC823" s="33"/>
      <c r="AD823" s="33"/>
      <c r="AE823" s="33"/>
      <c r="AT823" s="18" t="s">
        <v>186</v>
      </c>
      <c r="AU823" s="18" t="s">
        <v>91</v>
      </c>
    </row>
    <row r="824" spans="1:65" s="12" customFormat="1" ht="22.9" customHeight="1">
      <c r="B824" s="154"/>
      <c r="D824" s="155" t="s">
        <v>79</v>
      </c>
      <c r="E824" s="165" t="s">
        <v>608</v>
      </c>
      <c r="F824" s="165" t="s">
        <v>609</v>
      </c>
      <c r="I824" s="157"/>
      <c r="J824" s="166">
        <f>BK824</f>
        <v>0</v>
      </c>
      <c r="L824" s="154"/>
      <c r="M824" s="159"/>
      <c r="N824" s="160"/>
      <c r="O824" s="160"/>
      <c r="P824" s="161">
        <f>SUM(P825:P845)</f>
        <v>0</v>
      </c>
      <c r="Q824" s="160"/>
      <c r="R824" s="161">
        <f>SUM(R825:R845)</f>
        <v>0</v>
      </c>
      <c r="S824" s="160"/>
      <c r="T824" s="162">
        <f>SUM(T825:T845)</f>
        <v>0</v>
      </c>
      <c r="AR824" s="155" t="s">
        <v>91</v>
      </c>
      <c r="AT824" s="163" t="s">
        <v>79</v>
      </c>
      <c r="AU824" s="163" t="s">
        <v>21</v>
      </c>
      <c r="AY824" s="155" t="s">
        <v>180</v>
      </c>
      <c r="BK824" s="164">
        <f>SUM(BK825:BK845)</f>
        <v>0</v>
      </c>
    </row>
    <row r="825" spans="1:65" s="2" customFormat="1" ht="16.5" customHeight="1">
      <c r="A825" s="33"/>
      <c r="B825" s="167"/>
      <c r="C825" s="168" t="s">
        <v>769</v>
      </c>
      <c r="D825" s="168" t="s">
        <v>182</v>
      </c>
      <c r="E825" s="169" t="s">
        <v>2111</v>
      </c>
      <c r="F825" s="170" t="s">
        <v>2112</v>
      </c>
      <c r="G825" s="171" t="s">
        <v>213</v>
      </c>
      <c r="H825" s="172">
        <v>3</v>
      </c>
      <c r="I825" s="173"/>
      <c r="J825" s="174">
        <f>ROUND(I825*H825,2)</f>
        <v>0</v>
      </c>
      <c r="K825" s="175"/>
      <c r="L825" s="34"/>
      <c r="M825" s="176" t="s">
        <v>1</v>
      </c>
      <c r="N825" s="177" t="s">
        <v>45</v>
      </c>
      <c r="O825" s="59"/>
      <c r="P825" s="178">
        <f>O825*H825</f>
        <v>0</v>
      </c>
      <c r="Q825" s="178">
        <v>0</v>
      </c>
      <c r="R825" s="178">
        <f>Q825*H825</f>
        <v>0</v>
      </c>
      <c r="S825" s="178">
        <v>0</v>
      </c>
      <c r="T825" s="179">
        <f>S825*H825</f>
        <v>0</v>
      </c>
      <c r="U825" s="33"/>
      <c r="V825" s="33"/>
      <c r="W825" s="33"/>
      <c r="X825" s="33"/>
      <c r="Y825" s="33"/>
      <c r="Z825" s="33"/>
      <c r="AA825" s="33"/>
      <c r="AB825" s="33"/>
      <c r="AC825" s="33"/>
      <c r="AD825" s="33"/>
      <c r="AE825" s="33"/>
      <c r="AR825" s="180" t="s">
        <v>220</v>
      </c>
      <c r="AT825" s="180" t="s">
        <v>182</v>
      </c>
      <c r="AU825" s="180" t="s">
        <v>91</v>
      </c>
      <c r="AY825" s="18" t="s">
        <v>180</v>
      </c>
      <c r="BE825" s="181">
        <f>IF(N825="základní",J825,0)</f>
        <v>0</v>
      </c>
      <c r="BF825" s="181">
        <f>IF(N825="snížená",J825,0)</f>
        <v>0</v>
      </c>
      <c r="BG825" s="181">
        <f>IF(N825="zákl. přenesená",J825,0)</f>
        <v>0</v>
      </c>
      <c r="BH825" s="181">
        <f>IF(N825="sníž. přenesená",J825,0)</f>
        <v>0</v>
      </c>
      <c r="BI825" s="181">
        <f>IF(N825="nulová",J825,0)</f>
        <v>0</v>
      </c>
      <c r="BJ825" s="18" t="s">
        <v>21</v>
      </c>
      <c r="BK825" s="181">
        <f>ROUND(I825*H825,2)</f>
        <v>0</v>
      </c>
      <c r="BL825" s="18" t="s">
        <v>220</v>
      </c>
      <c r="BM825" s="180" t="s">
        <v>761</v>
      </c>
    </row>
    <row r="826" spans="1:65" s="2" customFormat="1" ht="11.25">
      <c r="A826" s="33"/>
      <c r="B826" s="34"/>
      <c r="C826" s="33"/>
      <c r="D826" s="182" t="s">
        <v>186</v>
      </c>
      <c r="E826" s="33"/>
      <c r="F826" s="183" t="s">
        <v>2112</v>
      </c>
      <c r="G826" s="33"/>
      <c r="H826" s="33"/>
      <c r="I826" s="102"/>
      <c r="J826" s="33"/>
      <c r="K826" s="33"/>
      <c r="L826" s="34"/>
      <c r="M826" s="184"/>
      <c r="N826" s="185"/>
      <c r="O826" s="59"/>
      <c r="P826" s="59"/>
      <c r="Q826" s="59"/>
      <c r="R826" s="59"/>
      <c r="S826" s="59"/>
      <c r="T826" s="60"/>
      <c r="U826" s="33"/>
      <c r="V826" s="33"/>
      <c r="W826" s="33"/>
      <c r="X826" s="33"/>
      <c r="Y826" s="33"/>
      <c r="Z826" s="33"/>
      <c r="AA826" s="33"/>
      <c r="AB826" s="33"/>
      <c r="AC826" s="33"/>
      <c r="AD826" s="33"/>
      <c r="AE826" s="33"/>
      <c r="AT826" s="18" t="s">
        <v>186</v>
      </c>
      <c r="AU826" s="18" t="s">
        <v>91</v>
      </c>
    </row>
    <row r="827" spans="1:65" s="2" customFormat="1" ht="24" customHeight="1">
      <c r="A827" s="33"/>
      <c r="B827" s="167"/>
      <c r="C827" s="168" t="s">
        <v>484</v>
      </c>
      <c r="D827" s="168" t="s">
        <v>182</v>
      </c>
      <c r="E827" s="169" t="s">
        <v>2113</v>
      </c>
      <c r="F827" s="170" t="s">
        <v>2114</v>
      </c>
      <c r="G827" s="171" t="s">
        <v>213</v>
      </c>
      <c r="H827" s="172">
        <v>3.5</v>
      </c>
      <c r="I827" s="173"/>
      <c r="J827" s="174">
        <f>ROUND(I827*H827,2)</f>
        <v>0</v>
      </c>
      <c r="K827" s="175"/>
      <c r="L827" s="34"/>
      <c r="M827" s="176" t="s">
        <v>1</v>
      </c>
      <c r="N827" s="177" t="s">
        <v>45</v>
      </c>
      <c r="O827" s="59"/>
      <c r="P827" s="178">
        <f>O827*H827</f>
        <v>0</v>
      </c>
      <c r="Q827" s="178">
        <v>0</v>
      </c>
      <c r="R827" s="178">
        <f>Q827*H827</f>
        <v>0</v>
      </c>
      <c r="S827" s="178">
        <v>0</v>
      </c>
      <c r="T827" s="179">
        <f>S827*H827</f>
        <v>0</v>
      </c>
      <c r="U827" s="33"/>
      <c r="V827" s="33"/>
      <c r="W827" s="33"/>
      <c r="X827" s="33"/>
      <c r="Y827" s="33"/>
      <c r="Z827" s="33"/>
      <c r="AA827" s="33"/>
      <c r="AB827" s="33"/>
      <c r="AC827" s="33"/>
      <c r="AD827" s="33"/>
      <c r="AE827" s="33"/>
      <c r="AR827" s="180" t="s">
        <v>220</v>
      </c>
      <c r="AT827" s="180" t="s">
        <v>182</v>
      </c>
      <c r="AU827" s="180" t="s">
        <v>91</v>
      </c>
      <c r="AY827" s="18" t="s">
        <v>180</v>
      </c>
      <c r="BE827" s="181">
        <f>IF(N827="základní",J827,0)</f>
        <v>0</v>
      </c>
      <c r="BF827" s="181">
        <f>IF(N827="snížená",J827,0)</f>
        <v>0</v>
      </c>
      <c r="BG827" s="181">
        <f>IF(N827="zákl. přenesená",J827,0)</f>
        <v>0</v>
      </c>
      <c r="BH827" s="181">
        <f>IF(N827="sníž. přenesená",J827,0)</f>
        <v>0</v>
      </c>
      <c r="BI827" s="181">
        <f>IF(N827="nulová",J827,0)</f>
        <v>0</v>
      </c>
      <c r="BJ827" s="18" t="s">
        <v>21</v>
      </c>
      <c r="BK827" s="181">
        <f>ROUND(I827*H827,2)</f>
        <v>0</v>
      </c>
      <c r="BL827" s="18" t="s">
        <v>220</v>
      </c>
      <c r="BM827" s="180" t="s">
        <v>765</v>
      </c>
    </row>
    <row r="828" spans="1:65" s="2" customFormat="1" ht="11.25">
      <c r="A828" s="33"/>
      <c r="B828" s="34"/>
      <c r="C828" s="33"/>
      <c r="D828" s="182" t="s">
        <v>186</v>
      </c>
      <c r="E828" s="33"/>
      <c r="F828" s="183" t="s">
        <v>2114</v>
      </c>
      <c r="G828" s="33"/>
      <c r="H828" s="33"/>
      <c r="I828" s="102"/>
      <c r="J828" s="33"/>
      <c r="K828" s="33"/>
      <c r="L828" s="34"/>
      <c r="M828" s="184"/>
      <c r="N828" s="185"/>
      <c r="O828" s="59"/>
      <c r="P828" s="59"/>
      <c r="Q828" s="59"/>
      <c r="R828" s="59"/>
      <c r="S828" s="59"/>
      <c r="T828" s="60"/>
      <c r="U828" s="33"/>
      <c r="V828" s="33"/>
      <c r="W828" s="33"/>
      <c r="X828" s="33"/>
      <c r="Y828" s="33"/>
      <c r="Z828" s="33"/>
      <c r="AA828" s="33"/>
      <c r="AB828" s="33"/>
      <c r="AC828" s="33"/>
      <c r="AD828" s="33"/>
      <c r="AE828" s="33"/>
      <c r="AT828" s="18" t="s">
        <v>186</v>
      </c>
      <c r="AU828" s="18" t="s">
        <v>91</v>
      </c>
    </row>
    <row r="829" spans="1:65" s="2" customFormat="1" ht="24" customHeight="1">
      <c r="A829" s="33"/>
      <c r="B829" s="167"/>
      <c r="C829" s="168" t="s">
        <v>776</v>
      </c>
      <c r="D829" s="168" t="s">
        <v>182</v>
      </c>
      <c r="E829" s="169" t="s">
        <v>2115</v>
      </c>
      <c r="F829" s="170" t="s">
        <v>2116</v>
      </c>
      <c r="G829" s="171" t="s">
        <v>213</v>
      </c>
      <c r="H829" s="172">
        <v>3.5</v>
      </c>
      <c r="I829" s="173"/>
      <c r="J829" s="174">
        <f>ROUND(I829*H829,2)</f>
        <v>0</v>
      </c>
      <c r="K829" s="175"/>
      <c r="L829" s="34"/>
      <c r="M829" s="176" t="s">
        <v>1</v>
      </c>
      <c r="N829" s="177" t="s">
        <v>45</v>
      </c>
      <c r="O829" s="59"/>
      <c r="P829" s="178">
        <f>O829*H829</f>
        <v>0</v>
      </c>
      <c r="Q829" s="178">
        <v>0</v>
      </c>
      <c r="R829" s="178">
        <f>Q829*H829</f>
        <v>0</v>
      </c>
      <c r="S829" s="178">
        <v>0</v>
      </c>
      <c r="T829" s="179">
        <f>S829*H829</f>
        <v>0</v>
      </c>
      <c r="U829" s="33"/>
      <c r="V829" s="33"/>
      <c r="W829" s="33"/>
      <c r="X829" s="33"/>
      <c r="Y829" s="33"/>
      <c r="Z829" s="33"/>
      <c r="AA829" s="33"/>
      <c r="AB829" s="33"/>
      <c r="AC829" s="33"/>
      <c r="AD829" s="33"/>
      <c r="AE829" s="33"/>
      <c r="AR829" s="180" t="s">
        <v>220</v>
      </c>
      <c r="AT829" s="180" t="s">
        <v>182</v>
      </c>
      <c r="AU829" s="180" t="s">
        <v>91</v>
      </c>
      <c r="AY829" s="18" t="s">
        <v>180</v>
      </c>
      <c r="BE829" s="181">
        <f>IF(N829="základní",J829,0)</f>
        <v>0</v>
      </c>
      <c r="BF829" s="181">
        <f>IF(N829="snížená",J829,0)</f>
        <v>0</v>
      </c>
      <c r="BG829" s="181">
        <f>IF(N829="zákl. přenesená",J829,0)</f>
        <v>0</v>
      </c>
      <c r="BH829" s="181">
        <f>IF(N829="sníž. přenesená",J829,0)</f>
        <v>0</v>
      </c>
      <c r="BI829" s="181">
        <f>IF(N829="nulová",J829,0)</f>
        <v>0</v>
      </c>
      <c r="BJ829" s="18" t="s">
        <v>21</v>
      </c>
      <c r="BK829" s="181">
        <f>ROUND(I829*H829,2)</f>
        <v>0</v>
      </c>
      <c r="BL829" s="18" t="s">
        <v>220</v>
      </c>
      <c r="BM829" s="180" t="s">
        <v>768</v>
      </c>
    </row>
    <row r="830" spans="1:65" s="2" customFormat="1" ht="11.25">
      <c r="A830" s="33"/>
      <c r="B830" s="34"/>
      <c r="C830" s="33"/>
      <c r="D830" s="182" t="s">
        <v>186</v>
      </c>
      <c r="E830" s="33"/>
      <c r="F830" s="183" t="s">
        <v>2116</v>
      </c>
      <c r="G830" s="33"/>
      <c r="H830" s="33"/>
      <c r="I830" s="102"/>
      <c r="J830" s="33"/>
      <c r="K830" s="33"/>
      <c r="L830" s="34"/>
      <c r="M830" s="184"/>
      <c r="N830" s="185"/>
      <c r="O830" s="59"/>
      <c r="P830" s="59"/>
      <c r="Q830" s="59"/>
      <c r="R830" s="59"/>
      <c r="S830" s="59"/>
      <c r="T830" s="60"/>
      <c r="U830" s="33"/>
      <c r="V830" s="33"/>
      <c r="W830" s="33"/>
      <c r="X830" s="33"/>
      <c r="Y830" s="33"/>
      <c r="Z830" s="33"/>
      <c r="AA830" s="33"/>
      <c r="AB830" s="33"/>
      <c r="AC830" s="33"/>
      <c r="AD830" s="33"/>
      <c r="AE830" s="33"/>
      <c r="AT830" s="18" t="s">
        <v>186</v>
      </c>
      <c r="AU830" s="18" t="s">
        <v>91</v>
      </c>
    </row>
    <row r="831" spans="1:65" s="2" customFormat="1" ht="16.5" customHeight="1">
      <c r="A831" s="33"/>
      <c r="B831" s="167"/>
      <c r="C831" s="168" t="s">
        <v>487</v>
      </c>
      <c r="D831" s="168" t="s">
        <v>182</v>
      </c>
      <c r="E831" s="169" t="s">
        <v>2117</v>
      </c>
      <c r="F831" s="170" t="s">
        <v>2118</v>
      </c>
      <c r="G831" s="171" t="s">
        <v>213</v>
      </c>
      <c r="H831" s="172">
        <v>11</v>
      </c>
      <c r="I831" s="173"/>
      <c r="J831" s="174">
        <f>ROUND(I831*H831,2)</f>
        <v>0</v>
      </c>
      <c r="K831" s="175"/>
      <c r="L831" s="34"/>
      <c r="M831" s="176" t="s">
        <v>1</v>
      </c>
      <c r="N831" s="177" t="s">
        <v>45</v>
      </c>
      <c r="O831" s="59"/>
      <c r="P831" s="178">
        <f>O831*H831</f>
        <v>0</v>
      </c>
      <c r="Q831" s="178">
        <v>0</v>
      </c>
      <c r="R831" s="178">
        <f>Q831*H831</f>
        <v>0</v>
      </c>
      <c r="S831" s="178">
        <v>0</v>
      </c>
      <c r="T831" s="179">
        <f>S831*H831</f>
        <v>0</v>
      </c>
      <c r="U831" s="33"/>
      <c r="V831" s="33"/>
      <c r="W831" s="33"/>
      <c r="X831" s="33"/>
      <c r="Y831" s="33"/>
      <c r="Z831" s="33"/>
      <c r="AA831" s="33"/>
      <c r="AB831" s="33"/>
      <c r="AC831" s="33"/>
      <c r="AD831" s="33"/>
      <c r="AE831" s="33"/>
      <c r="AR831" s="180" t="s">
        <v>220</v>
      </c>
      <c r="AT831" s="180" t="s">
        <v>182</v>
      </c>
      <c r="AU831" s="180" t="s">
        <v>91</v>
      </c>
      <c r="AY831" s="18" t="s">
        <v>180</v>
      </c>
      <c r="BE831" s="181">
        <f>IF(N831="základní",J831,0)</f>
        <v>0</v>
      </c>
      <c r="BF831" s="181">
        <f>IF(N831="snížená",J831,0)</f>
        <v>0</v>
      </c>
      <c r="BG831" s="181">
        <f>IF(N831="zákl. přenesená",J831,0)</f>
        <v>0</v>
      </c>
      <c r="BH831" s="181">
        <f>IF(N831="sníž. přenesená",J831,0)</f>
        <v>0</v>
      </c>
      <c r="BI831" s="181">
        <f>IF(N831="nulová",J831,0)</f>
        <v>0</v>
      </c>
      <c r="BJ831" s="18" t="s">
        <v>21</v>
      </c>
      <c r="BK831" s="181">
        <f>ROUND(I831*H831,2)</f>
        <v>0</v>
      </c>
      <c r="BL831" s="18" t="s">
        <v>220</v>
      </c>
      <c r="BM831" s="180" t="s">
        <v>772</v>
      </c>
    </row>
    <row r="832" spans="1:65" s="2" customFormat="1" ht="11.25">
      <c r="A832" s="33"/>
      <c r="B832" s="34"/>
      <c r="C832" s="33"/>
      <c r="D832" s="182" t="s">
        <v>186</v>
      </c>
      <c r="E832" s="33"/>
      <c r="F832" s="183" t="s">
        <v>2118</v>
      </c>
      <c r="G832" s="33"/>
      <c r="H832" s="33"/>
      <c r="I832" s="102"/>
      <c r="J832" s="33"/>
      <c r="K832" s="33"/>
      <c r="L832" s="34"/>
      <c r="M832" s="184"/>
      <c r="N832" s="185"/>
      <c r="O832" s="59"/>
      <c r="P832" s="59"/>
      <c r="Q832" s="59"/>
      <c r="R832" s="59"/>
      <c r="S832" s="59"/>
      <c r="T832" s="60"/>
      <c r="U832" s="33"/>
      <c r="V832" s="33"/>
      <c r="W832" s="33"/>
      <c r="X832" s="33"/>
      <c r="Y832" s="33"/>
      <c r="Z832" s="33"/>
      <c r="AA832" s="33"/>
      <c r="AB832" s="33"/>
      <c r="AC832" s="33"/>
      <c r="AD832" s="33"/>
      <c r="AE832" s="33"/>
      <c r="AT832" s="18" t="s">
        <v>186</v>
      </c>
      <c r="AU832" s="18" t="s">
        <v>91</v>
      </c>
    </row>
    <row r="833" spans="1:65" s="2" customFormat="1" ht="24" customHeight="1">
      <c r="A833" s="33"/>
      <c r="B833" s="167"/>
      <c r="C833" s="168" t="s">
        <v>781</v>
      </c>
      <c r="D833" s="168" t="s">
        <v>182</v>
      </c>
      <c r="E833" s="169" t="s">
        <v>639</v>
      </c>
      <c r="F833" s="170" t="s">
        <v>640</v>
      </c>
      <c r="G833" s="171" t="s">
        <v>213</v>
      </c>
      <c r="H833" s="172">
        <v>27</v>
      </c>
      <c r="I833" s="173"/>
      <c r="J833" s="174">
        <f>ROUND(I833*H833,2)</f>
        <v>0</v>
      </c>
      <c r="K833" s="175"/>
      <c r="L833" s="34"/>
      <c r="M833" s="176" t="s">
        <v>1</v>
      </c>
      <c r="N833" s="177" t="s">
        <v>45</v>
      </c>
      <c r="O833" s="59"/>
      <c r="P833" s="178">
        <f>O833*H833</f>
        <v>0</v>
      </c>
      <c r="Q833" s="178">
        <v>0</v>
      </c>
      <c r="R833" s="178">
        <f>Q833*H833</f>
        <v>0</v>
      </c>
      <c r="S833" s="178">
        <v>0</v>
      </c>
      <c r="T833" s="179">
        <f>S833*H833</f>
        <v>0</v>
      </c>
      <c r="U833" s="33"/>
      <c r="V833" s="33"/>
      <c r="W833" s="33"/>
      <c r="X833" s="33"/>
      <c r="Y833" s="33"/>
      <c r="Z833" s="33"/>
      <c r="AA833" s="33"/>
      <c r="AB833" s="33"/>
      <c r="AC833" s="33"/>
      <c r="AD833" s="33"/>
      <c r="AE833" s="33"/>
      <c r="AR833" s="180" t="s">
        <v>220</v>
      </c>
      <c r="AT833" s="180" t="s">
        <v>182</v>
      </c>
      <c r="AU833" s="180" t="s">
        <v>91</v>
      </c>
      <c r="AY833" s="18" t="s">
        <v>180</v>
      </c>
      <c r="BE833" s="181">
        <f>IF(N833="základní",J833,0)</f>
        <v>0</v>
      </c>
      <c r="BF833" s="181">
        <f>IF(N833="snížená",J833,0)</f>
        <v>0</v>
      </c>
      <c r="BG833" s="181">
        <f>IF(N833="zákl. přenesená",J833,0)</f>
        <v>0</v>
      </c>
      <c r="BH833" s="181">
        <f>IF(N833="sníž. přenesená",J833,0)</f>
        <v>0</v>
      </c>
      <c r="BI833" s="181">
        <f>IF(N833="nulová",J833,0)</f>
        <v>0</v>
      </c>
      <c r="BJ833" s="18" t="s">
        <v>21</v>
      </c>
      <c r="BK833" s="181">
        <f>ROUND(I833*H833,2)</f>
        <v>0</v>
      </c>
      <c r="BL833" s="18" t="s">
        <v>220</v>
      </c>
      <c r="BM833" s="180" t="s">
        <v>775</v>
      </c>
    </row>
    <row r="834" spans="1:65" s="2" customFormat="1" ht="19.5">
      <c r="A834" s="33"/>
      <c r="B834" s="34"/>
      <c r="C834" s="33"/>
      <c r="D834" s="182" t="s">
        <v>186</v>
      </c>
      <c r="E834" s="33"/>
      <c r="F834" s="183" t="s">
        <v>640</v>
      </c>
      <c r="G834" s="33"/>
      <c r="H834" s="33"/>
      <c r="I834" s="102"/>
      <c r="J834" s="33"/>
      <c r="K834" s="33"/>
      <c r="L834" s="34"/>
      <c r="M834" s="184"/>
      <c r="N834" s="185"/>
      <c r="O834" s="59"/>
      <c r="P834" s="59"/>
      <c r="Q834" s="59"/>
      <c r="R834" s="59"/>
      <c r="S834" s="59"/>
      <c r="T834" s="60"/>
      <c r="U834" s="33"/>
      <c r="V834" s="33"/>
      <c r="W834" s="33"/>
      <c r="X834" s="33"/>
      <c r="Y834" s="33"/>
      <c r="Z834" s="33"/>
      <c r="AA834" s="33"/>
      <c r="AB834" s="33"/>
      <c r="AC834" s="33"/>
      <c r="AD834" s="33"/>
      <c r="AE834" s="33"/>
      <c r="AT834" s="18" t="s">
        <v>186</v>
      </c>
      <c r="AU834" s="18" t="s">
        <v>91</v>
      </c>
    </row>
    <row r="835" spans="1:65" s="13" customFormat="1" ht="11.25">
      <c r="B835" s="186"/>
      <c r="D835" s="182" t="s">
        <v>187</v>
      </c>
      <c r="E835" s="187" t="s">
        <v>1</v>
      </c>
      <c r="F835" s="188" t="s">
        <v>2119</v>
      </c>
      <c r="H835" s="189">
        <v>24</v>
      </c>
      <c r="I835" s="190"/>
      <c r="L835" s="186"/>
      <c r="M835" s="191"/>
      <c r="N835" s="192"/>
      <c r="O835" s="192"/>
      <c r="P835" s="192"/>
      <c r="Q835" s="192"/>
      <c r="R835" s="192"/>
      <c r="S835" s="192"/>
      <c r="T835" s="193"/>
      <c r="AT835" s="187" t="s">
        <v>187</v>
      </c>
      <c r="AU835" s="187" t="s">
        <v>91</v>
      </c>
      <c r="AV835" s="13" t="s">
        <v>91</v>
      </c>
      <c r="AW835" s="13" t="s">
        <v>36</v>
      </c>
      <c r="AX835" s="13" t="s">
        <v>80</v>
      </c>
      <c r="AY835" s="187" t="s">
        <v>180</v>
      </c>
    </row>
    <row r="836" spans="1:65" s="13" customFormat="1" ht="11.25">
      <c r="B836" s="186"/>
      <c r="D836" s="182" t="s">
        <v>187</v>
      </c>
      <c r="E836" s="187" t="s">
        <v>1</v>
      </c>
      <c r="F836" s="188" t="s">
        <v>118</v>
      </c>
      <c r="H836" s="189">
        <v>3</v>
      </c>
      <c r="I836" s="190"/>
      <c r="L836" s="186"/>
      <c r="M836" s="191"/>
      <c r="N836" s="192"/>
      <c r="O836" s="192"/>
      <c r="P836" s="192"/>
      <c r="Q836" s="192"/>
      <c r="R836" s="192"/>
      <c r="S836" s="192"/>
      <c r="T836" s="193"/>
      <c r="AT836" s="187" t="s">
        <v>187</v>
      </c>
      <c r="AU836" s="187" t="s">
        <v>91</v>
      </c>
      <c r="AV836" s="13" t="s">
        <v>91</v>
      </c>
      <c r="AW836" s="13" t="s">
        <v>36</v>
      </c>
      <c r="AX836" s="13" t="s">
        <v>80</v>
      </c>
      <c r="AY836" s="187" t="s">
        <v>180</v>
      </c>
    </row>
    <row r="837" spans="1:65" s="14" customFormat="1" ht="11.25">
      <c r="B837" s="194"/>
      <c r="D837" s="182" t="s">
        <v>187</v>
      </c>
      <c r="E837" s="195" t="s">
        <v>1</v>
      </c>
      <c r="F837" s="196" t="s">
        <v>189</v>
      </c>
      <c r="H837" s="197">
        <v>27</v>
      </c>
      <c r="I837" s="198"/>
      <c r="L837" s="194"/>
      <c r="M837" s="199"/>
      <c r="N837" s="200"/>
      <c r="O837" s="200"/>
      <c r="P837" s="200"/>
      <c r="Q837" s="200"/>
      <c r="R837" s="200"/>
      <c r="S837" s="200"/>
      <c r="T837" s="201"/>
      <c r="AT837" s="195" t="s">
        <v>187</v>
      </c>
      <c r="AU837" s="195" t="s">
        <v>91</v>
      </c>
      <c r="AV837" s="14" t="s">
        <v>128</v>
      </c>
      <c r="AW837" s="14" t="s">
        <v>36</v>
      </c>
      <c r="AX837" s="14" t="s">
        <v>21</v>
      </c>
      <c r="AY837" s="195" t="s">
        <v>180</v>
      </c>
    </row>
    <row r="838" spans="1:65" s="2" customFormat="1" ht="16.5" customHeight="1">
      <c r="A838" s="33"/>
      <c r="B838" s="167"/>
      <c r="C838" s="168" t="s">
        <v>491</v>
      </c>
      <c r="D838" s="168" t="s">
        <v>182</v>
      </c>
      <c r="E838" s="169" t="s">
        <v>2120</v>
      </c>
      <c r="F838" s="170" t="s">
        <v>2121</v>
      </c>
      <c r="G838" s="171" t="s">
        <v>213</v>
      </c>
      <c r="H838" s="172">
        <v>3.5</v>
      </c>
      <c r="I838" s="173"/>
      <c r="J838" s="174">
        <f>ROUND(I838*H838,2)</f>
        <v>0</v>
      </c>
      <c r="K838" s="175"/>
      <c r="L838" s="34"/>
      <c r="M838" s="176" t="s">
        <v>1</v>
      </c>
      <c r="N838" s="177" t="s">
        <v>45</v>
      </c>
      <c r="O838" s="59"/>
      <c r="P838" s="178">
        <f>O838*H838</f>
        <v>0</v>
      </c>
      <c r="Q838" s="178">
        <v>0</v>
      </c>
      <c r="R838" s="178">
        <f>Q838*H838</f>
        <v>0</v>
      </c>
      <c r="S838" s="178">
        <v>0</v>
      </c>
      <c r="T838" s="179">
        <f>S838*H838</f>
        <v>0</v>
      </c>
      <c r="U838" s="33"/>
      <c r="V838" s="33"/>
      <c r="W838" s="33"/>
      <c r="X838" s="33"/>
      <c r="Y838" s="33"/>
      <c r="Z838" s="33"/>
      <c r="AA838" s="33"/>
      <c r="AB838" s="33"/>
      <c r="AC838" s="33"/>
      <c r="AD838" s="33"/>
      <c r="AE838" s="33"/>
      <c r="AR838" s="180" t="s">
        <v>220</v>
      </c>
      <c r="AT838" s="180" t="s">
        <v>182</v>
      </c>
      <c r="AU838" s="180" t="s">
        <v>91</v>
      </c>
      <c r="AY838" s="18" t="s">
        <v>180</v>
      </c>
      <c r="BE838" s="181">
        <f>IF(N838="základní",J838,0)</f>
        <v>0</v>
      </c>
      <c r="BF838" s="181">
        <f>IF(N838="snížená",J838,0)</f>
        <v>0</v>
      </c>
      <c r="BG838" s="181">
        <f>IF(N838="zákl. přenesená",J838,0)</f>
        <v>0</v>
      </c>
      <c r="BH838" s="181">
        <f>IF(N838="sníž. přenesená",J838,0)</f>
        <v>0</v>
      </c>
      <c r="BI838" s="181">
        <f>IF(N838="nulová",J838,0)</f>
        <v>0</v>
      </c>
      <c r="BJ838" s="18" t="s">
        <v>21</v>
      </c>
      <c r="BK838" s="181">
        <f>ROUND(I838*H838,2)</f>
        <v>0</v>
      </c>
      <c r="BL838" s="18" t="s">
        <v>220</v>
      </c>
      <c r="BM838" s="180" t="s">
        <v>778</v>
      </c>
    </row>
    <row r="839" spans="1:65" s="2" customFormat="1" ht="11.25">
      <c r="A839" s="33"/>
      <c r="B839" s="34"/>
      <c r="C839" s="33"/>
      <c r="D839" s="182" t="s">
        <v>186</v>
      </c>
      <c r="E839" s="33"/>
      <c r="F839" s="183" t="s">
        <v>2121</v>
      </c>
      <c r="G839" s="33"/>
      <c r="H839" s="33"/>
      <c r="I839" s="102"/>
      <c r="J839" s="33"/>
      <c r="K839" s="33"/>
      <c r="L839" s="34"/>
      <c r="M839" s="184"/>
      <c r="N839" s="185"/>
      <c r="O839" s="59"/>
      <c r="P839" s="59"/>
      <c r="Q839" s="59"/>
      <c r="R839" s="59"/>
      <c r="S839" s="59"/>
      <c r="T839" s="60"/>
      <c r="U839" s="33"/>
      <c r="V839" s="33"/>
      <c r="W839" s="33"/>
      <c r="X839" s="33"/>
      <c r="Y839" s="33"/>
      <c r="Z839" s="33"/>
      <c r="AA839" s="33"/>
      <c r="AB839" s="33"/>
      <c r="AC839" s="33"/>
      <c r="AD839" s="33"/>
      <c r="AE839" s="33"/>
      <c r="AT839" s="18" t="s">
        <v>186</v>
      </c>
      <c r="AU839" s="18" t="s">
        <v>91</v>
      </c>
    </row>
    <row r="840" spans="1:65" s="2" customFormat="1" ht="24" customHeight="1">
      <c r="A840" s="33"/>
      <c r="B840" s="167"/>
      <c r="C840" s="168" t="s">
        <v>788</v>
      </c>
      <c r="D840" s="168" t="s">
        <v>182</v>
      </c>
      <c r="E840" s="169" t="s">
        <v>2122</v>
      </c>
      <c r="F840" s="170" t="s">
        <v>2123</v>
      </c>
      <c r="G840" s="171" t="s">
        <v>495</v>
      </c>
      <c r="H840" s="172">
        <v>2</v>
      </c>
      <c r="I840" s="173"/>
      <c r="J840" s="174">
        <f>ROUND(I840*H840,2)</f>
        <v>0</v>
      </c>
      <c r="K840" s="175"/>
      <c r="L840" s="34"/>
      <c r="M840" s="176" t="s">
        <v>1</v>
      </c>
      <c r="N840" s="177" t="s">
        <v>45</v>
      </c>
      <c r="O840" s="59"/>
      <c r="P840" s="178">
        <f>O840*H840</f>
        <v>0</v>
      </c>
      <c r="Q840" s="178">
        <v>0</v>
      </c>
      <c r="R840" s="178">
        <f>Q840*H840</f>
        <v>0</v>
      </c>
      <c r="S840" s="178">
        <v>0</v>
      </c>
      <c r="T840" s="179">
        <f>S840*H840</f>
        <v>0</v>
      </c>
      <c r="U840" s="33"/>
      <c r="V840" s="33"/>
      <c r="W840" s="33"/>
      <c r="X840" s="33"/>
      <c r="Y840" s="33"/>
      <c r="Z840" s="33"/>
      <c r="AA840" s="33"/>
      <c r="AB840" s="33"/>
      <c r="AC840" s="33"/>
      <c r="AD840" s="33"/>
      <c r="AE840" s="33"/>
      <c r="AR840" s="180" t="s">
        <v>220</v>
      </c>
      <c r="AT840" s="180" t="s">
        <v>182</v>
      </c>
      <c r="AU840" s="180" t="s">
        <v>91</v>
      </c>
      <c r="AY840" s="18" t="s">
        <v>180</v>
      </c>
      <c r="BE840" s="181">
        <f>IF(N840="základní",J840,0)</f>
        <v>0</v>
      </c>
      <c r="BF840" s="181">
        <f>IF(N840="snížená",J840,0)</f>
        <v>0</v>
      </c>
      <c r="BG840" s="181">
        <f>IF(N840="zákl. přenesená",J840,0)</f>
        <v>0</v>
      </c>
      <c r="BH840" s="181">
        <f>IF(N840="sníž. přenesená",J840,0)</f>
        <v>0</v>
      </c>
      <c r="BI840" s="181">
        <f>IF(N840="nulová",J840,0)</f>
        <v>0</v>
      </c>
      <c r="BJ840" s="18" t="s">
        <v>21</v>
      </c>
      <c r="BK840" s="181">
        <f>ROUND(I840*H840,2)</f>
        <v>0</v>
      </c>
      <c r="BL840" s="18" t="s">
        <v>220</v>
      </c>
      <c r="BM840" s="180" t="s">
        <v>780</v>
      </c>
    </row>
    <row r="841" spans="1:65" s="2" customFormat="1" ht="19.5">
      <c r="A841" s="33"/>
      <c r="B841" s="34"/>
      <c r="C841" s="33"/>
      <c r="D841" s="182" t="s">
        <v>186</v>
      </c>
      <c r="E841" s="33"/>
      <c r="F841" s="183" t="s">
        <v>2123</v>
      </c>
      <c r="G841" s="33"/>
      <c r="H841" s="33"/>
      <c r="I841" s="102"/>
      <c r="J841" s="33"/>
      <c r="K841" s="33"/>
      <c r="L841" s="34"/>
      <c r="M841" s="184"/>
      <c r="N841" s="185"/>
      <c r="O841" s="59"/>
      <c r="P841" s="59"/>
      <c r="Q841" s="59"/>
      <c r="R841" s="59"/>
      <c r="S841" s="59"/>
      <c r="T841" s="60"/>
      <c r="U841" s="33"/>
      <c r="V841" s="33"/>
      <c r="W841" s="33"/>
      <c r="X841" s="33"/>
      <c r="Y841" s="33"/>
      <c r="Z841" s="33"/>
      <c r="AA841" s="33"/>
      <c r="AB841" s="33"/>
      <c r="AC841" s="33"/>
      <c r="AD841" s="33"/>
      <c r="AE841" s="33"/>
      <c r="AT841" s="18" t="s">
        <v>186</v>
      </c>
      <c r="AU841" s="18" t="s">
        <v>91</v>
      </c>
    </row>
    <row r="842" spans="1:65" s="2" customFormat="1" ht="24" customHeight="1">
      <c r="A842" s="33"/>
      <c r="B842" s="167"/>
      <c r="C842" s="168" t="s">
        <v>496</v>
      </c>
      <c r="D842" s="168" t="s">
        <v>182</v>
      </c>
      <c r="E842" s="169" t="s">
        <v>669</v>
      </c>
      <c r="F842" s="170" t="s">
        <v>2124</v>
      </c>
      <c r="G842" s="171" t="s">
        <v>213</v>
      </c>
      <c r="H842" s="172">
        <v>14</v>
      </c>
      <c r="I842" s="173"/>
      <c r="J842" s="174">
        <f>ROUND(I842*H842,2)</f>
        <v>0</v>
      </c>
      <c r="K842" s="175"/>
      <c r="L842" s="34"/>
      <c r="M842" s="176" t="s">
        <v>1</v>
      </c>
      <c r="N842" s="177" t="s">
        <v>45</v>
      </c>
      <c r="O842" s="59"/>
      <c r="P842" s="178">
        <f>O842*H842</f>
        <v>0</v>
      </c>
      <c r="Q842" s="178">
        <v>0</v>
      </c>
      <c r="R842" s="178">
        <f>Q842*H842</f>
        <v>0</v>
      </c>
      <c r="S842" s="178">
        <v>0</v>
      </c>
      <c r="T842" s="179">
        <f>S842*H842</f>
        <v>0</v>
      </c>
      <c r="U842" s="33"/>
      <c r="V842" s="33"/>
      <c r="W842" s="33"/>
      <c r="X842" s="33"/>
      <c r="Y842" s="33"/>
      <c r="Z842" s="33"/>
      <c r="AA842" s="33"/>
      <c r="AB842" s="33"/>
      <c r="AC842" s="33"/>
      <c r="AD842" s="33"/>
      <c r="AE842" s="33"/>
      <c r="AR842" s="180" t="s">
        <v>220</v>
      </c>
      <c r="AT842" s="180" t="s">
        <v>182</v>
      </c>
      <c r="AU842" s="180" t="s">
        <v>91</v>
      </c>
      <c r="AY842" s="18" t="s">
        <v>180</v>
      </c>
      <c r="BE842" s="181">
        <f>IF(N842="základní",J842,0)</f>
        <v>0</v>
      </c>
      <c r="BF842" s="181">
        <f>IF(N842="snížená",J842,0)</f>
        <v>0</v>
      </c>
      <c r="BG842" s="181">
        <f>IF(N842="zákl. přenesená",J842,0)</f>
        <v>0</v>
      </c>
      <c r="BH842" s="181">
        <f>IF(N842="sníž. přenesená",J842,0)</f>
        <v>0</v>
      </c>
      <c r="BI842" s="181">
        <f>IF(N842="nulová",J842,0)</f>
        <v>0</v>
      </c>
      <c r="BJ842" s="18" t="s">
        <v>21</v>
      </c>
      <c r="BK842" s="181">
        <f>ROUND(I842*H842,2)</f>
        <v>0</v>
      </c>
      <c r="BL842" s="18" t="s">
        <v>220</v>
      </c>
      <c r="BM842" s="180" t="s">
        <v>784</v>
      </c>
    </row>
    <row r="843" spans="1:65" s="2" customFormat="1" ht="19.5">
      <c r="A843" s="33"/>
      <c r="B843" s="34"/>
      <c r="C843" s="33"/>
      <c r="D843" s="182" t="s">
        <v>186</v>
      </c>
      <c r="E843" s="33"/>
      <c r="F843" s="183" t="s">
        <v>2124</v>
      </c>
      <c r="G843" s="33"/>
      <c r="H843" s="33"/>
      <c r="I843" s="102"/>
      <c r="J843" s="33"/>
      <c r="K843" s="33"/>
      <c r="L843" s="34"/>
      <c r="M843" s="184"/>
      <c r="N843" s="185"/>
      <c r="O843" s="59"/>
      <c r="P843" s="59"/>
      <c r="Q843" s="59"/>
      <c r="R843" s="59"/>
      <c r="S843" s="59"/>
      <c r="T843" s="60"/>
      <c r="U843" s="33"/>
      <c r="V843" s="33"/>
      <c r="W843" s="33"/>
      <c r="X843" s="33"/>
      <c r="Y843" s="33"/>
      <c r="Z843" s="33"/>
      <c r="AA843" s="33"/>
      <c r="AB843" s="33"/>
      <c r="AC843" s="33"/>
      <c r="AD843" s="33"/>
      <c r="AE843" s="33"/>
      <c r="AT843" s="18" t="s">
        <v>186</v>
      </c>
      <c r="AU843" s="18" t="s">
        <v>91</v>
      </c>
    </row>
    <row r="844" spans="1:65" s="2" customFormat="1" ht="24" customHeight="1">
      <c r="A844" s="33"/>
      <c r="B844" s="167"/>
      <c r="C844" s="168" t="s">
        <v>795</v>
      </c>
      <c r="D844" s="168" t="s">
        <v>182</v>
      </c>
      <c r="E844" s="169" t="s">
        <v>672</v>
      </c>
      <c r="F844" s="170" t="s">
        <v>2125</v>
      </c>
      <c r="G844" s="171" t="s">
        <v>185</v>
      </c>
      <c r="H844" s="172">
        <v>6.4000000000000001E-2</v>
      </c>
      <c r="I844" s="173"/>
      <c r="J844" s="174">
        <f>ROUND(I844*H844,2)</f>
        <v>0</v>
      </c>
      <c r="K844" s="175"/>
      <c r="L844" s="34"/>
      <c r="M844" s="176" t="s">
        <v>1</v>
      </c>
      <c r="N844" s="177" t="s">
        <v>45</v>
      </c>
      <c r="O844" s="59"/>
      <c r="P844" s="178">
        <f>O844*H844</f>
        <v>0</v>
      </c>
      <c r="Q844" s="178">
        <v>0</v>
      </c>
      <c r="R844" s="178">
        <f>Q844*H844</f>
        <v>0</v>
      </c>
      <c r="S844" s="178">
        <v>0</v>
      </c>
      <c r="T844" s="179">
        <f>S844*H844</f>
        <v>0</v>
      </c>
      <c r="U844" s="33"/>
      <c r="V844" s="33"/>
      <c r="W844" s="33"/>
      <c r="X844" s="33"/>
      <c r="Y844" s="33"/>
      <c r="Z844" s="33"/>
      <c r="AA844" s="33"/>
      <c r="AB844" s="33"/>
      <c r="AC844" s="33"/>
      <c r="AD844" s="33"/>
      <c r="AE844" s="33"/>
      <c r="AR844" s="180" t="s">
        <v>220</v>
      </c>
      <c r="AT844" s="180" t="s">
        <v>182</v>
      </c>
      <c r="AU844" s="180" t="s">
        <v>91</v>
      </c>
      <c r="AY844" s="18" t="s">
        <v>180</v>
      </c>
      <c r="BE844" s="181">
        <f>IF(N844="základní",J844,0)</f>
        <v>0</v>
      </c>
      <c r="BF844" s="181">
        <f>IF(N844="snížená",J844,0)</f>
        <v>0</v>
      </c>
      <c r="BG844" s="181">
        <f>IF(N844="zákl. přenesená",J844,0)</f>
        <v>0</v>
      </c>
      <c r="BH844" s="181">
        <f>IF(N844="sníž. přenesená",J844,0)</f>
        <v>0</v>
      </c>
      <c r="BI844" s="181">
        <f>IF(N844="nulová",J844,0)</f>
        <v>0</v>
      </c>
      <c r="BJ844" s="18" t="s">
        <v>21</v>
      </c>
      <c r="BK844" s="181">
        <f>ROUND(I844*H844,2)</f>
        <v>0</v>
      </c>
      <c r="BL844" s="18" t="s">
        <v>220</v>
      </c>
      <c r="BM844" s="180" t="s">
        <v>787</v>
      </c>
    </row>
    <row r="845" spans="1:65" s="2" customFormat="1" ht="19.5">
      <c r="A845" s="33"/>
      <c r="B845" s="34"/>
      <c r="C845" s="33"/>
      <c r="D845" s="182" t="s">
        <v>186</v>
      </c>
      <c r="E845" s="33"/>
      <c r="F845" s="183" t="s">
        <v>2125</v>
      </c>
      <c r="G845" s="33"/>
      <c r="H845" s="33"/>
      <c r="I845" s="102"/>
      <c r="J845" s="33"/>
      <c r="K845" s="33"/>
      <c r="L845" s="34"/>
      <c r="M845" s="184"/>
      <c r="N845" s="185"/>
      <c r="O845" s="59"/>
      <c r="P845" s="59"/>
      <c r="Q845" s="59"/>
      <c r="R845" s="59"/>
      <c r="S845" s="59"/>
      <c r="T845" s="60"/>
      <c r="U845" s="33"/>
      <c r="V845" s="33"/>
      <c r="W845" s="33"/>
      <c r="X845" s="33"/>
      <c r="Y845" s="33"/>
      <c r="Z845" s="33"/>
      <c r="AA845" s="33"/>
      <c r="AB845" s="33"/>
      <c r="AC845" s="33"/>
      <c r="AD845" s="33"/>
      <c r="AE845" s="33"/>
      <c r="AT845" s="18" t="s">
        <v>186</v>
      </c>
      <c r="AU845" s="18" t="s">
        <v>91</v>
      </c>
    </row>
    <row r="846" spans="1:65" s="12" customFormat="1" ht="22.9" customHeight="1">
      <c r="B846" s="154"/>
      <c r="D846" s="155" t="s">
        <v>79</v>
      </c>
      <c r="E846" s="165" t="s">
        <v>808</v>
      </c>
      <c r="F846" s="165" t="s">
        <v>809</v>
      </c>
      <c r="I846" s="157"/>
      <c r="J846" s="166">
        <f>BK846</f>
        <v>0</v>
      </c>
      <c r="L846" s="154"/>
      <c r="M846" s="159"/>
      <c r="N846" s="160"/>
      <c r="O846" s="160"/>
      <c r="P846" s="161">
        <f>SUM(P847:P885)</f>
        <v>0</v>
      </c>
      <c r="Q846" s="160"/>
      <c r="R846" s="161">
        <f>SUM(R847:R885)</f>
        <v>0</v>
      </c>
      <c r="S846" s="160"/>
      <c r="T846" s="162">
        <f>SUM(T847:T885)</f>
        <v>0</v>
      </c>
      <c r="AR846" s="155" t="s">
        <v>91</v>
      </c>
      <c r="AT846" s="163" t="s">
        <v>79</v>
      </c>
      <c r="AU846" s="163" t="s">
        <v>21</v>
      </c>
      <c r="AY846" s="155" t="s">
        <v>180</v>
      </c>
      <c r="BK846" s="164">
        <f>SUM(BK847:BK885)</f>
        <v>0</v>
      </c>
    </row>
    <row r="847" spans="1:65" s="2" customFormat="1" ht="16.5" customHeight="1">
      <c r="A847" s="33"/>
      <c r="B847" s="167"/>
      <c r="C847" s="168" t="s">
        <v>502</v>
      </c>
      <c r="D847" s="168" t="s">
        <v>182</v>
      </c>
      <c r="E847" s="169" t="s">
        <v>2126</v>
      </c>
      <c r="F847" s="170" t="s">
        <v>2127</v>
      </c>
      <c r="G847" s="171" t="s">
        <v>199</v>
      </c>
      <c r="H847" s="172">
        <v>51.703000000000003</v>
      </c>
      <c r="I847" s="173"/>
      <c r="J847" s="174">
        <f>ROUND(I847*H847,2)</f>
        <v>0</v>
      </c>
      <c r="K847" s="175"/>
      <c r="L847" s="34"/>
      <c r="M847" s="176" t="s">
        <v>1</v>
      </c>
      <c r="N847" s="177" t="s">
        <v>45</v>
      </c>
      <c r="O847" s="59"/>
      <c r="P847" s="178">
        <f>O847*H847</f>
        <v>0</v>
      </c>
      <c r="Q847" s="178">
        <v>0</v>
      </c>
      <c r="R847" s="178">
        <f>Q847*H847</f>
        <v>0</v>
      </c>
      <c r="S847" s="178">
        <v>0</v>
      </c>
      <c r="T847" s="179">
        <f>S847*H847</f>
        <v>0</v>
      </c>
      <c r="U847" s="33"/>
      <c r="V847" s="33"/>
      <c r="W847" s="33"/>
      <c r="X847" s="33"/>
      <c r="Y847" s="33"/>
      <c r="Z847" s="33"/>
      <c r="AA847" s="33"/>
      <c r="AB847" s="33"/>
      <c r="AC847" s="33"/>
      <c r="AD847" s="33"/>
      <c r="AE847" s="33"/>
      <c r="AR847" s="180" t="s">
        <v>220</v>
      </c>
      <c r="AT847" s="180" t="s">
        <v>182</v>
      </c>
      <c r="AU847" s="180" t="s">
        <v>91</v>
      </c>
      <c r="AY847" s="18" t="s">
        <v>180</v>
      </c>
      <c r="BE847" s="181">
        <f>IF(N847="základní",J847,0)</f>
        <v>0</v>
      </c>
      <c r="BF847" s="181">
        <f>IF(N847="snížená",J847,0)</f>
        <v>0</v>
      </c>
      <c r="BG847" s="181">
        <f>IF(N847="zákl. přenesená",J847,0)</f>
        <v>0</v>
      </c>
      <c r="BH847" s="181">
        <f>IF(N847="sníž. přenesená",J847,0)</f>
        <v>0</v>
      </c>
      <c r="BI847" s="181">
        <f>IF(N847="nulová",J847,0)</f>
        <v>0</v>
      </c>
      <c r="BJ847" s="18" t="s">
        <v>21</v>
      </c>
      <c r="BK847" s="181">
        <f>ROUND(I847*H847,2)</f>
        <v>0</v>
      </c>
      <c r="BL847" s="18" t="s">
        <v>220</v>
      </c>
      <c r="BM847" s="180" t="s">
        <v>791</v>
      </c>
    </row>
    <row r="848" spans="1:65" s="2" customFormat="1" ht="11.25">
      <c r="A848" s="33"/>
      <c r="B848" s="34"/>
      <c r="C848" s="33"/>
      <c r="D848" s="182" t="s">
        <v>186</v>
      </c>
      <c r="E848" s="33"/>
      <c r="F848" s="183" t="s">
        <v>2127</v>
      </c>
      <c r="G848" s="33"/>
      <c r="H848" s="33"/>
      <c r="I848" s="102"/>
      <c r="J848" s="33"/>
      <c r="K848" s="33"/>
      <c r="L848" s="34"/>
      <c r="M848" s="184"/>
      <c r="N848" s="185"/>
      <c r="O848" s="59"/>
      <c r="P848" s="59"/>
      <c r="Q848" s="59"/>
      <c r="R848" s="59"/>
      <c r="S848" s="59"/>
      <c r="T848" s="60"/>
      <c r="U848" s="33"/>
      <c r="V848" s="33"/>
      <c r="W848" s="33"/>
      <c r="X848" s="33"/>
      <c r="Y848" s="33"/>
      <c r="Z848" s="33"/>
      <c r="AA848" s="33"/>
      <c r="AB848" s="33"/>
      <c r="AC848" s="33"/>
      <c r="AD848" s="33"/>
      <c r="AE848" s="33"/>
      <c r="AT848" s="18" t="s">
        <v>186</v>
      </c>
      <c r="AU848" s="18" t="s">
        <v>91</v>
      </c>
    </row>
    <row r="849" spans="1:65" s="13" customFormat="1" ht="11.25">
      <c r="B849" s="186"/>
      <c r="D849" s="182" t="s">
        <v>187</v>
      </c>
      <c r="E849" s="187" t="s">
        <v>1</v>
      </c>
      <c r="F849" s="188" t="s">
        <v>2128</v>
      </c>
      <c r="H849" s="189">
        <v>51.703000000000003</v>
      </c>
      <c r="I849" s="190"/>
      <c r="L849" s="186"/>
      <c r="M849" s="191"/>
      <c r="N849" s="192"/>
      <c r="O849" s="192"/>
      <c r="P849" s="192"/>
      <c r="Q849" s="192"/>
      <c r="R849" s="192"/>
      <c r="S849" s="192"/>
      <c r="T849" s="193"/>
      <c r="AT849" s="187" t="s">
        <v>187</v>
      </c>
      <c r="AU849" s="187" t="s">
        <v>91</v>
      </c>
      <c r="AV849" s="13" t="s">
        <v>91</v>
      </c>
      <c r="AW849" s="13" t="s">
        <v>36</v>
      </c>
      <c r="AX849" s="13" t="s">
        <v>80</v>
      </c>
      <c r="AY849" s="187" t="s">
        <v>180</v>
      </c>
    </row>
    <row r="850" spans="1:65" s="14" customFormat="1" ht="11.25">
      <c r="B850" s="194"/>
      <c r="D850" s="182" t="s">
        <v>187</v>
      </c>
      <c r="E850" s="195" t="s">
        <v>1</v>
      </c>
      <c r="F850" s="196" t="s">
        <v>189</v>
      </c>
      <c r="H850" s="197">
        <v>51.703000000000003</v>
      </c>
      <c r="I850" s="198"/>
      <c r="L850" s="194"/>
      <c r="M850" s="199"/>
      <c r="N850" s="200"/>
      <c r="O850" s="200"/>
      <c r="P850" s="200"/>
      <c r="Q850" s="200"/>
      <c r="R850" s="200"/>
      <c r="S850" s="200"/>
      <c r="T850" s="201"/>
      <c r="AT850" s="195" t="s">
        <v>187</v>
      </c>
      <c r="AU850" s="195" t="s">
        <v>91</v>
      </c>
      <c r="AV850" s="14" t="s">
        <v>128</v>
      </c>
      <c r="AW850" s="14" t="s">
        <v>36</v>
      </c>
      <c r="AX850" s="14" t="s">
        <v>21</v>
      </c>
      <c r="AY850" s="195" t="s">
        <v>180</v>
      </c>
    </row>
    <row r="851" spans="1:65" s="2" customFormat="1" ht="24" customHeight="1">
      <c r="A851" s="33"/>
      <c r="B851" s="167"/>
      <c r="C851" s="202" t="s">
        <v>804</v>
      </c>
      <c r="D851" s="202" t="s">
        <v>190</v>
      </c>
      <c r="E851" s="203" t="s">
        <v>2129</v>
      </c>
      <c r="F851" s="204" t="s">
        <v>2130</v>
      </c>
      <c r="G851" s="205" t="s">
        <v>199</v>
      </c>
      <c r="H851" s="206">
        <v>51.703000000000003</v>
      </c>
      <c r="I851" s="207"/>
      <c r="J851" s="208">
        <f>ROUND(I851*H851,2)</f>
        <v>0</v>
      </c>
      <c r="K851" s="209"/>
      <c r="L851" s="210"/>
      <c r="M851" s="211" t="s">
        <v>1</v>
      </c>
      <c r="N851" s="212" t="s">
        <v>45</v>
      </c>
      <c r="O851" s="59"/>
      <c r="P851" s="178">
        <f>O851*H851</f>
        <v>0</v>
      </c>
      <c r="Q851" s="178">
        <v>0</v>
      </c>
      <c r="R851" s="178">
        <f>Q851*H851</f>
        <v>0</v>
      </c>
      <c r="S851" s="178">
        <v>0</v>
      </c>
      <c r="T851" s="179">
        <f>S851*H851</f>
        <v>0</v>
      </c>
      <c r="U851" s="33"/>
      <c r="V851" s="33"/>
      <c r="W851" s="33"/>
      <c r="X851" s="33"/>
      <c r="Y851" s="33"/>
      <c r="Z851" s="33"/>
      <c r="AA851" s="33"/>
      <c r="AB851" s="33"/>
      <c r="AC851" s="33"/>
      <c r="AD851" s="33"/>
      <c r="AE851" s="33"/>
      <c r="AR851" s="180" t="s">
        <v>257</v>
      </c>
      <c r="AT851" s="180" t="s">
        <v>190</v>
      </c>
      <c r="AU851" s="180" t="s">
        <v>91</v>
      </c>
      <c r="AY851" s="18" t="s">
        <v>180</v>
      </c>
      <c r="BE851" s="181">
        <f>IF(N851="základní",J851,0)</f>
        <v>0</v>
      </c>
      <c r="BF851" s="181">
        <f>IF(N851="snížená",J851,0)</f>
        <v>0</v>
      </c>
      <c r="BG851" s="181">
        <f>IF(N851="zákl. přenesená",J851,0)</f>
        <v>0</v>
      </c>
      <c r="BH851" s="181">
        <f>IF(N851="sníž. přenesená",J851,0)</f>
        <v>0</v>
      </c>
      <c r="BI851" s="181">
        <f>IF(N851="nulová",J851,0)</f>
        <v>0</v>
      </c>
      <c r="BJ851" s="18" t="s">
        <v>21</v>
      </c>
      <c r="BK851" s="181">
        <f>ROUND(I851*H851,2)</f>
        <v>0</v>
      </c>
      <c r="BL851" s="18" t="s">
        <v>220</v>
      </c>
      <c r="BM851" s="180" t="s">
        <v>794</v>
      </c>
    </row>
    <row r="852" spans="1:65" s="2" customFormat="1" ht="11.25">
      <c r="A852" s="33"/>
      <c r="B852" s="34"/>
      <c r="C852" s="33"/>
      <c r="D852" s="182" t="s">
        <v>186</v>
      </c>
      <c r="E852" s="33"/>
      <c r="F852" s="183" t="s">
        <v>2130</v>
      </c>
      <c r="G852" s="33"/>
      <c r="H852" s="33"/>
      <c r="I852" s="102"/>
      <c r="J852" s="33"/>
      <c r="K852" s="33"/>
      <c r="L852" s="34"/>
      <c r="M852" s="184"/>
      <c r="N852" s="185"/>
      <c r="O852" s="59"/>
      <c r="P852" s="59"/>
      <c r="Q852" s="59"/>
      <c r="R852" s="59"/>
      <c r="S852" s="59"/>
      <c r="T852" s="60"/>
      <c r="U852" s="33"/>
      <c r="V852" s="33"/>
      <c r="W852" s="33"/>
      <c r="X852" s="33"/>
      <c r="Y852" s="33"/>
      <c r="Z852" s="33"/>
      <c r="AA852" s="33"/>
      <c r="AB852" s="33"/>
      <c r="AC852" s="33"/>
      <c r="AD852" s="33"/>
      <c r="AE852" s="33"/>
      <c r="AT852" s="18" t="s">
        <v>186</v>
      </c>
      <c r="AU852" s="18" t="s">
        <v>91</v>
      </c>
    </row>
    <row r="853" spans="1:65" s="13" customFormat="1" ht="11.25">
      <c r="B853" s="186"/>
      <c r="D853" s="182" t="s">
        <v>187</v>
      </c>
      <c r="E853" s="187" t="s">
        <v>1</v>
      </c>
      <c r="F853" s="188" t="s">
        <v>2128</v>
      </c>
      <c r="H853" s="189">
        <v>51.703000000000003</v>
      </c>
      <c r="I853" s="190"/>
      <c r="L853" s="186"/>
      <c r="M853" s="191"/>
      <c r="N853" s="192"/>
      <c r="O853" s="192"/>
      <c r="P853" s="192"/>
      <c r="Q853" s="192"/>
      <c r="R853" s="192"/>
      <c r="S853" s="192"/>
      <c r="T853" s="193"/>
      <c r="AT853" s="187" t="s">
        <v>187</v>
      </c>
      <c r="AU853" s="187" t="s">
        <v>91</v>
      </c>
      <c r="AV853" s="13" t="s">
        <v>91</v>
      </c>
      <c r="AW853" s="13" t="s">
        <v>36</v>
      </c>
      <c r="AX853" s="13" t="s">
        <v>80</v>
      </c>
      <c r="AY853" s="187" t="s">
        <v>180</v>
      </c>
    </row>
    <row r="854" spans="1:65" s="14" customFormat="1" ht="11.25">
      <c r="B854" s="194"/>
      <c r="D854" s="182" t="s">
        <v>187</v>
      </c>
      <c r="E854" s="195" t="s">
        <v>1</v>
      </c>
      <c r="F854" s="196" t="s">
        <v>189</v>
      </c>
      <c r="H854" s="197">
        <v>51.703000000000003</v>
      </c>
      <c r="I854" s="198"/>
      <c r="L854" s="194"/>
      <c r="M854" s="199"/>
      <c r="N854" s="200"/>
      <c r="O854" s="200"/>
      <c r="P854" s="200"/>
      <c r="Q854" s="200"/>
      <c r="R854" s="200"/>
      <c r="S854" s="200"/>
      <c r="T854" s="201"/>
      <c r="AT854" s="195" t="s">
        <v>187</v>
      </c>
      <c r="AU854" s="195" t="s">
        <v>91</v>
      </c>
      <c r="AV854" s="14" t="s">
        <v>128</v>
      </c>
      <c r="AW854" s="14" t="s">
        <v>36</v>
      </c>
      <c r="AX854" s="14" t="s">
        <v>21</v>
      </c>
      <c r="AY854" s="195" t="s">
        <v>180</v>
      </c>
    </row>
    <row r="855" spans="1:65" s="2" customFormat="1" ht="24" customHeight="1">
      <c r="A855" s="33"/>
      <c r="B855" s="167"/>
      <c r="C855" s="168" t="s">
        <v>505</v>
      </c>
      <c r="D855" s="168" t="s">
        <v>182</v>
      </c>
      <c r="E855" s="169" t="s">
        <v>2131</v>
      </c>
      <c r="F855" s="170" t="s">
        <v>2132</v>
      </c>
      <c r="G855" s="171" t="s">
        <v>199</v>
      </c>
      <c r="H855" s="172">
        <v>6</v>
      </c>
      <c r="I855" s="173"/>
      <c r="J855" s="174">
        <f>ROUND(I855*H855,2)</f>
        <v>0</v>
      </c>
      <c r="K855" s="175"/>
      <c r="L855" s="34"/>
      <c r="M855" s="176" t="s">
        <v>1</v>
      </c>
      <c r="N855" s="177" t="s">
        <v>45</v>
      </c>
      <c r="O855" s="59"/>
      <c r="P855" s="178">
        <f>O855*H855</f>
        <v>0</v>
      </c>
      <c r="Q855" s="178">
        <v>0</v>
      </c>
      <c r="R855" s="178">
        <f>Q855*H855</f>
        <v>0</v>
      </c>
      <c r="S855" s="178">
        <v>0</v>
      </c>
      <c r="T855" s="179">
        <f>S855*H855</f>
        <v>0</v>
      </c>
      <c r="U855" s="33"/>
      <c r="V855" s="33"/>
      <c r="W855" s="33"/>
      <c r="X855" s="33"/>
      <c r="Y855" s="33"/>
      <c r="Z855" s="33"/>
      <c r="AA855" s="33"/>
      <c r="AB855" s="33"/>
      <c r="AC855" s="33"/>
      <c r="AD855" s="33"/>
      <c r="AE855" s="33"/>
      <c r="AR855" s="180" t="s">
        <v>220</v>
      </c>
      <c r="AT855" s="180" t="s">
        <v>182</v>
      </c>
      <c r="AU855" s="180" t="s">
        <v>91</v>
      </c>
      <c r="AY855" s="18" t="s">
        <v>180</v>
      </c>
      <c r="BE855" s="181">
        <f>IF(N855="základní",J855,0)</f>
        <v>0</v>
      </c>
      <c r="BF855" s="181">
        <f>IF(N855="snížená",J855,0)</f>
        <v>0</v>
      </c>
      <c r="BG855" s="181">
        <f>IF(N855="zákl. přenesená",J855,0)</f>
        <v>0</v>
      </c>
      <c r="BH855" s="181">
        <f>IF(N855="sníž. přenesená",J855,0)</f>
        <v>0</v>
      </c>
      <c r="BI855" s="181">
        <f>IF(N855="nulová",J855,0)</f>
        <v>0</v>
      </c>
      <c r="BJ855" s="18" t="s">
        <v>21</v>
      </c>
      <c r="BK855" s="181">
        <f>ROUND(I855*H855,2)</f>
        <v>0</v>
      </c>
      <c r="BL855" s="18" t="s">
        <v>220</v>
      </c>
      <c r="BM855" s="180" t="s">
        <v>798</v>
      </c>
    </row>
    <row r="856" spans="1:65" s="2" customFormat="1" ht="19.5">
      <c r="A856" s="33"/>
      <c r="B856" s="34"/>
      <c r="C856" s="33"/>
      <c r="D856" s="182" t="s">
        <v>186</v>
      </c>
      <c r="E856" s="33"/>
      <c r="F856" s="183" t="s">
        <v>2132</v>
      </c>
      <c r="G856" s="33"/>
      <c r="H856" s="33"/>
      <c r="I856" s="102"/>
      <c r="J856" s="33"/>
      <c r="K856" s="33"/>
      <c r="L856" s="34"/>
      <c r="M856" s="184"/>
      <c r="N856" s="185"/>
      <c r="O856" s="59"/>
      <c r="P856" s="59"/>
      <c r="Q856" s="59"/>
      <c r="R856" s="59"/>
      <c r="S856" s="59"/>
      <c r="T856" s="60"/>
      <c r="U856" s="33"/>
      <c r="V856" s="33"/>
      <c r="W856" s="33"/>
      <c r="X856" s="33"/>
      <c r="Y856" s="33"/>
      <c r="Z856" s="33"/>
      <c r="AA856" s="33"/>
      <c r="AB856" s="33"/>
      <c r="AC856" s="33"/>
      <c r="AD856" s="33"/>
      <c r="AE856" s="33"/>
      <c r="AT856" s="18" t="s">
        <v>186</v>
      </c>
      <c r="AU856" s="18" t="s">
        <v>91</v>
      </c>
    </row>
    <row r="857" spans="1:65" s="13" customFormat="1" ht="11.25">
      <c r="B857" s="186"/>
      <c r="D857" s="182" t="s">
        <v>187</v>
      </c>
      <c r="E857" s="187" t="s">
        <v>1</v>
      </c>
      <c r="F857" s="188" t="s">
        <v>2133</v>
      </c>
      <c r="H857" s="189">
        <v>6</v>
      </c>
      <c r="I857" s="190"/>
      <c r="L857" s="186"/>
      <c r="M857" s="191"/>
      <c r="N857" s="192"/>
      <c r="O857" s="192"/>
      <c r="P857" s="192"/>
      <c r="Q857" s="192"/>
      <c r="R857" s="192"/>
      <c r="S857" s="192"/>
      <c r="T857" s="193"/>
      <c r="AT857" s="187" t="s">
        <v>187</v>
      </c>
      <c r="AU857" s="187" t="s">
        <v>91</v>
      </c>
      <c r="AV857" s="13" t="s">
        <v>91</v>
      </c>
      <c r="AW857" s="13" t="s">
        <v>36</v>
      </c>
      <c r="AX857" s="13" t="s">
        <v>80</v>
      </c>
      <c r="AY857" s="187" t="s">
        <v>180</v>
      </c>
    </row>
    <row r="858" spans="1:65" s="14" customFormat="1" ht="11.25">
      <c r="B858" s="194"/>
      <c r="D858" s="182" t="s">
        <v>187</v>
      </c>
      <c r="E858" s="195" t="s">
        <v>1</v>
      </c>
      <c r="F858" s="196" t="s">
        <v>189</v>
      </c>
      <c r="H858" s="197">
        <v>6</v>
      </c>
      <c r="I858" s="198"/>
      <c r="L858" s="194"/>
      <c r="M858" s="199"/>
      <c r="N858" s="200"/>
      <c r="O858" s="200"/>
      <c r="P858" s="200"/>
      <c r="Q858" s="200"/>
      <c r="R858" s="200"/>
      <c r="S858" s="200"/>
      <c r="T858" s="201"/>
      <c r="AT858" s="195" t="s">
        <v>187</v>
      </c>
      <c r="AU858" s="195" t="s">
        <v>91</v>
      </c>
      <c r="AV858" s="14" t="s">
        <v>128</v>
      </c>
      <c r="AW858" s="14" t="s">
        <v>36</v>
      </c>
      <c r="AX858" s="14" t="s">
        <v>21</v>
      </c>
      <c r="AY858" s="195" t="s">
        <v>180</v>
      </c>
    </row>
    <row r="859" spans="1:65" s="2" customFormat="1" ht="24" customHeight="1">
      <c r="A859" s="33"/>
      <c r="B859" s="167"/>
      <c r="C859" s="202" t="s">
        <v>814</v>
      </c>
      <c r="D859" s="202" t="s">
        <v>190</v>
      </c>
      <c r="E859" s="203" t="s">
        <v>2134</v>
      </c>
      <c r="F859" s="204" t="s">
        <v>2135</v>
      </c>
      <c r="G859" s="205" t="s">
        <v>495</v>
      </c>
      <c r="H859" s="206">
        <v>6</v>
      </c>
      <c r="I859" s="207"/>
      <c r="J859" s="208">
        <f>ROUND(I859*H859,2)</f>
        <v>0</v>
      </c>
      <c r="K859" s="209"/>
      <c r="L859" s="210"/>
      <c r="M859" s="211" t="s">
        <v>1</v>
      </c>
      <c r="N859" s="212" t="s">
        <v>45</v>
      </c>
      <c r="O859" s="59"/>
      <c r="P859" s="178">
        <f>O859*H859</f>
        <v>0</v>
      </c>
      <c r="Q859" s="178">
        <v>0</v>
      </c>
      <c r="R859" s="178">
        <f>Q859*H859</f>
        <v>0</v>
      </c>
      <c r="S859" s="178">
        <v>0</v>
      </c>
      <c r="T859" s="179">
        <f>S859*H859</f>
        <v>0</v>
      </c>
      <c r="U859" s="33"/>
      <c r="V859" s="33"/>
      <c r="W859" s="33"/>
      <c r="X859" s="33"/>
      <c r="Y859" s="33"/>
      <c r="Z859" s="33"/>
      <c r="AA859" s="33"/>
      <c r="AB859" s="33"/>
      <c r="AC859" s="33"/>
      <c r="AD859" s="33"/>
      <c r="AE859" s="33"/>
      <c r="AR859" s="180" t="s">
        <v>257</v>
      </c>
      <c r="AT859" s="180" t="s">
        <v>190</v>
      </c>
      <c r="AU859" s="180" t="s">
        <v>91</v>
      </c>
      <c r="AY859" s="18" t="s">
        <v>180</v>
      </c>
      <c r="BE859" s="181">
        <f>IF(N859="základní",J859,0)</f>
        <v>0</v>
      </c>
      <c r="BF859" s="181">
        <f>IF(N859="snížená",J859,0)</f>
        <v>0</v>
      </c>
      <c r="BG859" s="181">
        <f>IF(N859="zákl. přenesená",J859,0)</f>
        <v>0</v>
      </c>
      <c r="BH859" s="181">
        <f>IF(N859="sníž. přenesená",J859,0)</f>
        <v>0</v>
      </c>
      <c r="BI859" s="181">
        <f>IF(N859="nulová",J859,0)</f>
        <v>0</v>
      </c>
      <c r="BJ859" s="18" t="s">
        <v>21</v>
      </c>
      <c r="BK859" s="181">
        <f>ROUND(I859*H859,2)</f>
        <v>0</v>
      </c>
      <c r="BL859" s="18" t="s">
        <v>220</v>
      </c>
      <c r="BM859" s="180" t="s">
        <v>802</v>
      </c>
    </row>
    <row r="860" spans="1:65" s="2" customFormat="1" ht="19.5">
      <c r="A860" s="33"/>
      <c r="B860" s="34"/>
      <c r="C860" s="33"/>
      <c r="D860" s="182" t="s">
        <v>186</v>
      </c>
      <c r="E860" s="33"/>
      <c r="F860" s="183" t="s">
        <v>2135</v>
      </c>
      <c r="G860" s="33"/>
      <c r="H860" s="33"/>
      <c r="I860" s="102"/>
      <c r="J860" s="33"/>
      <c r="K860" s="33"/>
      <c r="L860" s="34"/>
      <c r="M860" s="184"/>
      <c r="N860" s="185"/>
      <c r="O860" s="59"/>
      <c r="P860" s="59"/>
      <c r="Q860" s="59"/>
      <c r="R860" s="59"/>
      <c r="S860" s="59"/>
      <c r="T860" s="60"/>
      <c r="U860" s="33"/>
      <c r="V860" s="33"/>
      <c r="W860" s="33"/>
      <c r="X860" s="33"/>
      <c r="Y860" s="33"/>
      <c r="Z860" s="33"/>
      <c r="AA860" s="33"/>
      <c r="AB860" s="33"/>
      <c r="AC860" s="33"/>
      <c r="AD860" s="33"/>
      <c r="AE860" s="33"/>
      <c r="AT860" s="18" t="s">
        <v>186</v>
      </c>
      <c r="AU860" s="18" t="s">
        <v>91</v>
      </c>
    </row>
    <row r="861" spans="1:65" s="2" customFormat="1" ht="24" customHeight="1">
      <c r="A861" s="33"/>
      <c r="B861" s="167"/>
      <c r="C861" s="202" t="s">
        <v>511</v>
      </c>
      <c r="D861" s="202" t="s">
        <v>190</v>
      </c>
      <c r="E861" s="203" t="s">
        <v>2136</v>
      </c>
      <c r="F861" s="204" t="s">
        <v>2137</v>
      </c>
      <c r="G861" s="205" t="s">
        <v>495</v>
      </c>
      <c r="H861" s="206">
        <v>1</v>
      </c>
      <c r="I861" s="207"/>
      <c r="J861" s="208">
        <f>ROUND(I861*H861,2)</f>
        <v>0</v>
      </c>
      <c r="K861" s="209"/>
      <c r="L861" s="210"/>
      <c r="M861" s="211" t="s">
        <v>1</v>
      </c>
      <c r="N861" s="212" t="s">
        <v>45</v>
      </c>
      <c r="O861" s="59"/>
      <c r="P861" s="178">
        <f>O861*H861</f>
        <v>0</v>
      </c>
      <c r="Q861" s="178">
        <v>0</v>
      </c>
      <c r="R861" s="178">
        <f>Q861*H861</f>
        <v>0</v>
      </c>
      <c r="S861" s="178">
        <v>0</v>
      </c>
      <c r="T861" s="179">
        <f>S861*H861</f>
        <v>0</v>
      </c>
      <c r="U861" s="33"/>
      <c r="V861" s="33"/>
      <c r="W861" s="33"/>
      <c r="X861" s="33"/>
      <c r="Y861" s="33"/>
      <c r="Z861" s="33"/>
      <c r="AA861" s="33"/>
      <c r="AB861" s="33"/>
      <c r="AC861" s="33"/>
      <c r="AD861" s="33"/>
      <c r="AE861" s="33"/>
      <c r="AR861" s="180" t="s">
        <v>257</v>
      </c>
      <c r="AT861" s="180" t="s">
        <v>190</v>
      </c>
      <c r="AU861" s="180" t="s">
        <v>91</v>
      </c>
      <c r="AY861" s="18" t="s">
        <v>180</v>
      </c>
      <c r="BE861" s="181">
        <f>IF(N861="základní",J861,0)</f>
        <v>0</v>
      </c>
      <c r="BF861" s="181">
        <f>IF(N861="snížená",J861,0)</f>
        <v>0</v>
      </c>
      <c r="BG861" s="181">
        <f>IF(N861="zákl. přenesená",J861,0)</f>
        <v>0</v>
      </c>
      <c r="BH861" s="181">
        <f>IF(N861="sníž. přenesená",J861,0)</f>
        <v>0</v>
      </c>
      <c r="BI861" s="181">
        <f>IF(N861="nulová",J861,0)</f>
        <v>0</v>
      </c>
      <c r="BJ861" s="18" t="s">
        <v>21</v>
      </c>
      <c r="BK861" s="181">
        <f>ROUND(I861*H861,2)</f>
        <v>0</v>
      </c>
      <c r="BL861" s="18" t="s">
        <v>220</v>
      </c>
      <c r="BM861" s="180" t="s">
        <v>807</v>
      </c>
    </row>
    <row r="862" spans="1:65" s="2" customFormat="1" ht="11.25">
      <c r="A862" s="33"/>
      <c r="B862" s="34"/>
      <c r="C862" s="33"/>
      <c r="D862" s="182" t="s">
        <v>186</v>
      </c>
      <c r="E862" s="33"/>
      <c r="F862" s="183" t="s">
        <v>2137</v>
      </c>
      <c r="G862" s="33"/>
      <c r="H862" s="33"/>
      <c r="I862" s="102"/>
      <c r="J862" s="33"/>
      <c r="K862" s="33"/>
      <c r="L862" s="34"/>
      <c r="M862" s="184"/>
      <c r="N862" s="185"/>
      <c r="O862" s="59"/>
      <c r="P862" s="59"/>
      <c r="Q862" s="59"/>
      <c r="R862" s="59"/>
      <c r="S862" s="59"/>
      <c r="T862" s="60"/>
      <c r="U862" s="33"/>
      <c r="V862" s="33"/>
      <c r="W862" s="33"/>
      <c r="X862" s="33"/>
      <c r="Y862" s="33"/>
      <c r="Z862" s="33"/>
      <c r="AA862" s="33"/>
      <c r="AB862" s="33"/>
      <c r="AC862" s="33"/>
      <c r="AD862" s="33"/>
      <c r="AE862" s="33"/>
      <c r="AT862" s="18" t="s">
        <v>186</v>
      </c>
      <c r="AU862" s="18" t="s">
        <v>91</v>
      </c>
    </row>
    <row r="863" spans="1:65" s="2" customFormat="1" ht="24" customHeight="1">
      <c r="A863" s="33"/>
      <c r="B863" s="167"/>
      <c r="C863" s="168" t="s">
        <v>822</v>
      </c>
      <c r="D863" s="168" t="s">
        <v>182</v>
      </c>
      <c r="E863" s="169" t="s">
        <v>2138</v>
      </c>
      <c r="F863" s="170" t="s">
        <v>2139</v>
      </c>
      <c r="G863" s="171" t="s">
        <v>495</v>
      </c>
      <c r="H863" s="172">
        <v>1</v>
      </c>
      <c r="I863" s="173"/>
      <c r="J863" s="174">
        <f>ROUND(I863*H863,2)</f>
        <v>0</v>
      </c>
      <c r="K863" s="175"/>
      <c r="L863" s="34"/>
      <c r="M863" s="176" t="s">
        <v>1</v>
      </c>
      <c r="N863" s="177" t="s">
        <v>45</v>
      </c>
      <c r="O863" s="59"/>
      <c r="P863" s="178">
        <f>O863*H863</f>
        <v>0</v>
      </c>
      <c r="Q863" s="178">
        <v>0</v>
      </c>
      <c r="R863" s="178">
        <f>Q863*H863</f>
        <v>0</v>
      </c>
      <c r="S863" s="178">
        <v>0</v>
      </c>
      <c r="T863" s="179">
        <f>S863*H863</f>
        <v>0</v>
      </c>
      <c r="U863" s="33"/>
      <c r="V863" s="33"/>
      <c r="W863" s="33"/>
      <c r="X863" s="33"/>
      <c r="Y863" s="33"/>
      <c r="Z863" s="33"/>
      <c r="AA863" s="33"/>
      <c r="AB863" s="33"/>
      <c r="AC863" s="33"/>
      <c r="AD863" s="33"/>
      <c r="AE863" s="33"/>
      <c r="AR863" s="180" t="s">
        <v>220</v>
      </c>
      <c r="AT863" s="180" t="s">
        <v>182</v>
      </c>
      <c r="AU863" s="180" t="s">
        <v>91</v>
      </c>
      <c r="AY863" s="18" t="s">
        <v>180</v>
      </c>
      <c r="BE863" s="181">
        <f>IF(N863="základní",J863,0)</f>
        <v>0</v>
      </c>
      <c r="BF863" s="181">
        <f>IF(N863="snížená",J863,0)</f>
        <v>0</v>
      </c>
      <c r="BG863" s="181">
        <f>IF(N863="zákl. přenesená",J863,0)</f>
        <v>0</v>
      </c>
      <c r="BH863" s="181">
        <f>IF(N863="sníž. přenesená",J863,0)</f>
        <v>0</v>
      </c>
      <c r="BI863" s="181">
        <f>IF(N863="nulová",J863,0)</f>
        <v>0</v>
      </c>
      <c r="BJ863" s="18" t="s">
        <v>21</v>
      </c>
      <c r="BK863" s="181">
        <f>ROUND(I863*H863,2)</f>
        <v>0</v>
      </c>
      <c r="BL863" s="18" t="s">
        <v>220</v>
      </c>
      <c r="BM863" s="180" t="s">
        <v>812</v>
      </c>
    </row>
    <row r="864" spans="1:65" s="2" customFormat="1" ht="19.5">
      <c r="A864" s="33"/>
      <c r="B864" s="34"/>
      <c r="C864" s="33"/>
      <c r="D864" s="182" t="s">
        <v>186</v>
      </c>
      <c r="E864" s="33"/>
      <c r="F864" s="183" t="s">
        <v>2139</v>
      </c>
      <c r="G864" s="33"/>
      <c r="H864" s="33"/>
      <c r="I864" s="102"/>
      <c r="J864" s="33"/>
      <c r="K864" s="33"/>
      <c r="L864" s="34"/>
      <c r="M864" s="184"/>
      <c r="N864" s="185"/>
      <c r="O864" s="59"/>
      <c r="P864" s="59"/>
      <c r="Q864" s="59"/>
      <c r="R864" s="59"/>
      <c r="S864" s="59"/>
      <c r="T864" s="60"/>
      <c r="U864" s="33"/>
      <c r="V864" s="33"/>
      <c r="W864" s="33"/>
      <c r="X864" s="33"/>
      <c r="Y864" s="33"/>
      <c r="Z864" s="33"/>
      <c r="AA864" s="33"/>
      <c r="AB864" s="33"/>
      <c r="AC864" s="33"/>
      <c r="AD864" s="33"/>
      <c r="AE864" s="33"/>
      <c r="AT864" s="18" t="s">
        <v>186</v>
      </c>
      <c r="AU864" s="18" t="s">
        <v>91</v>
      </c>
    </row>
    <row r="865" spans="1:65" s="2" customFormat="1" ht="16.5" customHeight="1">
      <c r="A865" s="33"/>
      <c r="B865" s="167"/>
      <c r="C865" s="168" t="s">
        <v>515</v>
      </c>
      <c r="D865" s="168" t="s">
        <v>182</v>
      </c>
      <c r="E865" s="169" t="s">
        <v>2140</v>
      </c>
      <c r="F865" s="170" t="s">
        <v>2141</v>
      </c>
      <c r="G865" s="171" t="s">
        <v>495</v>
      </c>
      <c r="H865" s="172">
        <v>1</v>
      </c>
      <c r="I865" s="173"/>
      <c r="J865" s="174">
        <f>ROUND(I865*H865,2)</f>
        <v>0</v>
      </c>
      <c r="K865" s="175"/>
      <c r="L865" s="34"/>
      <c r="M865" s="176" t="s">
        <v>1</v>
      </c>
      <c r="N865" s="177" t="s">
        <v>45</v>
      </c>
      <c r="O865" s="59"/>
      <c r="P865" s="178">
        <f>O865*H865</f>
        <v>0</v>
      </c>
      <c r="Q865" s="178">
        <v>0</v>
      </c>
      <c r="R865" s="178">
        <f>Q865*H865</f>
        <v>0</v>
      </c>
      <c r="S865" s="178">
        <v>0</v>
      </c>
      <c r="T865" s="179">
        <f>S865*H865</f>
        <v>0</v>
      </c>
      <c r="U865" s="33"/>
      <c r="V865" s="33"/>
      <c r="W865" s="33"/>
      <c r="X865" s="33"/>
      <c r="Y865" s="33"/>
      <c r="Z865" s="33"/>
      <c r="AA865" s="33"/>
      <c r="AB865" s="33"/>
      <c r="AC865" s="33"/>
      <c r="AD865" s="33"/>
      <c r="AE865" s="33"/>
      <c r="AR865" s="180" t="s">
        <v>220</v>
      </c>
      <c r="AT865" s="180" t="s">
        <v>182</v>
      </c>
      <c r="AU865" s="180" t="s">
        <v>91</v>
      </c>
      <c r="AY865" s="18" t="s">
        <v>180</v>
      </c>
      <c r="BE865" s="181">
        <f>IF(N865="základní",J865,0)</f>
        <v>0</v>
      </c>
      <c r="BF865" s="181">
        <f>IF(N865="snížená",J865,0)</f>
        <v>0</v>
      </c>
      <c r="BG865" s="181">
        <f>IF(N865="zákl. přenesená",J865,0)</f>
        <v>0</v>
      </c>
      <c r="BH865" s="181">
        <f>IF(N865="sníž. přenesená",J865,0)</f>
        <v>0</v>
      </c>
      <c r="BI865" s="181">
        <f>IF(N865="nulová",J865,0)</f>
        <v>0</v>
      </c>
      <c r="BJ865" s="18" t="s">
        <v>21</v>
      </c>
      <c r="BK865" s="181">
        <f>ROUND(I865*H865,2)</f>
        <v>0</v>
      </c>
      <c r="BL865" s="18" t="s">
        <v>220</v>
      </c>
      <c r="BM865" s="180" t="s">
        <v>818</v>
      </c>
    </row>
    <row r="866" spans="1:65" s="2" customFormat="1" ht="11.25">
      <c r="A866" s="33"/>
      <c r="B866" s="34"/>
      <c r="C866" s="33"/>
      <c r="D866" s="182" t="s">
        <v>186</v>
      </c>
      <c r="E866" s="33"/>
      <c r="F866" s="183" t="s">
        <v>2141</v>
      </c>
      <c r="G866" s="33"/>
      <c r="H866" s="33"/>
      <c r="I866" s="102"/>
      <c r="J866" s="33"/>
      <c r="K866" s="33"/>
      <c r="L866" s="34"/>
      <c r="M866" s="184"/>
      <c r="N866" s="185"/>
      <c r="O866" s="59"/>
      <c r="P866" s="59"/>
      <c r="Q866" s="59"/>
      <c r="R866" s="59"/>
      <c r="S866" s="59"/>
      <c r="T866" s="60"/>
      <c r="U866" s="33"/>
      <c r="V866" s="33"/>
      <c r="W866" s="33"/>
      <c r="X866" s="33"/>
      <c r="Y866" s="33"/>
      <c r="Z866" s="33"/>
      <c r="AA866" s="33"/>
      <c r="AB866" s="33"/>
      <c r="AC866" s="33"/>
      <c r="AD866" s="33"/>
      <c r="AE866" s="33"/>
      <c r="AT866" s="18" t="s">
        <v>186</v>
      </c>
      <c r="AU866" s="18" t="s">
        <v>91</v>
      </c>
    </row>
    <row r="867" spans="1:65" s="15" customFormat="1" ht="11.25">
      <c r="B867" s="213"/>
      <c r="D867" s="182" t="s">
        <v>187</v>
      </c>
      <c r="E867" s="214" t="s">
        <v>1</v>
      </c>
      <c r="F867" s="215" t="s">
        <v>1864</v>
      </c>
      <c r="H867" s="214" t="s">
        <v>1</v>
      </c>
      <c r="I867" s="216"/>
      <c r="L867" s="213"/>
      <c r="M867" s="217"/>
      <c r="N867" s="218"/>
      <c r="O867" s="218"/>
      <c r="P867" s="218"/>
      <c r="Q867" s="218"/>
      <c r="R867" s="218"/>
      <c r="S867" s="218"/>
      <c r="T867" s="219"/>
      <c r="AT867" s="214" t="s">
        <v>187</v>
      </c>
      <c r="AU867" s="214" t="s">
        <v>91</v>
      </c>
      <c r="AV867" s="15" t="s">
        <v>21</v>
      </c>
      <c r="AW867" s="15" t="s">
        <v>36</v>
      </c>
      <c r="AX867" s="15" t="s">
        <v>80</v>
      </c>
      <c r="AY867" s="214" t="s">
        <v>180</v>
      </c>
    </row>
    <row r="868" spans="1:65" s="13" customFormat="1" ht="11.25">
      <c r="B868" s="186"/>
      <c r="D868" s="182" t="s">
        <v>187</v>
      </c>
      <c r="E868" s="187" t="s">
        <v>1</v>
      </c>
      <c r="F868" s="188" t="s">
        <v>21</v>
      </c>
      <c r="H868" s="189">
        <v>1</v>
      </c>
      <c r="I868" s="190"/>
      <c r="L868" s="186"/>
      <c r="M868" s="191"/>
      <c r="N868" s="192"/>
      <c r="O868" s="192"/>
      <c r="P868" s="192"/>
      <c r="Q868" s="192"/>
      <c r="R868" s="192"/>
      <c r="S868" s="192"/>
      <c r="T868" s="193"/>
      <c r="AT868" s="187" t="s">
        <v>187</v>
      </c>
      <c r="AU868" s="187" t="s">
        <v>91</v>
      </c>
      <c r="AV868" s="13" t="s">
        <v>91</v>
      </c>
      <c r="AW868" s="13" t="s">
        <v>36</v>
      </c>
      <c r="AX868" s="13" t="s">
        <v>80</v>
      </c>
      <c r="AY868" s="187" t="s">
        <v>180</v>
      </c>
    </row>
    <row r="869" spans="1:65" s="14" customFormat="1" ht="11.25">
      <c r="B869" s="194"/>
      <c r="D869" s="182" t="s">
        <v>187</v>
      </c>
      <c r="E869" s="195" t="s">
        <v>1</v>
      </c>
      <c r="F869" s="196" t="s">
        <v>189</v>
      </c>
      <c r="H869" s="197">
        <v>1</v>
      </c>
      <c r="I869" s="198"/>
      <c r="L869" s="194"/>
      <c r="M869" s="199"/>
      <c r="N869" s="200"/>
      <c r="O869" s="200"/>
      <c r="P869" s="200"/>
      <c r="Q869" s="200"/>
      <c r="R869" s="200"/>
      <c r="S869" s="200"/>
      <c r="T869" s="201"/>
      <c r="AT869" s="195" t="s">
        <v>187</v>
      </c>
      <c r="AU869" s="195" t="s">
        <v>91</v>
      </c>
      <c r="AV869" s="14" t="s">
        <v>128</v>
      </c>
      <c r="AW869" s="14" t="s">
        <v>36</v>
      </c>
      <c r="AX869" s="14" t="s">
        <v>21</v>
      </c>
      <c r="AY869" s="195" t="s">
        <v>180</v>
      </c>
    </row>
    <row r="870" spans="1:65" s="2" customFormat="1" ht="16.5" customHeight="1">
      <c r="A870" s="33"/>
      <c r="B870" s="167"/>
      <c r="C870" s="168" t="s">
        <v>829</v>
      </c>
      <c r="D870" s="168" t="s">
        <v>182</v>
      </c>
      <c r="E870" s="169" t="s">
        <v>2142</v>
      </c>
      <c r="F870" s="170" t="s">
        <v>2143</v>
      </c>
      <c r="G870" s="171" t="s">
        <v>495</v>
      </c>
      <c r="H870" s="172">
        <v>1</v>
      </c>
      <c r="I870" s="173"/>
      <c r="J870" s="174">
        <f>ROUND(I870*H870,2)</f>
        <v>0</v>
      </c>
      <c r="K870" s="175"/>
      <c r="L870" s="34"/>
      <c r="M870" s="176" t="s">
        <v>1</v>
      </c>
      <c r="N870" s="177" t="s">
        <v>45</v>
      </c>
      <c r="O870" s="59"/>
      <c r="P870" s="178">
        <f>O870*H870</f>
        <v>0</v>
      </c>
      <c r="Q870" s="178">
        <v>0</v>
      </c>
      <c r="R870" s="178">
        <f>Q870*H870</f>
        <v>0</v>
      </c>
      <c r="S870" s="178">
        <v>0</v>
      </c>
      <c r="T870" s="179">
        <f>S870*H870</f>
        <v>0</v>
      </c>
      <c r="U870" s="33"/>
      <c r="V870" s="33"/>
      <c r="W870" s="33"/>
      <c r="X870" s="33"/>
      <c r="Y870" s="33"/>
      <c r="Z870" s="33"/>
      <c r="AA870" s="33"/>
      <c r="AB870" s="33"/>
      <c r="AC870" s="33"/>
      <c r="AD870" s="33"/>
      <c r="AE870" s="33"/>
      <c r="AR870" s="180" t="s">
        <v>220</v>
      </c>
      <c r="AT870" s="180" t="s">
        <v>182</v>
      </c>
      <c r="AU870" s="180" t="s">
        <v>91</v>
      </c>
      <c r="AY870" s="18" t="s">
        <v>180</v>
      </c>
      <c r="BE870" s="181">
        <f>IF(N870="základní",J870,0)</f>
        <v>0</v>
      </c>
      <c r="BF870" s="181">
        <f>IF(N870="snížená",J870,0)</f>
        <v>0</v>
      </c>
      <c r="BG870" s="181">
        <f>IF(N870="zákl. přenesená",J870,0)</f>
        <v>0</v>
      </c>
      <c r="BH870" s="181">
        <f>IF(N870="sníž. přenesená",J870,0)</f>
        <v>0</v>
      </c>
      <c r="BI870" s="181">
        <f>IF(N870="nulová",J870,0)</f>
        <v>0</v>
      </c>
      <c r="BJ870" s="18" t="s">
        <v>21</v>
      </c>
      <c r="BK870" s="181">
        <f>ROUND(I870*H870,2)</f>
        <v>0</v>
      </c>
      <c r="BL870" s="18" t="s">
        <v>220</v>
      </c>
      <c r="BM870" s="180" t="s">
        <v>821</v>
      </c>
    </row>
    <row r="871" spans="1:65" s="2" customFormat="1" ht="11.25">
      <c r="A871" s="33"/>
      <c r="B871" s="34"/>
      <c r="C871" s="33"/>
      <c r="D871" s="182" t="s">
        <v>186</v>
      </c>
      <c r="E871" s="33"/>
      <c r="F871" s="183" t="s">
        <v>2143</v>
      </c>
      <c r="G871" s="33"/>
      <c r="H871" s="33"/>
      <c r="I871" s="102"/>
      <c r="J871" s="33"/>
      <c r="K871" s="33"/>
      <c r="L871" s="34"/>
      <c r="M871" s="184"/>
      <c r="N871" s="185"/>
      <c r="O871" s="59"/>
      <c r="P871" s="59"/>
      <c r="Q871" s="59"/>
      <c r="R871" s="59"/>
      <c r="S871" s="59"/>
      <c r="T871" s="60"/>
      <c r="U871" s="33"/>
      <c r="V871" s="33"/>
      <c r="W871" s="33"/>
      <c r="X871" s="33"/>
      <c r="Y871" s="33"/>
      <c r="Z871" s="33"/>
      <c r="AA871" s="33"/>
      <c r="AB871" s="33"/>
      <c r="AC871" s="33"/>
      <c r="AD871" s="33"/>
      <c r="AE871" s="33"/>
      <c r="AT871" s="18" t="s">
        <v>186</v>
      </c>
      <c r="AU871" s="18" t="s">
        <v>91</v>
      </c>
    </row>
    <row r="872" spans="1:65" s="2" customFormat="1" ht="24" customHeight="1">
      <c r="A872" s="33"/>
      <c r="B872" s="167"/>
      <c r="C872" s="168" t="s">
        <v>520</v>
      </c>
      <c r="D872" s="168" t="s">
        <v>182</v>
      </c>
      <c r="E872" s="169" t="s">
        <v>917</v>
      </c>
      <c r="F872" s="170" t="s">
        <v>2144</v>
      </c>
      <c r="G872" s="171" t="s">
        <v>495</v>
      </c>
      <c r="H872" s="172">
        <v>1</v>
      </c>
      <c r="I872" s="173"/>
      <c r="J872" s="174">
        <f>ROUND(I872*H872,2)</f>
        <v>0</v>
      </c>
      <c r="K872" s="175"/>
      <c r="L872" s="34"/>
      <c r="M872" s="176" t="s">
        <v>1</v>
      </c>
      <c r="N872" s="177" t="s">
        <v>45</v>
      </c>
      <c r="O872" s="59"/>
      <c r="P872" s="178">
        <f>O872*H872</f>
        <v>0</v>
      </c>
      <c r="Q872" s="178">
        <v>0</v>
      </c>
      <c r="R872" s="178">
        <f>Q872*H872</f>
        <v>0</v>
      </c>
      <c r="S872" s="178">
        <v>0</v>
      </c>
      <c r="T872" s="179">
        <f>S872*H872</f>
        <v>0</v>
      </c>
      <c r="U872" s="33"/>
      <c r="V872" s="33"/>
      <c r="W872" s="33"/>
      <c r="X872" s="33"/>
      <c r="Y872" s="33"/>
      <c r="Z872" s="33"/>
      <c r="AA872" s="33"/>
      <c r="AB872" s="33"/>
      <c r="AC872" s="33"/>
      <c r="AD872" s="33"/>
      <c r="AE872" s="33"/>
      <c r="AR872" s="180" t="s">
        <v>220</v>
      </c>
      <c r="AT872" s="180" t="s">
        <v>182</v>
      </c>
      <c r="AU872" s="180" t="s">
        <v>91</v>
      </c>
      <c r="AY872" s="18" t="s">
        <v>180</v>
      </c>
      <c r="BE872" s="181">
        <f>IF(N872="základní",J872,0)</f>
        <v>0</v>
      </c>
      <c r="BF872" s="181">
        <f>IF(N872="snížená",J872,0)</f>
        <v>0</v>
      </c>
      <c r="BG872" s="181">
        <f>IF(N872="zákl. přenesená",J872,0)</f>
        <v>0</v>
      </c>
      <c r="BH872" s="181">
        <f>IF(N872="sníž. přenesená",J872,0)</f>
        <v>0</v>
      </c>
      <c r="BI872" s="181">
        <f>IF(N872="nulová",J872,0)</f>
        <v>0</v>
      </c>
      <c r="BJ872" s="18" t="s">
        <v>21</v>
      </c>
      <c r="BK872" s="181">
        <f>ROUND(I872*H872,2)</f>
        <v>0</v>
      </c>
      <c r="BL872" s="18" t="s">
        <v>220</v>
      </c>
      <c r="BM872" s="180" t="s">
        <v>825</v>
      </c>
    </row>
    <row r="873" spans="1:65" s="2" customFormat="1" ht="19.5">
      <c r="A873" s="33"/>
      <c r="B873" s="34"/>
      <c r="C873" s="33"/>
      <c r="D873" s="182" t="s">
        <v>186</v>
      </c>
      <c r="E873" s="33"/>
      <c r="F873" s="183" t="s">
        <v>2144</v>
      </c>
      <c r="G873" s="33"/>
      <c r="H873" s="33"/>
      <c r="I873" s="102"/>
      <c r="J873" s="33"/>
      <c r="K873" s="33"/>
      <c r="L873" s="34"/>
      <c r="M873" s="184"/>
      <c r="N873" s="185"/>
      <c r="O873" s="59"/>
      <c r="P873" s="59"/>
      <c r="Q873" s="59"/>
      <c r="R873" s="59"/>
      <c r="S873" s="59"/>
      <c r="T873" s="60"/>
      <c r="U873" s="33"/>
      <c r="V873" s="33"/>
      <c r="W873" s="33"/>
      <c r="X873" s="33"/>
      <c r="Y873" s="33"/>
      <c r="Z873" s="33"/>
      <c r="AA873" s="33"/>
      <c r="AB873" s="33"/>
      <c r="AC873" s="33"/>
      <c r="AD873" s="33"/>
      <c r="AE873" s="33"/>
      <c r="AT873" s="18" t="s">
        <v>186</v>
      </c>
      <c r="AU873" s="18" t="s">
        <v>91</v>
      </c>
    </row>
    <row r="874" spans="1:65" s="2" customFormat="1" ht="24" customHeight="1">
      <c r="A874" s="33"/>
      <c r="B874" s="167"/>
      <c r="C874" s="168" t="s">
        <v>836</v>
      </c>
      <c r="D874" s="168" t="s">
        <v>182</v>
      </c>
      <c r="E874" s="169" t="s">
        <v>2145</v>
      </c>
      <c r="F874" s="170" t="s">
        <v>918</v>
      </c>
      <c r="G874" s="171" t="s">
        <v>495</v>
      </c>
      <c r="H874" s="172">
        <v>21</v>
      </c>
      <c r="I874" s="173"/>
      <c r="J874" s="174">
        <f>ROUND(I874*H874,2)</f>
        <v>0</v>
      </c>
      <c r="K874" s="175"/>
      <c r="L874" s="34"/>
      <c r="M874" s="176" t="s">
        <v>1</v>
      </c>
      <c r="N874" s="177" t="s">
        <v>45</v>
      </c>
      <c r="O874" s="59"/>
      <c r="P874" s="178">
        <f>O874*H874</f>
        <v>0</v>
      </c>
      <c r="Q874" s="178">
        <v>0</v>
      </c>
      <c r="R874" s="178">
        <f>Q874*H874</f>
        <v>0</v>
      </c>
      <c r="S874" s="178">
        <v>0</v>
      </c>
      <c r="T874" s="179">
        <f>S874*H874</f>
        <v>0</v>
      </c>
      <c r="U874" s="33"/>
      <c r="V874" s="33"/>
      <c r="W874" s="33"/>
      <c r="X874" s="33"/>
      <c r="Y874" s="33"/>
      <c r="Z874" s="33"/>
      <c r="AA874" s="33"/>
      <c r="AB874" s="33"/>
      <c r="AC874" s="33"/>
      <c r="AD874" s="33"/>
      <c r="AE874" s="33"/>
      <c r="AR874" s="180" t="s">
        <v>220</v>
      </c>
      <c r="AT874" s="180" t="s">
        <v>182</v>
      </c>
      <c r="AU874" s="180" t="s">
        <v>91</v>
      </c>
      <c r="AY874" s="18" t="s">
        <v>180</v>
      </c>
      <c r="BE874" s="181">
        <f>IF(N874="základní",J874,0)</f>
        <v>0</v>
      </c>
      <c r="BF874" s="181">
        <f>IF(N874="snížená",J874,0)</f>
        <v>0</v>
      </c>
      <c r="BG874" s="181">
        <f>IF(N874="zákl. přenesená",J874,0)</f>
        <v>0</v>
      </c>
      <c r="BH874" s="181">
        <f>IF(N874="sníž. přenesená",J874,0)</f>
        <v>0</v>
      </c>
      <c r="BI874" s="181">
        <f>IF(N874="nulová",J874,0)</f>
        <v>0</v>
      </c>
      <c r="BJ874" s="18" t="s">
        <v>21</v>
      </c>
      <c r="BK874" s="181">
        <f>ROUND(I874*H874,2)</f>
        <v>0</v>
      </c>
      <c r="BL874" s="18" t="s">
        <v>220</v>
      </c>
      <c r="BM874" s="180" t="s">
        <v>828</v>
      </c>
    </row>
    <row r="875" spans="1:65" s="2" customFormat="1" ht="11.25">
      <c r="A875" s="33"/>
      <c r="B875" s="34"/>
      <c r="C875" s="33"/>
      <c r="D875" s="182" t="s">
        <v>186</v>
      </c>
      <c r="E875" s="33"/>
      <c r="F875" s="183" t="s">
        <v>918</v>
      </c>
      <c r="G875" s="33"/>
      <c r="H875" s="33"/>
      <c r="I875" s="102"/>
      <c r="J875" s="33"/>
      <c r="K875" s="33"/>
      <c r="L875" s="34"/>
      <c r="M875" s="184"/>
      <c r="N875" s="185"/>
      <c r="O875" s="59"/>
      <c r="P875" s="59"/>
      <c r="Q875" s="59"/>
      <c r="R875" s="59"/>
      <c r="S875" s="59"/>
      <c r="T875" s="60"/>
      <c r="U875" s="33"/>
      <c r="V875" s="33"/>
      <c r="W875" s="33"/>
      <c r="X875" s="33"/>
      <c r="Y875" s="33"/>
      <c r="Z875" s="33"/>
      <c r="AA875" s="33"/>
      <c r="AB875" s="33"/>
      <c r="AC875" s="33"/>
      <c r="AD875" s="33"/>
      <c r="AE875" s="33"/>
      <c r="AT875" s="18" t="s">
        <v>186</v>
      </c>
      <c r="AU875" s="18" t="s">
        <v>91</v>
      </c>
    </row>
    <row r="876" spans="1:65" s="13" customFormat="1" ht="11.25">
      <c r="B876" s="186"/>
      <c r="D876" s="182" t="s">
        <v>187</v>
      </c>
      <c r="E876" s="187" t="s">
        <v>1</v>
      </c>
      <c r="F876" s="188" t="s">
        <v>2146</v>
      </c>
      <c r="H876" s="189">
        <v>21</v>
      </c>
      <c r="I876" s="190"/>
      <c r="L876" s="186"/>
      <c r="M876" s="191"/>
      <c r="N876" s="192"/>
      <c r="O876" s="192"/>
      <c r="P876" s="192"/>
      <c r="Q876" s="192"/>
      <c r="R876" s="192"/>
      <c r="S876" s="192"/>
      <c r="T876" s="193"/>
      <c r="AT876" s="187" t="s">
        <v>187</v>
      </c>
      <c r="AU876" s="187" t="s">
        <v>91</v>
      </c>
      <c r="AV876" s="13" t="s">
        <v>91</v>
      </c>
      <c r="AW876" s="13" t="s">
        <v>36</v>
      </c>
      <c r="AX876" s="13" t="s">
        <v>80</v>
      </c>
      <c r="AY876" s="187" t="s">
        <v>180</v>
      </c>
    </row>
    <row r="877" spans="1:65" s="14" customFormat="1" ht="11.25">
      <c r="B877" s="194"/>
      <c r="D877" s="182" t="s">
        <v>187</v>
      </c>
      <c r="E877" s="195" t="s">
        <v>1</v>
      </c>
      <c r="F877" s="196" t="s">
        <v>189</v>
      </c>
      <c r="H877" s="197">
        <v>21</v>
      </c>
      <c r="I877" s="198"/>
      <c r="L877" s="194"/>
      <c r="M877" s="199"/>
      <c r="N877" s="200"/>
      <c r="O877" s="200"/>
      <c r="P877" s="200"/>
      <c r="Q877" s="200"/>
      <c r="R877" s="200"/>
      <c r="S877" s="200"/>
      <c r="T877" s="201"/>
      <c r="AT877" s="195" t="s">
        <v>187</v>
      </c>
      <c r="AU877" s="195" t="s">
        <v>91</v>
      </c>
      <c r="AV877" s="14" t="s">
        <v>128</v>
      </c>
      <c r="AW877" s="14" t="s">
        <v>36</v>
      </c>
      <c r="AX877" s="14" t="s">
        <v>21</v>
      </c>
      <c r="AY877" s="195" t="s">
        <v>180</v>
      </c>
    </row>
    <row r="878" spans="1:65" s="2" customFormat="1" ht="24" customHeight="1">
      <c r="A878" s="33"/>
      <c r="B878" s="167"/>
      <c r="C878" s="168" t="s">
        <v>524</v>
      </c>
      <c r="D878" s="168" t="s">
        <v>182</v>
      </c>
      <c r="E878" s="169" t="s">
        <v>2147</v>
      </c>
      <c r="F878" s="170" t="s">
        <v>2148</v>
      </c>
      <c r="G878" s="171" t="s">
        <v>817</v>
      </c>
      <c r="H878" s="172">
        <v>1</v>
      </c>
      <c r="I878" s="173"/>
      <c r="J878" s="174">
        <f>ROUND(I878*H878,2)</f>
        <v>0</v>
      </c>
      <c r="K878" s="175"/>
      <c r="L878" s="34"/>
      <c r="M878" s="176" t="s">
        <v>1</v>
      </c>
      <c r="N878" s="177" t="s">
        <v>45</v>
      </c>
      <c r="O878" s="59"/>
      <c r="P878" s="178">
        <f>O878*H878</f>
        <v>0</v>
      </c>
      <c r="Q878" s="178">
        <v>0</v>
      </c>
      <c r="R878" s="178">
        <f>Q878*H878</f>
        <v>0</v>
      </c>
      <c r="S878" s="178">
        <v>0</v>
      </c>
      <c r="T878" s="179">
        <f>S878*H878</f>
        <v>0</v>
      </c>
      <c r="U878" s="33"/>
      <c r="V878" s="33"/>
      <c r="W878" s="33"/>
      <c r="X878" s="33"/>
      <c r="Y878" s="33"/>
      <c r="Z878" s="33"/>
      <c r="AA878" s="33"/>
      <c r="AB878" s="33"/>
      <c r="AC878" s="33"/>
      <c r="AD878" s="33"/>
      <c r="AE878" s="33"/>
      <c r="AR878" s="180" t="s">
        <v>220</v>
      </c>
      <c r="AT878" s="180" t="s">
        <v>182</v>
      </c>
      <c r="AU878" s="180" t="s">
        <v>91</v>
      </c>
      <c r="AY878" s="18" t="s">
        <v>180</v>
      </c>
      <c r="BE878" s="181">
        <f>IF(N878="základní",J878,0)</f>
        <v>0</v>
      </c>
      <c r="BF878" s="181">
        <f>IF(N878="snížená",J878,0)</f>
        <v>0</v>
      </c>
      <c r="BG878" s="181">
        <f>IF(N878="zákl. přenesená",J878,0)</f>
        <v>0</v>
      </c>
      <c r="BH878" s="181">
        <f>IF(N878="sníž. přenesená",J878,0)</f>
        <v>0</v>
      </c>
      <c r="BI878" s="181">
        <f>IF(N878="nulová",J878,0)</f>
        <v>0</v>
      </c>
      <c r="BJ878" s="18" t="s">
        <v>21</v>
      </c>
      <c r="BK878" s="181">
        <f>ROUND(I878*H878,2)</f>
        <v>0</v>
      </c>
      <c r="BL878" s="18" t="s">
        <v>220</v>
      </c>
      <c r="BM878" s="180" t="s">
        <v>832</v>
      </c>
    </row>
    <row r="879" spans="1:65" s="2" customFormat="1" ht="11.25">
      <c r="A879" s="33"/>
      <c r="B879" s="34"/>
      <c r="C879" s="33"/>
      <c r="D879" s="182" t="s">
        <v>186</v>
      </c>
      <c r="E879" s="33"/>
      <c r="F879" s="183" t="s">
        <v>2148</v>
      </c>
      <c r="G879" s="33"/>
      <c r="H879" s="33"/>
      <c r="I879" s="102"/>
      <c r="J879" s="33"/>
      <c r="K879" s="33"/>
      <c r="L879" s="34"/>
      <c r="M879" s="184"/>
      <c r="N879" s="185"/>
      <c r="O879" s="59"/>
      <c r="P879" s="59"/>
      <c r="Q879" s="59"/>
      <c r="R879" s="59"/>
      <c r="S879" s="59"/>
      <c r="T879" s="60"/>
      <c r="U879" s="33"/>
      <c r="V879" s="33"/>
      <c r="W879" s="33"/>
      <c r="X879" s="33"/>
      <c r="Y879" s="33"/>
      <c r="Z879" s="33"/>
      <c r="AA879" s="33"/>
      <c r="AB879" s="33"/>
      <c r="AC879" s="33"/>
      <c r="AD879" s="33"/>
      <c r="AE879" s="33"/>
      <c r="AT879" s="18" t="s">
        <v>186</v>
      </c>
      <c r="AU879" s="18" t="s">
        <v>91</v>
      </c>
    </row>
    <row r="880" spans="1:65" s="13" customFormat="1" ht="11.25">
      <c r="B880" s="186"/>
      <c r="D880" s="182" t="s">
        <v>187</v>
      </c>
      <c r="E880" s="187" t="s">
        <v>1</v>
      </c>
      <c r="F880" s="188" t="s">
        <v>21</v>
      </c>
      <c r="H880" s="189">
        <v>1</v>
      </c>
      <c r="I880" s="190"/>
      <c r="L880" s="186"/>
      <c r="M880" s="191"/>
      <c r="N880" s="192"/>
      <c r="O880" s="192"/>
      <c r="P880" s="192"/>
      <c r="Q880" s="192"/>
      <c r="R880" s="192"/>
      <c r="S880" s="192"/>
      <c r="T880" s="193"/>
      <c r="AT880" s="187" t="s">
        <v>187</v>
      </c>
      <c r="AU880" s="187" t="s">
        <v>91</v>
      </c>
      <c r="AV880" s="13" t="s">
        <v>91</v>
      </c>
      <c r="AW880" s="13" t="s">
        <v>36</v>
      </c>
      <c r="AX880" s="13" t="s">
        <v>80</v>
      </c>
      <c r="AY880" s="187" t="s">
        <v>180</v>
      </c>
    </row>
    <row r="881" spans="1:65" s="14" customFormat="1" ht="11.25">
      <c r="B881" s="194"/>
      <c r="D881" s="182" t="s">
        <v>187</v>
      </c>
      <c r="E881" s="195" t="s">
        <v>1</v>
      </c>
      <c r="F881" s="196" t="s">
        <v>189</v>
      </c>
      <c r="H881" s="197">
        <v>1</v>
      </c>
      <c r="I881" s="198"/>
      <c r="L881" s="194"/>
      <c r="M881" s="199"/>
      <c r="N881" s="200"/>
      <c r="O881" s="200"/>
      <c r="P881" s="200"/>
      <c r="Q881" s="200"/>
      <c r="R881" s="200"/>
      <c r="S881" s="200"/>
      <c r="T881" s="201"/>
      <c r="AT881" s="195" t="s">
        <v>187</v>
      </c>
      <c r="AU881" s="195" t="s">
        <v>91</v>
      </c>
      <c r="AV881" s="14" t="s">
        <v>128</v>
      </c>
      <c r="AW881" s="14" t="s">
        <v>36</v>
      </c>
      <c r="AX881" s="14" t="s">
        <v>21</v>
      </c>
      <c r="AY881" s="195" t="s">
        <v>180</v>
      </c>
    </row>
    <row r="882" spans="1:65" s="2" customFormat="1" ht="48" customHeight="1">
      <c r="A882" s="33"/>
      <c r="B882" s="167"/>
      <c r="C882" s="168" t="s">
        <v>843</v>
      </c>
      <c r="D882" s="168" t="s">
        <v>182</v>
      </c>
      <c r="E882" s="169" t="s">
        <v>932</v>
      </c>
      <c r="F882" s="170" t="s">
        <v>933</v>
      </c>
      <c r="G882" s="171" t="s">
        <v>185</v>
      </c>
      <c r="H882" s="172">
        <v>0.26500000000000001</v>
      </c>
      <c r="I882" s="173"/>
      <c r="J882" s="174">
        <f>ROUND(I882*H882,2)</f>
        <v>0</v>
      </c>
      <c r="K882" s="175"/>
      <c r="L882" s="34"/>
      <c r="M882" s="176" t="s">
        <v>1</v>
      </c>
      <c r="N882" s="177" t="s">
        <v>45</v>
      </c>
      <c r="O882" s="59"/>
      <c r="P882" s="178">
        <f>O882*H882</f>
        <v>0</v>
      </c>
      <c r="Q882" s="178">
        <v>0</v>
      </c>
      <c r="R882" s="178">
        <f>Q882*H882</f>
        <v>0</v>
      </c>
      <c r="S882" s="178">
        <v>0</v>
      </c>
      <c r="T882" s="179">
        <f>S882*H882</f>
        <v>0</v>
      </c>
      <c r="U882" s="33"/>
      <c r="V882" s="33"/>
      <c r="W882" s="33"/>
      <c r="X882" s="33"/>
      <c r="Y882" s="33"/>
      <c r="Z882" s="33"/>
      <c r="AA882" s="33"/>
      <c r="AB882" s="33"/>
      <c r="AC882" s="33"/>
      <c r="AD882" s="33"/>
      <c r="AE882" s="33"/>
      <c r="AR882" s="180" t="s">
        <v>220</v>
      </c>
      <c r="AT882" s="180" t="s">
        <v>182</v>
      </c>
      <c r="AU882" s="180" t="s">
        <v>91</v>
      </c>
      <c r="AY882" s="18" t="s">
        <v>180</v>
      </c>
      <c r="BE882" s="181">
        <f>IF(N882="základní",J882,0)</f>
        <v>0</v>
      </c>
      <c r="BF882" s="181">
        <f>IF(N882="snížená",J882,0)</f>
        <v>0</v>
      </c>
      <c r="BG882" s="181">
        <f>IF(N882="zákl. přenesená",J882,0)</f>
        <v>0</v>
      </c>
      <c r="BH882" s="181">
        <f>IF(N882="sníž. přenesená",J882,0)</f>
        <v>0</v>
      </c>
      <c r="BI882" s="181">
        <f>IF(N882="nulová",J882,0)</f>
        <v>0</v>
      </c>
      <c r="BJ882" s="18" t="s">
        <v>21</v>
      </c>
      <c r="BK882" s="181">
        <f>ROUND(I882*H882,2)</f>
        <v>0</v>
      </c>
      <c r="BL882" s="18" t="s">
        <v>220</v>
      </c>
      <c r="BM882" s="180" t="s">
        <v>835</v>
      </c>
    </row>
    <row r="883" spans="1:65" s="2" customFormat="1" ht="29.25">
      <c r="A883" s="33"/>
      <c r="B883" s="34"/>
      <c r="C883" s="33"/>
      <c r="D883" s="182" t="s">
        <v>186</v>
      </c>
      <c r="E883" s="33"/>
      <c r="F883" s="183" t="s">
        <v>933</v>
      </c>
      <c r="G883" s="33"/>
      <c r="H883" s="33"/>
      <c r="I883" s="102"/>
      <c r="J883" s="33"/>
      <c r="K883" s="33"/>
      <c r="L883" s="34"/>
      <c r="M883" s="184"/>
      <c r="N883" s="185"/>
      <c r="O883" s="59"/>
      <c r="P883" s="59"/>
      <c r="Q883" s="59"/>
      <c r="R883" s="59"/>
      <c r="S883" s="59"/>
      <c r="T883" s="60"/>
      <c r="U883" s="33"/>
      <c r="V883" s="33"/>
      <c r="W883" s="33"/>
      <c r="X883" s="33"/>
      <c r="Y883" s="33"/>
      <c r="Z883" s="33"/>
      <c r="AA883" s="33"/>
      <c r="AB883" s="33"/>
      <c r="AC883" s="33"/>
      <c r="AD883" s="33"/>
      <c r="AE883" s="33"/>
      <c r="AT883" s="18" t="s">
        <v>186</v>
      </c>
      <c r="AU883" s="18" t="s">
        <v>91</v>
      </c>
    </row>
    <row r="884" spans="1:65" s="2" customFormat="1" ht="24" customHeight="1">
      <c r="A884" s="33"/>
      <c r="B884" s="167"/>
      <c r="C884" s="168" t="s">
        <v>529</v>
      </c>
      <c r="D884" s="168" t="s">
        <v>182</v>
      </c>
      <c r="E884" s="169" t="s">
        <v>2149</v>
      </c>
      <c r="F884" s="170" t="s">
        <v>2150</v>
      </c>
      <c r="G884" s="171" t="s">
        <v>817</v>
      </c>
      <c r="H884" s="172">
        <v>1</v>
      </c>
      <c r="I884" s="173"/>
      <c r="J884" s="174">
        <f>ROUND(I884*H884,2)</f>
        <v>0</v>
      </c>
      <c r="K884" s="175"/>
      <c r="L884" s="34"/>
      <c r="M884" s="176" t="s">
        <v>1</v>
      </c>
      <c r="N884" s="177" t="s">
        <v>45</v>
      </c>
      <c r="O884" s="59"/>
      <c r="P884" s="178">
        <f>O884*H884</f>
        <v>0</v>
      </c>
      <c r="Q884" s="178">
        <v>0</v>
      </c>
      <c r="R884" s="178">
        <f>Q884*H884</f>
        <v>0</v>
      </c>
      <c r="S884" s="178">
        <v>0</v>
      </c>
      <c r="T884" s="179">
        <f>S884*H884</f>
        <v>0</v>
      </c>
      <c r="U884" s="33"/>
      <c r="V884" s="33"/>
      <c r="W884" s="33"/>
      <c r="X884" s="33"/>
      <c r="Y884" s="33"/>
      <c r="Z884" s="33"/>
      <c r="AA884" s="33"/>
      <c r="AB884" s="33"/>
      <c r="AC884" s="33"/>
      <c r="AD884" s="33"/>
      <c r="AE884" s="33"/>
      <c r="AR884" s="180" t="s">
        <v>220</v>
      </c>
      <c r="AT884" s="180" t="s">
        <v>182</v>
      </c>
      <c r="AU884" s="180" t="s">
        <v>91</v>
      </c>
      <c r="AY884" s="18" t="s">
        <v>180</v>
      </c>
      <c r="BE884" s="181">
        <f>IF(N884="základní",J884,0)</f>
        <v>0</v>
      </c>
      <c r="BF884" s="181">
        <f>IF(N884="snížená",J884,0)</f>
        <v>0</v>
      </c>
      <c r="BG884" s="181">
        <f>IF(N884="zákl. přenesená",J884,0)</f>
        <v>0</v>
      </c>
      <c r="BH884" s="181">
        <f>IF(N884="sníž. přenesená",J884,0)</f>
        <v>0</v>
      </c>
      <c r="BI884" s="181">
        <f>IF(N884="nulová",J884,0)</f>
        <v>0</v>
      </c>
      <c r="BJ884" s="18" t="s">
        <v>21</v>
      </c>
      <c r="BK884" s="181">
        <f>ROUND(I884*H884,2)</f>
        <v>0</v>
      </c>
      <c r="BL884" s="18" t="s">
        <v>220</v>
      </c>
      <c r="BM884" s="180" t="s">
        <v>839</v>
      </c>
    </row>
    <row r="885" spans="1:65" s="2" customFormat="1" ht="19.5">
      <c r="A885" s="33"/>
      <c r="B885" s="34"/>
      <c r="C885" s="33"/>
      <c r="D885" s="182" t="s">
        <v>186</v>
      </c>
      <c r="E885" s="33"/>
      <c r="F885" s="183" t="s">
        <v>2150</v>
      </c>
      <c r="G885" s="33"/>
      <c r="H885" s="33"/>
      <c r="I885" s="102"/>
      <c r="J885" s="33"/>
      <c r="K885" s="33"/>
      <c r="L885" s="34"/>
      <c r="M885" s="184"/>
      <c r="N885" s="185"/>
      <c r="O885" s="59"/>
      <c r="P885" s="59"/>
      <c r="Q885" s="59"/>
      <c r="R885" s="59"/>
      <c r="S885" s="59"/>
      <c r="T885" s="60"/>
      <c r="U885" s="33"/>
      <c r="V885" s="33"/>
      <c r="W885" s="33"/>
      <c r="X885" s="33"/>
      <c r="Y885" s="33"/>
      <c r="Z885" s="33"/>
      <c r="AA885" s="33"/>
      <c r="AB885" s="33"/>
      <c r="AC885" s="33"/>
      <c r="AD885" s="33"/>
      <c r="AE885" s="33"/>
      <c r="AT885" s="18" t="s">
        <v>186</v>
      </c>
      <c r="AU885" s="18" t="s">
        <v>91</v>
      </c>
    </row>
    <row r="886" spans="1:65" s="12" customFormat="1" ht="22.9" customHeight="1">
      <c r="B886" s="154"/>
      <c r="D886" s="155" t="s">
        <v>79</v>
      </c>
      <c r="E886" s="165" t="s">
        <v>942</v>
      </c>
      <c r="F886" s="165" t="s">
        <v>943</v>
      </c>
      <c r="I886" s="157"/>
      <c r="J886" s="166">
        <f>BK886</f>
        <v>0</v>
      </c>
      <c r="L886" s="154"/>
      <c r="M886" s="159"/>
      <c r="N886" s="160"/>
      <c r="O886" s="160"/>
      <c r="P886" s="161">
        <f>SUM(P887:P918)</f>
        <v>0</v>
      </c>
      <c r="Q886" s="160"/>
      <c r="R886" s="161">
        <f>SUM(R887:R918)</f>
        <v>0</v>
      </c>
      <c r="S886" s="160"/>
      <c r="T886" s="162">
        <f>SUM(T887:T918)</f>
        <v>0</v>
      </c>
      <c r="AR886" s="155" t="s">
        <v>91</v>
      </c>
      <c r="AT886" s="163" t="s">
        <v>79</v>
      </c>
      <c r="AU886" s="163" t="s">
        <v>21</v>
      </c>
      <c r="AY886" s="155" t="s">
        <v>180</v>
      </c>
      <c r="BK886" s="164">
        <f>SUM(BK887:BK918)</f>
        <v>0</v>
      </c>
    </row>
    <row r="887" spans="1:65" s="2" customFormat="1" ht="24" customHeight="1">
      <c r="A887" s="33"/>
      <c r="B887" s="167"/>
      <c r="C887" s="168" t="s">
        <v>851</v>
      </c>
      <c r="D887" s="168" t="s">
        <v>182</v>
      </c>
      <c r="E887" s="169" t="s">
        <v>2151</v>
      </c>
      <c r="F887" s="170" t="s">
        <v>2152</v>
      </c>
      <c r="G887" s="171" t="s">
        <v>213</v>
      </c>
      <c r="H887" s="172">
        <v>59.76</v>
      </c>
      <c r="I887" s="173"/>
      <c r="J887" s="174">
        <f>ROUND(I887*H887,2)</f>
        <v>0</v>
      </c>
      <c r="K887" s="175"/>
      <c r="L887" s="34"/>
      <c r="M887" s="176" t="s">
        <v>1</v>
      </c>
      <c r="N887" s="177" t="s">
        <v>45</v>
      </c>
      <c r="O887" s="59"/>
      <c r="P887" s="178">
        <f>O887*H887</f>
        <v>0</v>
      </c>
      <c r="Q887" s="178">
        <v>0</v>
      </c>
      <c r="R887" s="178">
        <f>Q887*H887</f>
        <v>0</v>
      </c>
      <c r="S887" s="178">
        <v>0</v>
      </c>
      <c r="T887" s="179">
        <f>S887*H887</f>
        <v>0</v>
      </c>
      <c r="U887" s="33"/>
      <c r="V887" s="33"/>
      <c r="W887" s="33"/>
      <c r="X887" s="33"/>
      <c r="Y887" s="33"/>
      <c r="Z887" s="33"/>
      <c r="AA887" s="33"/>
      <c r="AB887" s="33"/>
      <c r="AC887" s="33"/>
      <c r="AD887" s="33"/>
      <c r="AE887" s="33"/>
      <c r="AR887" s="180" t="s">
        <v>220</v>
      </c>
      <c r="AT887" s="180" t="s">
        <v>182</v>
      </c>
      <c r="AU887" s="180" t="s">
        <v>91</v>
      </c>
      <c r="AY887" s="18" t="s">
        <v>180</v>
      </c>
      <c r="BE887" s="181">
        <f>IF(N887="základní",J887,0)</f>
        <v>0</v>
      </c>
      <c r="BF887" s="181">
        <f>IF(N887="snížená",J887,0)</f>
        <v>0</v>
      </c>
      <c r="BG887" s="181">
        <f>IF(N887="zákl. přenesená",J887,0)</f>
        <v>0</v>
      </c>
      <c r="BH887" s="181">
        <f>IF(N887="sníž. přenesená",J887,0)</f>
        <v>0</v>
      </c>
      <c r="BI887" s="181">
        <f>IF(N887="nulová",J887,0)</f>
        <v>0</v>
      </c>
      <c r="BJ887" s="18" t="s">
        <v>21</v>
      </c>
      <c r="BK887" s="181">
        <f>ROUND(I887*H887,2)</f>
        <v>0</v>
      </c>
      <c r="BL887" s="18" t="s">
        <v>220</v>
      </c>
      <c r="BM887" s="180" t="s">
        <v>842</v>
      </c>
    </row>
    <row r="888" spans="1:65" s="2" customFormat="1" ht="19.5">
      <c r="A888" s="33"/>
      <c r="B888" s="34"/>
      <c r="C888" s="33"/>
      <c r="D888" s="182" t="s">
        <v>186</v>
      </c>
      <c r="E888" s="33"/>
      <c r="F888" s="183" t="s">
        <v>2152</v>
      </c>
      <c r="G888" s="33"/>
      <c r="H888" s="33"/>
      <c r="I888" s="102"/>
      <c r="J888" s="33"/>
      <c r="K888" s="33"/>
      <c r="L888" s="34"/>
      <c r="M888" s="184"/>
      <c r="N888" s="185"/>
      <c r="O888" s="59"/>
      <c r="P888" s="59"/>
      <c r="Q888" s="59"/>
      <c r="R888" s="59"/>
      <c r="S888" s="59"/>
      <c r="T888" s="60"/>
      <c r="U888" s="33"/>
      <c r="V888" s="33"/>
      <c r="W888" s="33"/>
      <c r="X888" s="33"/>
      <c r="Y888" s="33"/>
      <c r="Z888" s="33"/>
      <c r="AA888" s="33"/>
      <c r="AB888" s="33"/>
      <c r="AC888" s="33"/>
      <c r="AD888" s="33"/>
      <c r="AE888" s="33"/>
      <c r="AT888" s="18" t="s">
        <v>186</v>
      </c>
      <c r="AU888" s="18" t="s">
        <v>91</v>
      </c>
    </row>
    <row r="889" spans="1:65" s="13" customFormat="1" ht="11.25">
      <c r="B889" s="186"/>
      <c r="D889" s="182" t="s">
        <v>187</v>
      </c>
      <c r="E889" s="187" t="s">
        <v>1</v>
      </c>
      <c r="F889" s="188" t="s">
        <v>2153</v>
      </c>
      <c r="H889" s="189">
        <v>33.96</v>
      </c>
      <c r="I889" s="190"/>
      <c r="L889" s="186"/>
      <c r="M889" s="191"/>
      <c r="N889" s="192"/>
      <c r="O889" s="192"/>
      <c r="P889" s="192"/>
      <c r="Q889" s="192"/>
      <c r="R889" s="192"/>
      <c r="S889" s="192"/>
      <c r="T889" s="193"/>
      <c r="AT889" s="187" t="s">
        <v>187</v>
      </c>
      <c r="AU889" s="187" t="s">
        <v>91</v>
      </c>
      <c r="AV889" s="13" t="s">
        <v>91</v>
      </c>
      <c r="AW889" s="13" t="s">
        <v>36</v>
      </c>
      <c r="AX889" s="13" t="s">
        <v>80</v>
      </c>
      <c r="AY889" s="187" t="s">
        <v>180</v>
      </c>
    </row>
    <row r="890" spans="1:65" s="13" customFormat="1" ht="11.25">
      <c r="B890" s="186"/>
      <c r="D890" s="182" t="s">
        <v>187</v>
      </c>
      <c r="E890" s="187" t="s">
        <v>1</v>
      </c>
      <c r="F890" s="188" t="s">
        <v>2154</v>
      </c>
      <c r="H890" s="189">
        <v>25.8</v>
      </c>
      <c r="I890" s="190"/>
      <c r="L890" s="186"/>
      <c r="M890" s="191"/>
      <c r="N890" s="192"/>
      <c r="O890" s="192"/>
      <c r="P890" s="192"/>
      <c r="Q890" s="192"/>
      <c r="R890" s="192"/>
      <c r="S890" s="192"/>
      <c r="T890" s="193"/>
      <c r="AT890" s="187" t="s">
        <v>187</v>
      </c>
      <c r="AU890" s="187" t="s">
        <v>91</v>
      </c>
      <c r="AV890" s="13" t="s">
        <v>91</v>
      </c>
      <c r="AW890" s="13" t="s">
        <v>36</v>
      </c>
      <c r="AX890" s="13" t="s">
        <v>80</v>
      </c>
      <c r="AY890" s="187" t="s">
        <v>180</v>
      </c>
    </row>
    <row r="891" spans="1:65" s="14" customFormat="1" ht="11.25">
      <c r="B891" s="194"/>
      <c r="D891" s="182" t="s">
        <v>187</v>
      </c>
      <c r="E891" s="195" t="s">
        <v>1</v>
      </c>
      <c r="F891" s="196" t="s">
        <v>189</v>
      </c>
      <c r="H891" s="197">
        <v>59.760000000000005</v>
      </c>
      <c r="I891" s="198"/>
      <c r="L891" s="194"/>
      <c r="M891" s="199"/>
      <c r="N891" s="200"/>
      <c r="O891" s="200"/>
      <c r="P891" s="200"/>
      <c r="Q891" s="200"/>
      <c r="R891" s="200"/>
      <c r="S891" s="200"/>
      <c r="T891" s="201"/>
      <c r="AT891" s="195" t="s">
        <v>187</v>
      </c>
      <c r="AU891" s="195" t="s">
        <v>91</v>
      </c>
      <c r="AV891" s="14" t="s">
        <v>128</v>
      </c>
      <c r="AW891" s="14" t="s">
        <v>36</v>
      </c>
      <c r="AX891" s="14" t="s">
        <v>21</v>
      </c>
      <c r="AY891" s="195" t="s">
        <v>180</v>
      </c>
    </row>
    <row r="892" spans="1:65" s="2" customFormat="1" ht="36" customHeight="1">
      <c r="A892" s="33"/>
      <c r="B892" s="167"/>
      <c r="C892" s="168" t="s">
        <v>533</v>
      </c>
      <c r="D892" s="168" t="s">
        <v>182</v>
      </c>
      <c r="E892" s="169" t="s">
        <v>985</v>
      </c>
      <c r="F892" s="170" t="s">
        <v>986</v>
      </c>
      <c r="G892" s="171" t="s">
        <v>199</v>
      </c>
      <c r="H892" s="172">
        <v>50.685000000000002</v>
      </c>
      <c r="I892" s="173"/>
      <c r="J892" s="174">
        <f>ROUND(I892*H892,2)</f>
        <v>0</v>
      </c>
      <c r="K892" s="175"/>
      <c r="L892" s="34"/>
      <c r="M892" s="176" t="s">
        <v>1</v>
      </c>
      <c r="N892" s="177" t="s">
        <v>45</v>
      </c>
      <c r="O892" s="59"/>
      <c r="P892" s="178">
        <f>O892*H892</f>
        <v>0</v>
      </c>
      <c r="Q892" s="178">
        <v>0</v>
      </c>
      <c r="R892" s="178">
        <f>Q892*H892</f>
        <v>0</v>
      </c>
      <c r="S892" s="178">
        <v>0</v>
      </c>
      <c r="T892" s="179">
        <f>S892*H892</f>
        <v>0</v>
      </c>
      <c r="U892" s="33"/>
      <c r="V892" s="33"/>
      <c r="W892" s="33"/>
      <c r="X892" s="33"/>
      <c r="Y892" s="33"/>
      <c r="Z892" s="33"/>
      <c r="AA892" s="33"/>
      <c r="AB892" s="33"/>
      <c r="AC892" s="33"/>
      <c r="AD892" s="33"/>
      <c r="AE892" s="33"/>
      <c r="AR892" s="180" t="s">
        <v>220</v>
      </c>
      <c r="AT892" s="180" t="s">
        <v>182</v>
      </c>
      <c r="AU892" s="180" t="s">
        <v>91</v>
      </c>
      <c r="AY892" s="18" t="s">
        <v>180</v>
      </c>
      <c r="BE892" s="181">
        <f>IF(N892="základní",J892,0)</f>
        <v>0</v>
      </c>
      <c r="BF892" s="181">
        <f>IF(N892="snížená",J892,0)</f>
        <v>0</v>
      </c>
      <c r="BG892" s="181">
        <f>IF(N892="zákl. přenesená",J892,0)</f>
        <v>0</v>
      </c>
      <c r="BH892" s="181">
        <f>IF(N892="sníž. přenesená",J892,0)</f>
        <v>0</v>
      </c>
      <c r="BI892" s="181">
        <f>IF(N892="nulová",J892,0)</f>
        <v>0</v>
      </c>
      <c r="BJ892" s="18" t="s">
        <v>21</v>
      </c>
      <c r="BK892" s="181">
        <f>ROUND(I892*H892,2)</f>
        <v>0</v>
      </c>
      <c r="BL892" s="18" t="s">
        <v>220</v>
      </c>
      <c r="BM892" s="180" t="s">
        <v>846</v>
      </c>
    </row>
    <row r="893" spans="1:65" s="2" customFormat="1" ht="19.5">
      <c r="A893" s="33"/>
      <c r="B893" s="34"/>
      <c r="C893" s="33"/>
      <c r="D893" s="182" t="s">
        <v>186</v>
      </c>
      <c r="E893" s="33"/>
      <c r="F893" s="183" t="s">
        <v>986</v>
      </c>
      <c r="G893" s="33"/>
      <c r="H893" s="33"/>
      <c r="I893" s="102"/>
      <c r="J893" s="33"/>
      <c r="K893" s="33"/>
      <c r="L893" s="34"/>
      <c r="M893" s="184"/>
      <c r="N893" s="185"/>
      <c r="O893" s="59"/>
      <c r="P893" s="59"/>
      <c r="Q893" s="59"/>
      <c r="R893" s="59"/>
      <c r="S893" s="59"/>
      <c r="T893" s="60"/>
      <c r="U893" s="33"/>
      <c r="V893" s="33"/>
      <c r="W893" s="33"/>
      <c r="X893" s="33"/>
      <c r="Y893" s="33"/>
      <c r="Z893" s="33"/>
      <c r="AA893" s="33"/>
      <c r="AB893" s="33"/>
      <c r="AC893" s="33"/>
      <c r="AD893" s="33"/>
      <c r="AE893" s="33"/>
      <c r="AT893" s="18" t="s">
        <v>186</v>
      </c>
      <c r="AU893" s="18" t="s">
        <v>91</v>
      </c>
    </row>
    <row r="894" spans="1:65" s="15" customFormat="1" ht="11.25">
      <c r="B894" s="213"/>
      <c r="D894" s="182" t="s">
        <v>187</v>
      </c>
      <c r="E894" s="214" t="s">
        <v>1</v>
      </c>
      <c r="F894" s="215" t="s">
        <v>1755</v>
      </c>
      <c r="H894" s="214" t="s">
        <v>1</v>
      </c>
      <c r="I894" s="216"/>
      <c r="L894" s="213"/>
      <c r="M894" s="217"/>
      <c r="N894" s="218"/>
      <c r="O894" s="218"/>
      <c r="P894" s="218"/>
      <c r="Q894" s="218"/>
      <c r="R894" s="218"/>
      <c r="S894" s="218"/>
      <c r="T894" s="219"/>
      <c r="AT894" s="214" t="s">
        <v>187</v>
      </c>
      <c r="AU894" s="214" t="s">
        <v>91</v>
      </c>
      <c r="AV894" s="15" t="s">
        <v>21</v>
      </c>
      <c r="AW894" s="15" t="s">
        <v>36</v>
      </c>
      <c r="AX894" s="15" t="s">
        <v>80</v>
      </c>
      <c r="AY894" s="214" t="s">
        <v>180</v>
      </c>
    </row>
    <row r="895" spans="1:65" s="13" customFormat="1" ht="11.25">
      <c r="B895" s="186"/>
      <c r="D895" s="182" t="s">
        <v>187</v>
      </c>
      <c r="E895" s="187" t="s">
        <v>1</v>
      </c>
      <c r="F895" s="188" t="s">
        <v>1763</v>
      </c>
      <c r="H895" s="189">
        <v>29.341000000000001</v>
      </c>
      <c r="I895" s="190"/>
      <c r="L895" s="186"/>
      <c r="M895" s="191"/>
      <c r="N895" s="192"/>
      <c r="O895" s="192"/>
      <c r="P895" s="192"/>
      <c r="Q895" s="192"/>
      <c r="R895" s="192"/>
      <c r="S895" s="192"/>
      <c r="T895" s="193"/>
      <c r="AT895" s="187" t="s">
        <v>187</v>
      </c>
      <c r="AU895" s="187" t="s">
        <v>91</v>
      </c>
      <c r="AV895" s="13" t="s">
        <v>91</v>
      </c>
      <c r="AW895" s="13" t="s">
        <v>36</v>
      </c>
      <c r="AX895" s="13" t="s">
        <v>80</v>
      </c>
      <c r="AY895" s="187" t="s">
        <v>180</v>
      </c>
    </row>
    <row r="896" spans="1:65" s="15" customFormat="1" ht="11.25">
      <c r="B896" s="213"/>
      <c r="D896" s="182" t="s">
        <v>187</v>
      </c>
      <c r="E896" s="214" t="s">
        <v>1</v>
      </c>
      <c r="F896" s="215" t="s">
        <v>1757</v>
      </c>
      <c r="H896" s="214" t="s">
        <v>1</v>
      </c>
      <c r="I896" s="216"/>
      <c r="L896" s="213"/>
      <c r="M896" s="217"/>
      <c r="N896" s="218"/>
      <c r="O896" s="218"/>
      <c r="P896" s="218"/>
      <c r="Q896" s="218"/>
      <c r="R896" s="218"/>
      <c r="S896" s="218"/>
      <c r="T896" s="219"/>
      <c r="AT896" s="214" t="s">
        <v>187</v>
      </c>
      <c r="AU896" s="214" t="s">
        <v>91</v>
      </c>
      <c r="AV896" s="15" t="s">
        <v>21</v>
      </c>
      <c r="AW896" s="15" t="s">
        <v>36</v>
      </c>
      <c r="AX896" s="15" t="s">
        <v>80</v>
      </c>
      <c r="AY896" s="214" t="s">
        <v>180</v>
      </c>
    </row>
    <row r="897" spans="1:65" s="13" customFormat="1" ht="11.25">
      <c r="B897" s="186"/>
      <c r="D897" s="182" t="s">
        <v>187</v>
      </c>
      <c r="E897" s="187" t="s">
        <v>1</v>
      </c>
      <c r="F897" s="188" t="s">
        <v>1764</v>
      </c>
      <c r="H897" s="189">
        <v>21.344000000000001</v>
      </c>
      <c r="I897" s="190"/>
      <c r="L897" s="186"/>
      <c r="M897" s="191"/>
      <c r="N897" s="192"/>
      <c r="O897" s="192"/>
      <c r="P897" s="192"/>
      <c r="Q897" s="192"/>
      <c r="R897" s="192"/>
      <c r="S897" s="192"/>
      <c r="T897" s="193"/>
      <c r="AT897" s="187" t="s">
        <v>187</v>
      </c>
      <c r="AU897" s="187" t="s">
        <v>91</v>
      </c>
      <c r="AV897" s="13" t="s">
        <v>91</v>
      </c>
      <c r="AW897" s="13" t="s">
        <v>36</v>
      </c>
      <c r="AX897" s="13" t="s">
        <v>80</v>
      </c>
      <c r="AY897" s="187" t="s">
        <v>180</v>
      </c>
    </row>
    <row r="898" spans="1:65" s="14" customFormat="1" ht="11.25">
      <c r="B898" s="194"/>
      <c r="D898" s="182" t="s">
        <v>187</v>
      </c>
      <c r="E898" s="195" t="s">
        <v>1</v>
      </c>
      <c r="F898" s="196" t="s">
        <v>189</v>
      </c>
      <c r="H898" s="197">
        <v>50.685000000000002</v>
      </c>
      <c r="I898" s="198"/>
      <c r="L898" s="194"/>
      <c r="M898" s="199"/>
      <c r="N898" s="200"/>
      <c r="O898" s="200"/>
      <c r="P898" s="200"/>
      <c r="Q898" s="200"/>
      <c r="R898" s="200"/>
      <c r="S898" s="200"/>
      <c r="T898" s="201"/>
      <c r="AT898" s="195" t="s">
        <v>187</v>
      </c>
      <c r="AU898" s="195" t="s">
        <v>91</v>
      </c>
      <c r="AV898" s="14" t="s">
        <v>128</v>
      </c>
      <c r="AW898" s="14" t="s">
        <v>36</v>
      </c>
      <c r="AX898" s="14" t="s">
        <v>21</v>
      </c>
      <c r="AY898" s="195" t="s">
        <v>180</v>
      </c>
    </row>
    <row r="899" spans="1:65" s="2" customFormat="1" ht="36" customHeight="1">
      <c r="A899" s="33"/>
      <c r="B899" s="167"/>
      <c r="C899" s="202" t="s">
        <v>859</v>
      </c>
      <c r="D899" s="202" t="s">
        <v>190</v>
      </c>
      <c r="E899" s="203" t="s">
        <v>988</v>
      </c>
      <c r="F899" s="204" t="s">
        <v>2155</v>
      </c>
      <c r="G899" s="205" t="s">
        <v>199</v>
      </c>
      <c r="H899" s="206">
        <v>64.47</v>
      </c>
      <c r="I899" s="207"/>
      <c r="J899" s="208">
        <f>ROUND(I899*H899,2)</f>
        <v>0</v>
      </c>
      <c r="K899" s="209"/>
      <c r="L899" s="210"/>
      <c r="M899" s="211" t="s">
        <v>1</v>
      </c>
      <c r="N899" s="212" t="s">
        <v>45</v>
      </c>
      <c r="O899" s="59"/>
      <c r="P899" s="178">
        <f>O899*H899</f>
        <v>0</v>
      </c>
      <c r="Q899" s="178">
        <v>0</v>
      </c>
      <c r="R899" s="178">
        <f>Q899*H899</f>
        <v>0</v>
      </c>
      <c r="S899" s="178">
        <v>0</v>
      </c>
      <c r="T899" s="179">
        <f>S899*H899</f>
        <v>0</v>
      </c>
      <c r="U899" s="33"/>
      <c r="V899" s="33"/>
      <c r="W899" s="33"/>
      <c r="X899" s="33"/>
      <c r="Y899" s="33"/>
      <c r="Z899" s="33"/>
      <c r="AA899" s="33"/>
      <c r="AB899" s="33"/>
      <c r="AC899" s="33"/>
      <c r="AD899" s="33"/>
      <c r="AE899" s="33"/>
      <c r="AR899" s="180" t="s">
        <v>257</v>
      </c>
      <c r="AT899" s="180" t="s">
        <v>190</v>
      </c>
      <c r="AU899" s="180" t="s">
        <v>91</v>
      </c>
      <c r="AY899" s="18" t="s">
        <v>180</v>
      </c>
      <c r="BE899" s="181">
        <f>IF(N899="základní",J899,0)</f>
        <v>0</v>
      </c>
      <c r="BF899" s="181">
        <f>IF(N899="snížená",J899,0)</f>
        <v>0</v>
      </c>
      <c r="BG899" s="181">
        <f>IF(N899="zákl. přenesená",J899,0)</f>
        <v>0</v>
      </c>
      <c r="BH899" s="181">
        <f>IF(N899="sníž. přenesená",J899,0)</f>
        <v>0</v>
      </c>
      <c r="BI899" s="181">
        <f>IF(N899="nulová",J899,0)</f>
        <v>0</v>
      </c>
      <c r="BJ899" s="18" t="s">
        <v>21</v>
      </c>
      <c r="BK899" s="181">
        <f>ROUND(I899*H899,2)</f>
        <v>0</v>
      </c>
      <c r="BL899" s="18" t="s">
        <v>220</v>
      </c>
      <c r="BM899" s="180" t="s">
        <v>849</v>
      </c>
    </row>
    <row r="900" spans="1:65" s="2" customFormat="1" ht="19.5">
      <c r="A900" s="33"/>
      <c r="B900" s="34"/>
      <c r="C900" s="33"/>
      <c r="D900" s="182" t="s">
        <v>186</v>
      </c>
      <c r="E900" s="33"/>
      <c r="F900" s="183" t="s">
        <v>2155</v>
      </c>
      <c r="G900" s="33"/>
      <c r="H900" s="33"/>
      <c r="I900" s="102"/>
      <c r="J900" s="33"/>
      <c r="K900" s="33"/>
      <c r="L900" s="34"/>
      <c r="M900" s="184"/>
      <c r="N900" s="185"/>
      <c r="O900" s="59"/>
      <c r="P900" s="59"/>
      <c r="Q900" s="59"/>
      <c r="R900" s="59"/>
      <c r="S900" s="59"/>
      <c r="T900" s="60"/>
      <c r="U900" s="33"/>
      <c r="V900" s="33"/>
      <c r="W900" s="33"/>
      <c r="X900" s="33"/>
      <c r="Y900" s="33"/>
      <c r="Z900" s="33"/>
      <c r="AA900" s="33"/>
      <c r="AB900" s="33"/>
      <c r="AC900" s="33"/>
      <c r="AD900" s="33"/>
      <c r="AE900" s="33"/>
      <c r="AT900" s="18" t="s">
        <v>186</v>
      </c>
      <c r="AU900" s="18" t="s">
        <v>91</v>
      </c>
    </row>
    <row r="901" spans="1:65" s="2" customFormat="1" ht="24" customHeight="1">
      <c r="A901" s="33"/>
      <c r="B901" s="167"/>
      <c r="C901" s="168" t="s">
        <v>538</v>
      </c>
      <c r="D901" s="168" t="s">
        <v>182</v>
      </c>
      <c r="E901" s="169" t="s">
        <v>993</v>
      </c>
      <c r="F901" s="170" t="s">
        <v>994</v>
      </c>
      <c r="G901" s="171" t="s">
        <v>199</v>
      </c>
      <c r="H901" s="172">
        <v>50</v>
      </c>
      <c r="I901" s="173"/>
      <c r="J901" s="174">
        <f>ROUND(I901*H901,2)</f>
        <v>0</v>
      </c>
      <c r="K901" s="175"/>
      <c r="L901" s="34"/>
      <c r="M901" s="176" t="s">
        <v>1</v>
      </c>
      <c r="N901" s="177" t="s">
        <v>45</v>
      </c>
      <c r="O901" s="59"/>
      <c r="P901" s="178">
        <f>O901*H901</f>
        <v>0</v>
      </c>
      <c r="Q901" s="178">
        <v>0</v>
      </c>
      <c r="R901" s="178">
        <f>Q901*H901</f>
        <v>0</v>
      </c>
      <c r="S901" s="178">
        <v>0</v>
      </c>
      <c r="T901" s="179">
        <f>S901*H901</f>
        <v>0</v>
      </c>
      <c r="U901" s="33"/>
      <c r="V901" s="33"/>
      <c r="W901" s="33"/>
      <c r="X901" s="33"/>
      <c r="Y901" s="33"/>
      <c r="Z901" s="33"/>
      <c r="AA901" s="33"/>
      <c r="AB901" s="33"/>
      <c r="AC901" s="33"/>
      <c r="AD901" s="33"/>
      <c r="AE901" s="33"/>
      <c r="AR901" s="180" t="s">
        <v>220</v>
      </c>
      <c r="AT901" s="180" t="s">
        <v>182</v>
      </c>
      <c r="AU901" s="180" t="s">
        <v>91</v>
      </c>
      <c r="AY901" s="18" t="s">
        <v>180</v>
      </c>
      <c r="BE901" s="181">
        <f>IF(N901="základní",J901,0)</f>
        <v>0</v>
      </c>
      <c r="BF901" s="181">
        <f>IF(N901="snížená",J901,0)</f>
        <v>0</v>
      </c>
      <c r="BG901" s="181">
        <f>IF(N901="zákl. přenesená",J901,0)</f>
        <v>0</v>
      </c>
      <c r="BH901" s="181">
        <f>IF(N901="sníž. přenesená",J901,0)</f>
        <v>0</v>
      </c>
      <c r="BI901" s="181">
        <f>IF(N901="nulová",J901,0)</f>
        <v>0</v>
      </c>
      <c r="BJ901" s="18" t="s">
        <v>21</v>
      </c>
      <c r="BK901" s="181">
        <f>ROUND(I901*H901,2)</f>
        <v>0</v>
      </c>
      <c r="BL901" s="18" t="s">
        <v>220</v>
      </c>
      <c r="BM901" s="180" t="s">
        <v>854</v>
      </c>
    </row>
    <row r="902" spans="1:65" s="2" customFormat="1" ht="19.5">
      <c r="A902" s="33"/>
      <c r="B902" s="34"/>
      <c r="C902" s="33"/>
      <c r="D902" s="182" t="s">
        <v>186</v>
      </c>
      <c r="E902" s="33"/>
      <c r="F902" s="183" t="s">
        <v>994</v>
      </c>
      <c r="G902" s="33"/>
      <c r="H902" s="33"/>
      <c r="I902" s="102"/>
      <c r="J902" s="33"/>
      <c r="K902" s="33"/>
      <c r="L902" s="34"/>
      <c r="M902" s="184"/>
      <c r="N902" s="185"/>
      <c r="O902" s="59"/>
      <c r="P902" s="59"/>
      <c r="Q902" s="59"/>
      <c r="R902" s="59"/>
      <c r="S902" s="59"/>
      <c r="T902" s="60"/>
      <c r="U902" s="33"/>
      <c r="V902" s="33"/>
      <c r="W902" s="33"/>
      <c r="X902" s="33"/>
      <c r="Y902" s="33"/>
      <c r="Z902" s="33"/>
      <c r="AA902" s="33"/>
      <c r="AB902" s="33"/>
      <c r="AC902" s="33"/>
      <c r="AD902" s="33"/>
      <c r="AE902" s="33"/>
      <c r="AT902" s="18" t="s">
        <v>186</v>
      </c>
      <c r="AU902" s="18" t="s">
        <v>91</v>
      </c>
    </row>
    <row r="903" spans="1:65" s="13" customFormat="1" ht="11.25">
      <c r="B903" s="186"/>
      <c r="D903" s="182" t="s">
        <v>187</v>
      </c>
      <c r="E903" s="187" t="s">
        <v>1</v>
      </c>
      <c r="F903" s="188" t="s">
        <v>294</v>
      </c>
      <c r="H903" s="189">
        <v>50</v>
      </c>
      <c r="I903" s="190"/>
      <c r="L903" s="186"/>
      <c r="M903" s="191"/>
      <c r="N903" s="192"/>
      <c r="O903" s="192"/>
      <c r="P903" s="192"/>
      <c r="Q903" s="192"/>
      <c r="R903" s="192"/>
      <c r="S903" s="192"/>
      <c r="T903" s="193"/>
      <c r="AT903" s="187" t="s">
        <v>187</v>
      </c>
      <c r="AU903" s="187" t="s">
        <v>91</v>
      </c>
      <c r="AV903" s="13" t="s">
        <v>91</v>
      </c>
      <c r="AW903" s="13" t="s">
        <v>36</v>
      </c>
      <c r="AX903" s="13" t="s">
        <v>80</v>
      </c>
      <c r="AY903" s="187" t="s">
        <v>180</v>
      </c>
    </row>
    <row r="904" spans="1:65" s="14" customFormat="1" ht="11.25">
      <c r="B904" s="194"/>
      <c r="D904" s="182" t="s">
        <v>187</v>
      </c>
      <c r="E904" s="195" t="s">
        <v>1</v>
      </c>
      <c r="F904" s="196" t="s">
        <v>189</v>
      </c>
      <c r="H904" s="197">
        <v>50</v>
      </c>
      <c r="I904" s="198"/>
      <c r="L904" s="194"/>
      <c r="M904" s="199"/>
      <c r="N904" s="200"/>
      <c r="O904" s="200"/>
      <c r="P904" s="200"/>
      <c r="Q904" s="200"/>
      <c r="R904" s="200"/>
      <c r="S904" s="200"/>
      <c r="T904" s="201"/>
      <c r="AT904" s="195" t="s">
        <v>187</v>
      </c>
      <c r="AU904" s="195" t="s">
        <v>91</v>
      </c>
      <c r="AV904" s="14" t="s">
        <v>128</v>
      </c>
      <c r="AW904" s="14" t="s">
        <v>36</v>
      </c>
      <c r="AX904" s="14" t="s">
        <v>21</v>
      </c>
      <c r="AY904" s="195" t="s">
        <v>180</v>
      </c>
    </row>
    <row r="905" spans="1:65" s="2" customFormat="1" ht="24" customHeight="1">
      <c r="A905" s="33"/>
      <c r="B905" s="167"/>
      <c r="C905" s="168" t="s">
        <v>866</v>
      </c>
      <c r="D905" s="168" t="s">
        <v>182</v>
      </c>
      <c r="E905" s="169" t="s">
        <v>997</v>
      </c>
      <c r="F905" s="170" t="s">
        <v>998</v>
      </c>
      <c r="G905" s="171" t="s">
        <v>199</v>
      </c>
      <c r="H905" s="172">
        <v>50</v>
      </c>
      <c r="I905" s="173"/>
      <c r="J905" s="174">
        <f>ROUND(I905*H905,2)</f>
        <v>0</v>
      </c>
      <c r="K905" s="175"/>
      <c r="L905" s="34"/>
      <c r="M905" s="176" t="s">
        <v>1</v>
      </c>
      <c r="N905" s="177" t="s">
        <v>45</v>
      </c>
      <c r="O905" s="59"/>
      <c r="P905" s="178">
        <f>O905*H905</f>
        <v>0</v>
      </c>
      <c r="Q905" s="178">
        <v>0</v>
      </c>
      <c r="R905" s="178">
        <f>Q905*H905</f>
        <v>0</v>
      </c>
      <c r="S905" s="178">
        <v>0</v>
      </c>
      <c r="T905" s="179">
        <f>S905*H905</f>
        <v>0</v>
      </c>
      <c r="U905" s="33"/>
      <c r="V905" s="33"/>
      <c r="W905" s="33"/>
      <c r="X905" s="33"/>
      <c r="Y905" s="33"/>
      <c r="Z905" s="33"/>
      <c r="AA905" s="33"/>
      <c r="AB905" s="33"/>
      <c r="AC905" s="33"/>
      <c r="AD905" s="33"/>
      <c r="AE905" s="33"/>
      <c r="AR905" s="180" t="s">
        <v>220</v>
      </c>
      <c r="AT905" s="180" t="s">
        <v>182</v>
      </c>
      <c r="AU905" s="180" t="s">
        <v>91</v>
      </c>
      <c r="AY905" s="18" t="s">
        <v>180</v>
      </c>
      <c r="BE905" s="181">
        <f>IF(N905="základní",J905,0)</f>
        <v>0</v>
      </c>
      <c r="BF905" s="181">
        <f>IF(N905="snížená",J905,0)</f>
        <v>0</v>
      </c>
      <c r="BG905" s="181">
        <f>IF(N905="zákl. přenesená",J905,0)</f>
        <v>0</v>
      </c>
      <c r="BH905" s="181">
        <f>IF(N905="sníž. přenesená",J905,0)</f>
        <v>0</v>
      </c>
      <c r="BI905" s="181">
        <f>IF(N905="nulová",J905,0)</f>
        <v>0</v>
      </c>
      <c r="BJ905" s="18" t="s">
        <v>21</v>
      </c>
      <c r="BK905" s="181">
        <f>ROUND(I905*H905,2)</f>
        <v>0</v>
      </c>
      <c r="BL905" s="18" t="s">
        <v>220</v>
      </c>
      <c r="BM905" s="180" t="s">
        <v>857</v>
      </c>
    </row>
    <row r="906" spans="1:65" s="2" customFormat="1" ht="19.5">
      <c r="A906" s="33"/>
      <c r="B906" s="34"/>
      <c r="C906" s="33"/>
      <c r="D906" s="182" t="s">
        <v>186</v>
      </c>
      <c r="E906" s="33"/>
      <c r="F906" s="183" t="s">
        <v>998</v>
      </c>
      <c r="G906" s="33"/>
      <c r="H906" s="33"/>
      <c r="I906" s="102"/>
      <c r="J906" s="33"/>
      <c r="K906" s="33"/>
      <c r="L906" s="34"/>
      <c r="M906" s="184"/>
      <c r="N906" s="185"/>
      <c r="O906" s="59"/>
      <c r="P906" s="59"/>
      <c r="Q906" s="59"/>
      <c r="R906" s="59"/>
      <c r="S906" s="59"/>
      <c r="T906" s="60"/>
      <c r="U906" s="33"/>
      <c r="V906" s="33"/>
      <c r="W906" s="33"/>
      <c r="X906" s="33"/>
      <c r="Y906" s="33"/>
      <c r="Z906" s="33"/>
      <c r="AA906" s="33"/>
      <c r="AB906" s="33"/>
      <c r="AC906" s="33"/>
      <c r="AD906" s="33"/>
      <c r="AE906" s="33"/>
      <c r="AT906" s="18" t="s">
        <v>186</v>
      </c>
      <c r="AU906" s="18" t="s">
        <v>91</v>
      </c>
    </row>
    <row r="907" spans="1:65" s="13" customFormat="1" ht="11.25">
      <c r="B907" s="186"/>
      <c r="D907" s="182" t="s">
        <v>187</v>
      </c>
      <c r="E907" s="187" t="s">
        <v>1</v>
      </c>
      <c r="F907" s="188" t="s">
        <v>294</v>
      </c>
      <c r="H907" s="189">
        <v>50</v>
      </c>
      <c r="I907" s="190"/>
      <c r="L907" s="186"/>
      <c r="M907" s="191"/>
      <c r="N907" s="192"/>
      <c r="O907" s="192"/>
      <c r="P907" s="192"/>
      <c r="Q907" s="192"/>
      <c r="R907" s="192"/>
      <c r="S907" s="192"/>
      <c r="T907" s="193"/>
      <c r="AT907" s="187" t="s">
        <v>187</v>
      </c>
      <c r="AU907" s="187" t="s">
        <v>91</v>
      </c>
      <c r="AV907" s="13" t="s">
        <v>91</v>
      </c>
      <c r="AW907" s="13" t="s">
        <v>36</v>
      </c>
      <c r="AX907" s="13" t="s">
        <v>80</v>
      </c>
      <c r="AY907" s="187" t="s">
        <v>180</v>
      </c>
    </row>
    <row r="908" spans="1:65" s="14" customFormat="1" ht="11.25">
      <c r="B908" s="194"/>
      <c r="D908" s="182" t="s">
        <v>187</v>
      </c>
      <c r="E908" s="195" t="s">
        <v>1</v>
      </c>
      <c r="F908" s="196" t="s">
        <v>189</v>
      </c>
      <c r="H908" s="197">
        <v>50</v>
      </c>
      <c r="I908" s="198"/>
      <c r="L908" s="194"/>
      <c r="M908" s="199"/>
      <c r="N908" s="200"/>
      <c r="O908" s="200"/>
      <c r="P908" s="200"/>
      <c r="Q908" s="200"/>
      <c r="R908" s="200"/>
      <c r="S908" s="200"/>
      <c r="T908" s="201"/>
      <c r="AT908" s="195" t="s">
        <v>187</v>
      </c>
      <c r="AU908" s="195" t="s">
        <v>91</v>
      </c>
      <c r="AV908" s="14" t="s">
        <v>128</v>
      </c>
      <c r="AW908" s="14" t="s">
        <v>36</v>
      </c>
      <c r="AX908" s="14" t="s">
        <v>21</v>
      </c>
      <c r="AY908" s="195" t="s">
        <v>180</v>
      </c>
    </row>
    <row r="909" spans="1:65" s="2" customFormat="1" ht="24" customHeight="1">
      <c r="A909" s="33"/>
      <c r="B909" s="167"/>
      <c r="C909" s="168" t="s">
        <v>544</v>
      </c>
      <c r="D909" s="168" t="s">
        <v>182</v>
      </c>
      <c r="E909" s="169" t="s">
        <v>1001</v>
      </c>
      <c r="F909" s="170" t="s">
        <v>1002</v>
      </c>
      <c r="G909" s="171" t="s">
        <v>199</v>
      </c>
      <c r="H909" s="172">
        <v>50</v>
      </c>
      <c r="I909" s="173"/>
      <c r="J909" s="174">
        <f>ROUND(I909*H909,2)</f>
        <v>0</v>
      </c>
      <c r="K909" s="175"/>
      <c r="L909" s="34"/>
      <c r="M909" s="176" t="s">
        <v>1</v>
      </c>
      <c r="N909" s="177" t="s">
        <v>45</v>
      </c>
      <c r="O909" s="59"/>
      <c r="P909" s="178">
        <f>O909*H909</f>
        <v>0</v>
      </c>
      <c r="Q909" s="178">
        <v>0</v>
      </c>
      <c r="R909" s="178">
        <f>Q909*H909</f>
        <v>0</v>
      </c>
      <c r="S909" s="178">
        <v>0</v>
      </c>
      <c r="T909" s="179">
        <f>S909*H909</f>
        <v>0</v>
      </c>
      <c r="U909" s="33"/>
      <c r="V909" s="33"/>
      <c r="W909" s="33"/>
      <c r="X909" s="33"/>
      <c r="Y909" s="33"/>
      <c r="Z909" s="33"/>
      <c r="AA909" s="33"/>
      <c r="AB909" s="33"/>
      <c r="AC909" s="33"/>
      <c r="AD909" s="33"/>
      <c r="AE909" s="33"/>
      <c r="AR909" s="180" t="s">
        <v>220</v>
      </c>
      <c r="AT909" s="180" t="s">
        <v>182</v>
      </c>
      <c r="AU909" s="180" t="s">
        <v>91</v>
      </c>
      <c r="AY909" s="18" t="s">
        <v>180</v>
      </c>
      <c r="BE909" s="181">
        <f>IF(N909="základní",J909,0)</f>
        <v>0</v>
      </c>
      <c r="BF909" s="181">
        <f>IF(N909="snížená",J909,0)</f>
        <v>0</v>
      </c>
      <c r="BG909" s="181">
        <f>IF(N909="zákl. přenesená",J909,0)</f>
        <v>0</v>
      </c>
      <c r="BH909" s="181">
        <f>IF(N909="sníž. přenesená",J909,0)</f>
        <v>0</v>
      </c>
      <c r="BI909" s="181">
        <f>IF(N909="nulová",J909,0)</f>
        <v>0</v>
      </c>
      <c r="BJ909" s="18" t="s">
        <v>21</v>
      </c>
      <c r="BK909" s="181">
        <f>ROUND(I909*H909,2)</f>
        <v>0</v>
      </c>
      <c r="BL909" s="18" t="s">
        <v>220</v>
      </c>
      <c r="BM909" s="180" t="s">
        <v>862</v>
      </c>
    </row>
    <row r="910" spans="1:65" s="2" customFormat="1" ht="19.5">
      <c r="A910" s="33"/>
      <c r="B910" s="34"/>
      <c r="C910" s="33"/>
      <c r="D910" s="182" t="s">
        <v>186</v>
      </c>
      <c r="E910" s="33"/>
      <c r="F910" s="183" t="s">
        <v>1002</v>
      </c>
      <c r="G910" s="33"/>
      <c r="H910" s="33"/>
      <c r="I910" s="102"/>
      <c r="J910" s="33"/>
      <c r="K910" s="33"/>
      <c r="L910" s="34"/>
      <c r="M910" s="184"/>
      <c r="N910" s="185"/>
      <c r="O910" s="59"/>
      <c r="P910" s="59"/>
      <c r="Q910" s="59"/>
      <c r="R910" s="59"/>
      <c r="S910" s="59"/>
      <c r="T910" s="60"/>
      <c r="U910" s="33"/>
      <c r="V910" s="33"/>
      <c r="W910" s="33"/>
      <c r="X910" s="33"/>
      <c r="Y910" s="33"/>
      <c r="Z910" s="33"/>
      <c r="AA910" s="33"/>
      <c r="AB910" s="33"/>
      <c r="AC910" s="33"/>
      <c r="AD910" s="33"/>
      <c r="AE910" s="33"/>
      <c r="AT910" s="18" t="s">
        <v>186</v>
      </c>
      <c r="AU910" s="18" t="s">
        <v>91</v>
      </c>
    </row>
    <row r="911" spans="1:65" s="13" customFormat="1" ht="11.25">
      <c r="B911" s="186"/>
      <c r="D911" s="182" t="s">
        <v>187</v>
      </c>
      <c r="E911" s="187" t="s">
        <v>1</v>
      </c>
      <c r="F911" s="188" t="s">
        <v>294</v>
      </c>
      <c r="H911" s="189">
        <v>50</v>
      </c>
      <c r="I911" s="190"/>
      <c r="L911" s="186"/>
      <c r="M911" s="191"/>
      <c r="N911" s="192"/>
      <c r="O911" s="192"/>
      <c r="P911" s="192"/>
      <c r="Q911" s="192"/>
      <c r="R911" s="192"/>
      <c r="S911" s="192"/>
      <c r="T911" s="193"/>
      <c r="AT911" s="187" t="s">
        <v>187</v>
      </c>
      <c r="AU911" s="187" t="s">
        <v>91</v>
      </c>
      <c r="AV911" s="13" t="s">
        <v>91</v>
      </c>
      <c r="AW911" s="13" t="s">
        <v>36</v>
      </c>
      <c r="AX911" s="13" t="s">
        <v>80</v>
      </c>
      <c r="AY911" s="187" t="s">
        <v>180</v>
      </c>
    </row>
    <row r="912" spans="1:65" s="14" customFormat="1" ht="11.25">
      <c r="B912" s="194"/>
      <c r="D912" s="182" t="s">
        <v>187</v>
      </c>
      <c r="E912" s="195" t="s">
        <v>1</v>
      </c>
      <c r="F912" s="196" t="s">
        <v>189</v>
      </c>
      <c r="H912" s="197">
        <v>50</v>
      </c>
      <c r="I912" s="198"/>
      <c r="L912" s="194"/>
      <c r="M912" s="199"/>
      <c r="N912" s="200"/>
      <c r="O912" s="200"/>
      <c r="P912" s="200"/>
      <c r="Q912" s="200"/>
      <c r="R912" s="200"/>
      <c r="S912" s="200"/>
      <c r="T912" s="201"/>
      <c r="AT912" s="195" t="s">
        <v>187</v>
      </c>
      <c r="AU912" s="195" t="s">
        <v>91</v>
      </c>
      <c r="AV912" s="14" t="s">
        <v>128</v>
      </c>
      <c r="AW912" s="14" t="s">
        <v>36</v>
      </c>
      <c r="AX912" s="14" t="s">
        <v>21</v>
      </c>
      <c r="AY912" s="195" t="s">
        <v>180</v>
      </c>
    </row>
    <row r="913" spans="1:65" s="2" customFormat="1" ht="24" customHeight="1">
      <c r="A913" s="33"/>
      <c r="B913" s="167"/>
      <c r="C913" s="168" t="s">
        <v>873</v>
      </c>
      <c r="D913" s="168" t="s">
        <v>182</v>
      </c>
      <c r="E913" s="169" t="s">
        <v>1026</v>
      </c>
      <c r="F913" s="170" t="s">
        <v>1027</v>
      </c>
      <c r="G913" s="171" t="s">
        <v>199</v>
      </c>
      <c r="H913" s="172">
        <v>56</v>
      </c>
      <c r="I913" s="173"/>
      <c r="J913" s="174">
        <f>ROUND(I913*H913,2)</f>
        <v>0</v>
      </c>
      <c r="K913" s="175"/>
      <c r="L913" s="34"/>
      <c r="M913" s="176" t="s">
        <v>1</v>
      </c>
      <c r="N913" s="177" t="s">
        <v>45</v>
      </c>
      <c r="O913" s="59"/>
      <c r="P913" s="178">
        <f>O913*H913</f>
        <v>0</v>
      </c>
      <c r="Q913" s="178">
        <v>0</v>
      </c>
      <c r="R913" s="178">
        <f>Q913*H913</f>
        <v>0</v>
      </c>
      <c r="S913" s="178">
        <v>0</v>
      </c>
      <c r="T913" s="179">
        <f>S913*H913</f>
        <v>0</v>
      </c>
      <c r="U913" s="33"/>
      <c r="V913" s="33"/>
      <c r="W913" s="33"/>
      <c r="X913" s="33"/>
      <c r="Y913" s="33"/>
      <c r="Z913" s="33"/>
      <c r="AA913" s="33"/>
      <c r="AB913" s="33"/>
      <c r="AC913" s="33"/>
      <c r="AD913" s="33"/>
      <c r="AE913" s="33"/>
      <c r="AR913" s="180" t="s">
        <v>220</v>
      </c>
      <c r="AT913" s="180" t="s">
        <v>182</v>
      </c>
      <c r="AU913" s="180" t="s">
        <v>91</v>
      </c>
      <c r="AY913" s="18" t="s">
        <v>180</v>
      </c>
      <c r="BE913" s="181">
        <f>IF(N913="základní",J913,0)</f>
        <v>0</v>
      </c>
      <c r="BF913" s="181">
        <f>IF(N913="snížená",J913,0)</f>
        <v>0</v>
      </c>
      <c r="BG913" s="181">
        <f>IF(N913="zákl. přenesená",J913,0)</f>
        <v>0</v>
      </c>
      <c r="BH913" s="181">
        <f>IF(N913="sníž. přenesená",J913,0)</f>
        <v>0</v>
      </c>
      <c r="BI913" s="181">
        <f>IF(N913="nulová",J913,0)</f>
        <v>0</v>
      </c>
      <c r="BJ913" s="18" t="s">
        <v>21</v>
      </c>
      <c r="BK913" s="181">
        <f>ROUND(I913*H913,2)</f>
        <v>0</v>
      </c>
      <c r="BL913" s="18" t="s">
        <v>220</v>
      </c>
      <c r="BM913" s="180" t="s">
        <v>865</v>
      </c>
    </row>
    <row r="914" spans="1:65" s="2" customFormat="1" ht="19.5">
      <c r="A914" s="33"/>
      <c r="B914" s="34"/>
      <c r="C914" s="33"/>
      <c r="D914" s="182" t="s">
        <v>186</v>
      </c>
      <c r="E914" s="33"/>
      <c r="F914" s="183" t="s">
        <v>1027</v>
      </c>
      <c r="G914" s="33"/>
      <c r="H914" s="33"/>
      <c r="I914" s="102"/>
      <c r="J914" s="33"/>
      <c r="K914" s="33"/>
      <c r="L914" s="34"/>
      <c r="M914" s="184"/>
      <c r="N914" s="185"/>
      <c r="O914" s="59"/>
      <c r="P914" s="59"/>
      <c r="Q914" s="59"/>
      <c r="R914" s="59"/>
      <c r="S914" s="59"/>
      <c r="T914" s="60"/>
      <c r="U914" s="33"/>
      <c r="V914" s="33"/>
      <c r="W914" s="33"/>
      <c r="X914" s="33"/>
      <c r="Y914" s="33"/>
      <c r="Z914" s="33"/>
      <c r="AA914" s="33"/>
      <c r="AB914" s="33"/>
      <c r="AC914" s="33"/>
      <c r="AD914" s="33"/>
      <c r="AE914" s="33"/>
      <c r="AT914" s="18" t="s">
        <v>186</v>
      </c>
      <c r="AU914" s="18" t="s">
        <v>91</v>
      </c>
    </row>
    <row r="915" spans="1:65" s="13" customFormat="1" ht="11.25">
      <c r="B915" s="186"/>
      <c r="D915" s="182" t="s">
        <v>187</v>
      </c>
      <c r="E915" s="187" t="s">
        <v>1</v>
      </c>
      <c r="F915" s="188" t="s">
        <v>309</v>
      </c>
      <c r="H915" s="189">
        <v>56</v>
      </c>
      <c r="I915" s="190"/>
      <c r="L915" s="186"/>
      <c r="M915" s="191"/>
      <c r="N915" s="192"/>
      <c r="O915" s="192"/>
      <c r="P915" s="192"/>
      <c r="Q915" s="192"/>
      <c r="R915" s="192"/>
      <c r="S915" s="192"/>
      <c r="T915" s="193"/>
      <c r="AT915" s="187" t="s">
        <v>187</v>
      </c>
      <c r="AU915" s="187" t="s">
        <v>91</v>
      </c>
      <c r="AV915" s="13" t="s">
        <v>91</v>
      </c>
      <c r="AW915" s="13" t="s">
        <v>36</v>
      </c>
      <c r="AX915" s="13" t="s">
        <v>80</v>
      </c>
      <c r="AY915" s="187" t="s">
        <v>180</v>
      </c>
    </row>
    <row r="916" spans="1:65" s="14" customFormat="1" ht="11.25">
      <c r="B916" s="194"/>
      <c r="D916" s="182" t="s">
        <v>187</v>
      </c>
      <c r="E916" s="195" t="s">
        <v>1</v>
      </c>
      <c r="F916" s="196" t="s">
        <v>189</v>
      </c>
      <c r="H916" s="197">
        <v>56</v>
      </c>
      <c r="I916" s="198"/>
      <c r="L916" s="194"/>
      <c r="M916" s="199"/>
      <c r="N916" s="200"/>
      <c r="O916" s="200"/>
      <c r="P916" s="200"/>
      <c r="Q916" s="200"/>
      <c r="R916" s="200"/>
      <c r="S916" s="200"/>
      <c r="T916" s="201"/>
      <c r="AT916" s="195" t="s">
        <v>187</v>
      </c>
      <c r="AU916" s="195" t="s">
        <v>91</v>
      </c>
      <c r="AV916" s="14" t="s">
        <v>128</v>
      </c>
      <c r="AW916" s="14" t="s">
        <v>36</v>
      </c>
      <c r="AX916" s="14" t="s">
        <v>21</v>
      </c>
      <c r="AY916" s="195" t="s">
        <v>180</v>
      </c>
    </row>
    <row r="917" spans="1:65" s="2" customFormat="1" ht="48" customHeight="1">
      <c r="A917" s="33"/>
      <c r="B917" s="167"/>
      <c r="C917" s="168" t="s">
        <v>549</v>
      </c>
      <c r="D917" s="168" t="s">
        <v>182</v>
      </c>
      <c r="E917" s="169" t="s">
        <v>1041</v>
      </c>
      <c r="F917" s="170" t="s">
        <v>1042</v>
      </c>
      <c r="G917" s="171" t="s">
        <v>185</v>
      </c>
      <c r="H917" s="172">
        <v>1.3759999999999999</v>
      </c>
      <c r="I917" s="173"/>
      <c r="J917" s="174">
        <f>ROUND(I917*H917,2)</f>
        <v>0</v>
      </c>
      <c r="K917" s="175"/>
      <c r="L917" s="34"/>
      <c r="M917" s="176" t="s">
        <v>1</v>
      </c>
      <c r="N917" s="177" t="s">
        <v>45</v>
      </c>
      <c r="O917" s="59"/>
      <c r="P917" s="178">
        <f>O917*H917</f>
        <v>0</v>
      </c>
      <c r="Q917" s="178">
        <v>0</v>
      </c>
      <c r="R917" s="178">
        <f>Q917*H917</f>
        <v>0</v>
      </c>
      <c r="S917" s="178">
        <v>0</v>
      </c>
      <c r="T917" s="179">
        <f>S917*H917</f>
        <v>0</v>
      </c>
      <c r="U917" s="33"/>
      <c r="V917" s="33"/>
      <c r="W917" s="33"/>
      <c r="X917" s="33"/>
      <c r="Y917" s="33"/>
      <c r="Z917" s="33"/>
      <c r="AA917" s="33"/>
      <c r="AB917" s="33"/>
      <c r="AC917" s="33"/>
      <c r="AD917" s="33"/>
      <c r="AE917" s="33"/>
      <c r="AR917" s="180" t="s">
        <v>220</v>
      </c>
      <c r="AT917" s="180" t="s">
        <v>182</v>
      </c>
      <c r="AU917" s="180" t="s">
        <v>91</v>
      </c>
      <c r="AY917" s="18" t="s">
        <v>180</v>
      </c>
      <c r="BE917" s="181">
        <f>IF(N917="základní",J917,0)</f>
        <v>0</v>
      </c>
      <c r="BF917" s="181">
        <f>IF(N917="snížená",J917,0)</f>
        <v>0</v>
      </c>
      <c r="BG917" s="181">
        <f>IF(N917="zákl. přenesená",J917,0)</f>
        <v>0</v>
      </c>
      <c r="BH917" s="181">
        <f>IF(N917="sníž. přenesená",J917,0)</f>
        <v>0</v>
      </c>
      <c r="BI917" s="181">
        <f>IF(N917="nulová",J917,0)</f>
        <v>0</v>
      </c>
      <c r="BJ917" s="18" t="s">
        <v>21</v>
      </c>
      <c r="BK917" s="181">
        <f>ROUND(I917*H917,2)</f>
        <v>0</v>
      </c>
      <c r="BL917" s="18" t="s">
        <v>220</v>
      </c>
      <c r="BM917" s="180" t="s">
        <v>869</v>
      </c>
    </row>
    <row r="918" spans="1:65" s="2" customFormat="1" ht="29.25">
      <c r="A918" s="33"/>
      <c r="B918" s="34"/>
      <c r="C918" s="33"/>
      <c r="D918" s="182" t="s">
        <v>186</v>
      </c>
      <c r="E918" s="33"/>
      <c r="F918" s="183" t="s">
        <v>1042</v>
      </c>
      <c r="G918" s="33"/>
      <c r="H918" s="33"/>
      <c r="I918" s="102"/>
      <c r="J918" s="33"/>
      <c r="K918" s="33"/>
      <c r="L918" s="34"/>
      <c r="M918" s="184"/>
      <c r="N918" s="185"/>
      <c r="O918" s="59"/>
      <c r="P918" s="59"/>
      <c r="Q918" s="59"/>
      <c r="R918" s="59"/>
      <c r="S918" s="59"/>
      <c r="T918" s="60"/>
      <c r="U918" s="33"/>
      <c r="V918" s="33"/>
      <c r="W918" s="33"/>
      <c r="X918" s="33"/>
      <c r="Y918" s="33"/>
      <c r="Z918" s="33"/>
      <c r="AA918" s="33"/>
      <c r="AB918" s="33"/>
      <c r="AC918" s="33"/>
      <c r="AD918" s="33"/>
      <c r="AE918" s="33"/>
      <c r="AT918" s="18" t="s">
        <v>186</v>
      </c>
      <c r="AU918" s="18" t="s">
        <v>91</v>
      </c>
    </row>
    <row r="919" spans="1:65" s="12" customFormat="1" ht="22.9" customHeight="1">
      <c r="B919" s="154"/>
      <c r="D919" s="155" t="s">
        <v>79</v>
      </c>
      <c r="E919" s="165" t="s">
        <v>1165</v>
      </c>
      <c r="F919" s="165" t="s">
        <v>1166</v>
      </c>
      <c r="I919" s="157"/>
      <c r="J919" s="166">
        <f>BK919</f>
        <v>0</v>
      </c>
      <c r="L919" s="154"/>
      <c r="M919" s="159"/>
      <c r="N919" s="160"/>
      <c r="O919" s="160"/>
      <c r="P919" s="161">
        <f>SUM(P920:P947)</f>
        <v>0</v>
      </c>
      <c r="Q919" s="160"/>
      <c r="R919" s="161">
        <f>SUM(R920:R947)</f>
        <v>0</v>
      </c>
      <c r="S919" s="160"/>
      <c r="T919" s="162">
        <f>SUM(T920:T947)</f>
        <v>0</v>
      </c>
      <c r="AR919" s="155" t="s">
        <v>91</v>
      </c>
      <c r="AT919" s="163" t="s">
        <v>79</v>
      </c>
      <c r="AU919" s="163" t="s">
        <v>21</v>
      </c>
      <c r="AY919" s="155" t="s">
        <v>180</v>
      </c>
      <c r="BK919" s="164">
        <f>SUM(BK920:BK947)</f>
        <v>0</v>
      </c>
    </row>
    <row r="920" spans="1:65" s="2" customFormat="1" ht="24" customHeight="1">
      <c r="A920" s="33"/>
      <c r="B920" s="167"/>
      <c r="C920" s="168" t="s">
        <v>886</v>
      </c>
      <c r="D920" s="168" t="s">
        <v>182</v>
      </c>
      <c r="E920" s="169" t="s">
        <v>1194</v>
      </c>
      <c r="F920" s="170" t="s">
        <v>1195</v>
      </c>
      <c r="G920" s="171" t="s">
        <v>199</v>
      </c>
      <c r="H920" s="172">
        <v>342.40899999999999</v>
      </c>
      <c r="I920" s="173"/>
      <c r="J920" s="174">
        <f>ROUND(I920*H920,2)</f>
        <v>0</v>
      </c>
      <c r="K920" s="175"/>
      <c r="L920" s="34"/>
      <c r="M920" s="176" t="s">
        <v>1</v>
      </c>
      <c r="N920" s="177" t="s">
        <v>45</v>
      </c>
      <c r="O920" s="59"/>
      <c r="P920" s="178">
        <f>O920*H920</f>
        <v>0</v>
      </c>
      <c r="Q920" s="178">
        <v>0</v>
      </c>
      <c r="R920" s="178">
        <f>Q920*H920</f>
        <v>0</v>
      </c>
      <c r="S920" s="178">
        <v>0</v>
      </c>
      <c r="T920" s="179">
        <f>S920*H920</f>
        <v>0</v>
      </c>
      <c r="U920" s="33"/>
      <c r="V920" s="33"/>
      <c r="W920" s="33"/>
      <c r="X920" s="33"/>
      <c r="Y920" s="33"/>
      <c r="Z920" s="33"/>
      <c r="AA920" s="33"/>
      <c r="AB920" s="33"/>
      <c r="AC920" s="33"/>
      <c r="AD920" s="33"/>
      <c r="AE920" s="33"/>
      <c r="AR920" s="180" t="s">
        <v>220</v>
      </c>
      <c r="AT920" s="180" t="s">
        <v>182</v>
      </c>
      <c r="AU920" s="180" t="s">
        <v>91</v>
      </c>
      <c r="AY920" s="18" t="s">
        <v>180</v>
      </c>
      <c r="BE920" s="181">
        <f>IF(N920="základní",J920,0)</f>
        <v>0</v>
      </c>
      <c r="BF920" s="181">
        <f>IF(N920="snížená",J920,0)</f>
        <v>0</v>
      </c>
      <c r="BG920" s="181">
        <f>IF(N920="zákl. přenesená",J920,0)</f>
        <v>0</v>
      </c>
      <c r="BH920" s="181">
        <f>IF(N920="sníž. přenesená",J920,0)</f>
        <v>0</v>
      </c>
      <c r="BI920" s="181">
        <f>IF(N920="nulová",J920,0)</f>
        <v>0</v>
      </c>
      <c r="BJ920" s="18" t="s">
        <v>21</v>
      </c>
      <c r="BK920" s="181">
        <f>ROUND(I920*H920,2)</f>
        <v>0</v>
      </c>
      <c r="BL920" s="18" t="s">
        <v>220</v>
      </c>
      <c r="BM920" s="180" t="s">
        <v>872</v>
      </c>
    </row>
    <row r="921" spans="1:65" s="2" customFormat="1" ht="19.5">
      <c r="A921" s="33"/>
      <c r="B921" s="34"/>
      <c r="C921" s="33"/>
      <c r="D921" s="182" t="s">
        <v>186</v>
      </c>
      <c r="E921" s="33"/>
      <c r="F921" s="183" t="s">
        <v>1195</v>
      </c>
      <c r="G921" s="33"/>
      <c r="H921" s="33"/>
      <c r="I921" s="102"/>
      <c r="J921" s="33"/>
      <c r="K921" s="33"/>
      <c r="L921" s="34"/>
      <c r="M921" s="184"/>
      <c r="N921" s="185"/>
      <c r="O921" s="59"/>
      <c r="P921" s="59"/>
      <c r="Q921" s="59"/>
      <c r="R921" s="59"/>
      <c r="S921" s="59"/>
      <c r="T921" s="60"/>
      <c r="U921" s="33"/>
      <c r="V921" s="33"/>
      <c r="W921" s="33"/>
      <c r="X921" s="33"/>
      <c r="Y921" s="33"/>
      <c r="Z921" s="33"/>
      <c r="AA921" s="33"/>
      <c r="AB921" s="33"/>
      <c r="AC921" s="33"/>
      <c r="AD921" s="33"/>
      <c r="AE921" s="33"/>
      <c r="AT921" s="18" t="s">
        <v>186</v>
      </c>
      <c r="AU921" s="18" t="s">
        <v>91</v>
      </c>
    </row>
    <row r="922" spans="1:65" s="15" customFormat="1" ht="11.25">
      <c r="B922" s="213"/>
      <c r="D922" s="182" t="s">
        <v>187</v>
      </c>
      <c r="E922" s="214" t="s">
        <v>1</v>
      </c>
      <c r="F922" s="215" t="s">
        <v>2156</v>
      </c>
      <c r="H922" s="214" t="s">
        <v>1</v>
      </c>
      <c r="I922" s="216"/>
      <c r="L922" s="213"/>
      <c r="M922" s="217"/>
      <c r="N922" s="218"/>
      <c r="O922" s="218"/>
      <c r="P922" s="218"/>
      <c r="Q922" s="218"/>
      <c r="R922" s="218"/>
      <c r="S922" s="218"/>
      <c r="T922" s="219"/>
      <c r="AT922" s="214" t="s">
        <v>187</v>
      </c>
      <c r="AU922" s="214" t="s">
        <v>91</v>
      </c>
      <c r="AV922" s="15" t="s">
        <v>21</v>
      </c>
      <c r="AW922" s="15" t="s">
        <v>36</v>
      </c>
      <c r="AX922" s="15" t="s">
        <v>80</v>
      </c>
      <c r="AY922" s="214" t="s">
        <v>180</v>
      </c>
    </row>
    <row r="923" spans="1:65" s="13" customFormat="1" ht="11.25">
      <c r="B923" s="186"/>
      <c r="D923" s="182" t="s">
        <v>187</v>
      </c>
      <c r="E923" s="187" t="s">
        <v>1</v>
      </c>
      <c r="F923" s="188" t="s">
        <v>2157</v>
      </c>
      <c r="H923" s="189">
        <v>42.606999999999999</v>
      </c>
      <c r="I923" s="190"/>
      <c r="L923" s="186"/>
      <c r="M923" s="191"/>
      <c r="N923" s="192"/>
      <c r="O923" s="192"/>
      <c r="P923" s="192"/>
      <c r="Q923" s="192"/>
      <c r="R923" s="192"/>
      <c r="S923" s="192"/>
      <c r="T923" s="193"/>
      <c r="AT923" s="187" t="s">
        <v>187</v>
      </c>
      <c r="AU923" s="187" t="s">
        <v>91</v>
      </c>
      <c r="AV923" s="13" t="s">
        <v>91</v>
      </c>
      <c r="AW923" s="13" t="s">
        <v>36</v>
      </c>
      <c r="AX923" s="13" t="s">
        <v>80</v>
      </c>
      <c r="AY923" s="187" t="s">
        <v>180</v>
      </c>
    </row>
    <row r="924" spans="1:65" s="15" customFormat="1" ht="11.25">
      <c r="B924" s="213"/>
      <c r="D924" s="182" t="s">
        <v>187</v>
      </c>
      <c r="E924" s="214" t="s">
        <v>1</v>
      </c>
      <c r="F924" s="215" t="s">
        <v>2158</v>
      </c>
      <c r="H924" s="214" t="s">
        <v>1</v>
      </c>
      <c r="I924" s="216"/>
      <c r="L924" s="213"/>
      <c r="M924" s="217"/>
      <c r="N924" s="218"/>
      <c r="O924" s="218"/>
      <c r="P924" s="218"/>
      <c r="Q924" s="218"/>
      <c r="R924" s="218"/>
      <c r="S924" s="218"/>
      <c r="T924" s="219"/>
      <c r="AT924" s="214" t="s">
        <v>187</v>
      </c>
      <c r="AU924" s="214" t="s">
        <v>91</v>
      </c>
      <c r="AV924" s="15" t="s">
        <v>21</v>
      </c>
      <c r="AW924" s="15" t="s">
        <v>36</v>
      </c>
      <c r="AX924" s="15" t="s">
        <v>80</v>
      </c>
      <c r="AY924" s="214" t="s">
        <v>180</v>
      </c>
    </row>
    <row r="925" spans="1:65" s="13" customFormat="1" ht="11.25">
      <c r="B925" s="186"/>
      <c r="D925" s="182" t="s">
        <v>187</v>
      </c>
      <c r="E925" s="187" t="s">
        <v>1</v>
      </c>
      <c r="F925" s="188" t="s">
        <v>2159</v>
      </c>
      <c r="H925" s="189">
        <v>40.319000000000003</v>
      </c>
      <c r="I925" s="190"/>
      <c r="L925" s="186"/>
      <c r="M925" s="191"/>
      <c r="N925" s="192"/>
      <c r="O925" s="192"/>
      <c r="P925" s="192"/>
      <c r="Q925" s="192"/>
      <c r="R925" s="192"/>
      <c r="S925" s="192"/>
      <c r="T925" s="193"/>
      <c r="AT925" s="187" t="s">
        <v>187</v>
      </c>
      <c r="AU925" s="187" t="s">
        <v>91</v>
      </c>
      <c r="AV925" s="13" t="s">
        <v>91</v>
      </c>
      <c r="AW925" s="13" t="s">
        <v>36</v>
      </c>
      <c r="AX925" s="13" t="s">
        <v>80</v>
      </c>
      <c r="AY925" s="187" t="s">
        <v>180</v>
      </c>
    </row>
    <row r="926" spans="1:65" s="15" customFormat="1" ht="11.25">
      <c r="B926" s="213"/>
      <c r="D926" s="182" t="s">
        <v>187</v>
      </c>
      <c r="E926" s="214" t="s">
        <v>1</v>
      </c>
      <c r="F926" s="215" t="s">
        <v>2160</v>
      </c>
      <c r="H926" s="214" t="s">
        <v>1</v>
      </c>
      <c r="I926" s="216"/>
      <c r="L926" s="213"/>
      <c r="M926" s="217"/>
      <c r="N926" s="218"/>
      <c r="O926" s="218"/>
      <c r="P926" s="218"/>
      <c r="Q926" s="218"/>
      <c r="R926" s="218"/>
      <c r="S926" s="218"/>
      <c r="T926" s="219"/>
      <c r="AT926" s="214" t="s">
        <v>187</v>
      </c>
      <c r="AU926" s="214" t="s">
        <v>91</v>
      </c>
      <c r="AV926" s="15" t="s">
        <v>21</v>
      </c>
      <c r="AW926" s="15" t="s">
        <v>36</v>
      </c>
      <c r="AX926" s="15" t="s">
        <v>80</v>
      </c>
      <c r="AY926" s="214" t="s">
        <v>180</v>
      </c>
    </row>
    <row r="927" spans="1:65" s="13" customFormat="1" ht="11.25">
      <c r="B927" s="186"/>
      <c r="D927" s="182" t="s">
        <v>187</v>
      </c>
      <c r="E927" s="187" t="s">
        <v>1</v>
      </c>
      <c r="F927" s="188" t="s">
        <v>2161</v>
      </c>
      <c r="H927" s="189">
        <v>17.696999999999999</v>
      </c>
      <c r="I927" s="190"/>
      <c r="L927" s="186"/>
      <c r="M927" s="191"/>
      <c r="N927" s="192"/>
      <c r="O927" s="192"/>
      <c r="P927" s="192"/>
      <c r="Q927" s="192"/>
      <c r="R927" s="192"/>
      <c r="S927" s="192"/>
      <c r="T927" s="193"/>
      <c r="AT927" s="187" t="s">
        <v>187</v>
      </c>
      <c r="AU927" s="187" t="s">
        <v>91</v>
      </c>
      <c r="AV927" s="13" t="s">
        <v>91</v>
      </c>
      <c r="AW927" s="13" t="s">
        <v>36</v>
      </c>
      <c r="AX927" s="13" t="s">
        <v>80</v>
      </c>
      <c r="AY927" s="187" t="s">
        <v>180</v>
      </c>
    </row>
    <row r="928" spans="1:65" s="13" customFormat="1" ht="11.25">
      <c r="B928" s="186"/>
      <c r="D928" s="182" t="s">
        <v>187</v>
      </c>
      <c r="E928" s="187" t="s">
        <v>1</v>
      </c>
      <c r="F928" s="188" t="s">
        <v>2162</v>
      </c>
      <c r="H928" s="189">
        <v>-4.83</v>
      </c>
      <c r="I928" s="190"/>
      <c r="L928" s="186"/>
      <c r="M928" s="191"/>
      <c r="N928" s="192"/>
      <c r="O928" s="192"/>
      <c r="P928" s="192"/>
      <c r="Q928" s="192"/>
      <c r="R928" s="192"/>
      <c r="S928" s="192"/>
      <c r="T928" s="193"/>
      <c r="AT928" s="187" t="s">
        <v>187</v>
      </c>
      <c r="AU928" s="187" t="s">
        <v>91</v>
      </c>
      <c r="AV928" s="13" t="s">
        <v>91</v>
      </c>
      <c r="AW928" s="13" t="s">
        <v>36</v>
      </c>
      <c r="AX928" s="13" t="s">
        <v>80</v>
      </c>
      <c r="AY928" s="187" t="s">
        <v>180</v>
      </c>
    </row>
    <row r="929" spans="2:51" s="13" customFormat="1" ht="11.25">
      <c r="B929" s="186"/>
      <c r="D929" s="182" t="s">
        <v>187</v>
      </c>
      <c r="E929" s="187" t="s">
        <v>1</v>
      </c>
      <c r="F929" s="188" t="s">
        <v>2163</v>
      </c>
      <c r="H929" s="189">
        <v>2.93</v>
      </c>
      <c r="I929" s="190"/>
      <c r="L929" s="186"/>
      <c r="M929" s="191"/>
      <c r="N929" s="192"/>
      <c r="O929" s="192"/>
      <c r="P929" s="192"/>
      <c r="Q929" s="192"/>
      <c r="R929" s="192"/>
      <c r="S929" s="192"/>
      <c r="T929" s="193"/>
      <c r="AT929" s="187" t="s">
        <v>187</v>
      </c>
      <c r="AU929" s="187" t="s">
        <v>91</v>
      </c>
      <c r="AV929" s="13" t="s">
        <v>91</v>
      </c>
      <c r="AW929" s="13" t="s">
        <v>36</v>
      </c>
      <c r="AX929" s="13" t="s">
        <v>80</v>
      </c>
      <c r="AY929" s="187" t="s">
        <v>180</v>
      </c>
    </row>
    <row r="930" spans="2:51" s="13" customFormat="1" ht="11.25">
      <c r="B930" s="186"/>
      <c r="D930" s="182" t="s">
        <v>187</v>
      </c>
      <c r="E930" s="187" t="s">
        <v>1</v>
      </c>
      <c r="F930" s="188" t="s">
        <v>2164</v>
      </c>
      <c r="H930" s="189">
        <v>18.318000000000001</v>
      </c>
      <c r="I930" s="190"/>
      <c r="L930" s="186"/>
      <c r="M930" s="191"/>
      <c r="N930" s="192"/>
      <c r="O930" s="192"/>
      <c r="P930" s="192"/>
      <c r="Q930" s="192"/>
      <c r="R930" s="192"/>
      <c r="S930" s="192"/>
      <c r="T930" s="193"/>
      <c r="AT930" s="187" t="s">
        <v>187</v>
      </c>
      <c r="AU930" s="187" t="s">
        <v>91</v>
      </c>
      <c r="AV930" s="13" t="s">
        <v>91</v>
      </c>
      <c r="AW930" s="13" t="s">
        <v>36</v>
      </c>
      <c r="AX930" s="13" t="s">
        <v>80</v>
      </c>
      <c r="AY930" s="187" t="s">
        <v>180</v>
      </c>
    </row>
    <row r="931" spans="2:51" s="13" customFormat="1" ht="11.25">
      <c r="B931" s="186"/>
      <c r="D931" s="182" t="s">
        <v>187</v>
      </c>
      <c r="E931" s="187" t="s">
        <v>1</v>
      </c>
      <c r="F931" s="188" t="s">
        <v>2165</v>
      </c>
      <c r="H931" s="189">
        <v>-3.8159999999999998</v>
      </c>
      <c r="I931" s="190"/>
      <c r="L931" s="186"/>
      <c r="M931" s="191"/>
      <c r="N931" s="192"/>
      <c r="O931" s="192"/>
      <c r="P931" s="192"/>
      <c r="Q931" s="192"/>
      <c r="R931" s="192"/>
      <c r="S931" s="192"/>
      <c r="T931" s="193"/>
      <c r="AT931" s="187" t="s">
        <v>187</v>
      </c>
      <c r="AU931" s="187" t="s">
        <v>91</v>
      </c>
      <c r="AV931" s="13" t="s">
        <v>91</v>
      </c>
      <c r="AW931" s="13" t="s">
        <v>36</v>
      </c>
      <c r="AX931" s="13" t="s">
        <v>80</v>
      </c>
      <c r="AY931" s="187" t="s">
        <v>180</v>
      </c>
    </row>
    <row r="932" spans="2:51" s="13" customFormat="1" ht="11.25">
      <c r="B932" s="186"/>
      <c r="D932" s="182" t="s">
        <v>187</v>
      </c>
      <c r="E932" s="187" t="s">
        <v>1</v>
      </c>
      <c r="F932" s="188" t="s">
        <v>2166</v>
      </c>
      <c r="H932" s="189">
        <v>2.359</v>
      </c>
      <c r="I932" s="190"/>
      <c r="L932" s="186"/>
      <c r="M932" s="191"/>
      <c r="N932" s="192"/>
      <c r="O932" s="192"/>
      <c r="P932" s="192"/>
      <c r="Q932" s="192"/>
      <c r="R932" s="192"/>
      <c r="S932" s="192"/>
      <c r="T932" s="193"/>
      <c r="AT932" s="187" t="s">
        <v>187</v>
      </c>
      <c r="AU932" s="187" t="s">
        <v>91</v>
      </c>
      <c r="AV932" s="13" t="s">
        <v>91</v>
      </c>
      <c r="AW932" s="13" t="s">
        <v>36</v>
      </c>
      <c r="AX932" s="13" t="s">
        <v>80</v>
      </c>
      <c r="AY932" s="187" t="s">
        <v>180</v>
      </c>
    </row>
    <row r="933" spans="2:51" s="13" customFormat="1" ht="11.25">
      <c r="B933" s="186"/>
      <c r="D933" s="182" t="s">
        <v>187</v>
      </c>
      <c r="E933" s="187" t="s">
        <v>1</v>
      </c>
      <c r="F933" s="188" t="s">
        <v>2167</v>
      </c>
      <c r="H933" s="189">
        <v>18.193999999999999</v>
      </c>
      <c r="I933" s="190"/>
      <c r="L933" s="186"/>
      <c r="M933" s="191"/>
      <c r="N933" s="192"/>
      <c r="O933" s="192"/>
      <c r="P933" s="192"/>
      <c r="Q933" s="192"/>
      <c r="R933" s="192"/>
      <c r="S933" s="192"/>
      <c r="T933" s="193"/>
      <c r="AT933" s="187" t="s">
        <v>187</v>
      </c>
      <c r="AU933" s="187" t="s">
        <v>91</v>
      </c>
      <c r="AV933" s="13" t="s">
        <v>91</v>
      </c>
      <c r="AW933" s="13" t="s">
        <v>36</v>
      </c>
      <c r="AX933" s="13" t="s">
        <v>80</v>
      </c>
      <c r="AY933" s="187" t="s">
        <v>180</v>
      </c>
    </row>
    <row r="934" spans="2:51" s="13" customFormat="1" ht="33.75">
      <c r="B934" s="186"/>
      <c r="D934" s="182" t="s">
        <v>187</v>
      </c>
      <c r="E934" s="187" t="s">
        <v>1</v>
      </c>
      <c r="F934" s="188" t="s">
        <v>2168</v>
      </c>
      <c r="H934" s="189">
        <v>4.5199999999999996</v>
      </c>
      <c r="I934" s="190"/>
      <c r="L934" s="186"/>
      <c r="M934" s="191"/>
      <c r="N934" s="192"/>
      <c r="O934" s="192"/>
      <c r="P934" s="192"/>
      <c r="Q934" s="192"/>
      <c r="R934" s="192"/>
      <c r="S934" s="192"/>
      <c r="T934" s="193"/>
      <c r="AT934" s="187" t="s">
        <v>187</v>
      </c>
      <c r="AU934" s="187" t="s">
        <v>91</v>
      </c>
      <c r="AV934" s="13" t="s">
        <v>91</v>
      </c>
      <c r="AW934" s="13" t="s">
        <v>36</v>
      </c>
      <c r="AX934" s="13" t="s">
        <v>80</v>
      </c>
      <c r="AY934" s="187" t="s">
        <v>180</v>
      </c>
    </row>
    <row r="935" spans="2:51" s="13" customFormat="1" ht="11.25">
      <c r="B935" s="186"/>
      <c r="D935" s="182" t="s">
        <v>187</v>
      </c>
      <c r="E935" s="187" t="s">
        <v>1</v>
      </c>
      <c r="F935" s="188" t="s">
        <v>2169</v>
      </c>
      <c r="H935" s="189">
        <v>20.981999999999999</v>
      </c>
      <c r="I935" s="190"/>
      <c r="L935" s="186"/>
      <c r="M935" s="191"/>
      <c r="N935" s="192"/>
      <c r="O935" s="192"/>
      <c r="P935" s="192"/>
      <c r="Q935" s="192"/>
      <c r="R935" s="192"/>
      <c r="S935" s="192"/>
      <c r="T935" s="193"/>
      <c r="AT935" s="187" t="s">
        <v>187</v>
      </c>
      <c r="AU935" s="187" t="s">
        <v>91</v>
      </c>
      <c r="AV935" s="13" t="s">
        <v>91</v>
      </c>
      <c r="AW935" s="13" t="s">
        <v>36</v>
      </c>
      <c r="AX935" s="13" t="s">
        <v>80</v>
      </c>
      <c r="AY935" s="187" t="s">
        <v>180</v>
      </c>
    </row>
    <row r="936" spans="2:51" s="13" customFormat="1" ht="11.25">
      <c r="B936" s="186"/>
      <c r="D936" s="182" t="s">
        <v>187</v>
      </c>
      <c r="E936" s="187" t="s">
        <v>1</v>
      </c>
      <c r="F936" s="188" t="s">
        <v>2170</v>
      </c>
      <c r="H936" s="189">
        <v>4.1849999999999996</v>
      </c>
      <c r="I936" s="190"/>
      <c r="L936" s="186"/>
      <c r="M936" s="191"/>
      <c r="N936" s="192"/>
      <c r="O936" s="192"/>
      <c r="P936" s="192"/>
      <c r="Q936" s="192"/>
      <c r="R936" s="192"/>
      <c r="S936" s="192"/>
      <c r="T936" s="193"/>
      <c r="AT936" s="187" t="s">
        <v>187</v>
      </c>
      <c r="AU936" s="187" t="s">
        <v>91</v>
      </c>
      <c r="AV936" s="13" t="s">
        <v>91</v>
      </c>
      <c r="AW936" s="13" t="s">
        <v>36</v>
      </c>
      <c r="AX936" s="13" t="s">
        <v>80</v>
      </c>
      <c r="AY936" s="187" t="s">
        <v>180</v>
      </c>
    </row>
    <row r="937" spans="2:51" s="13" customFormat="1" ht="11.25">
      <c r="B937" s="186"/>
      <c r="D937" s="182" t="s">
        <v>187</v>
      </c>
      <c r="E937" s="187" t="s">
        <v>1</v>
      </c>
      <c r="F937" s="188" t="s">
        <v>2171</v>
      </c>
      <c r="H937" s="189">
        <v>92.269000000000005</v>
      </c>
      <c r="I937" s="190"/>
      <c r="L937" s="186"/>
      <c r="M937" s="191"/>
      <c r="N937" s="192"/>
      <c r="O937" s="192"/>
      <c r="P937" s="192"/>
      <c r="Q937" s="192"/>
      <c r="R937" s="192"/>
      <c r="S937" s="192"/>
      <c r="T937" s="193"/>
      <c r="AT937" s="187" t="s">
        <v>187</v>
      </c>
      <c r="AU937" s="187" t="s">
        <v>91</v>
      </c>
      <c r="AV937" s="13" t="s">
        <v>91</v>
      </c>
      <c r="AW937" s="13" t="s">
        <v>36</v>
      </c>
      <c r="AX937" s="13" t="s">
        <v>80</v>
      </c>
      <c r="AY937" s="187" t="s">
        <v>180</v>
      </c>
    </row>
    <row r="938" spans="2:51" s="13" customFormat="1" ht="11.25">
      <c r="B938" s="186"/>
      <c r="D938" s="182" t="s">
        <v>187</v>
      </c>
      <c r="E938" s="187" t="s">
        <v>1</v>
      </c>
      <c r="F938" s="188" t="s">
        <v>2172</v>
      </c>
      <c r="H938" s="189">
        <v>15.428000000000001</v>
      </c>
      <c r="I938" s="190"/>
      <c r="L938" s="186"/>
      <c r="M938" s="191"/>
      <c r="N938" s="192"/>
      <c r="O938" s="192"/>
      <c r="P938" s="192"/>
      <c r="Q938" s="192"/>
      <c r="R938" s="192"/>
      <c r="S938" s="192"/>
      <c r="T938" s="193"/>
      <c r="AT938" s="187" t="s">
        <v>187</v>
      </c>
      <c r="AU938" s="187" t="s">
        <v>91</v>
      </c>
      <c r="AV938" s="13" t="s">
        <v>91</v>
      </c>
      <c r="AW938" s="13" t="s">
        <v>36</v>
      </c>
      <c r="AX938" s="13" t="s">
        <v>80</v>
      </c>
      <c r="AY938" s="187" t="s">
        <v>180</v>
      </c>
    </row>
    <row r="939" spans="2:51" s="13" customFormat="1" ht="11.25">
      <c r="B939" s="186"/>
      <c r="D939" s="182" t="s">
        <v>187</v>
      </c>
      <c r="E939" s="187" t="s">
        <v>1</v>
      </c>
      <c r="F939" s="188" t="s">
        <v>2173</v>
      </c>
      <c r="H939" s="189">
        <v>20.562000000000001</v>
      </c>
      <c r="I939" s="190"/>
      <c r="L939" s="186"/>
      <c r="M939" s="191"/>
      <c r="N939" s="192"/>
      <c r="O939" s="192"/>
      <c r="P939" s="192"/>
      <c r="Q939" s="192"/>
      <c r="R939" s="192"/>
      <c r="S939" s="192"/>
      <c r="T939" s="193"/>
      <c r="AT939" s="187" t="s">
        <v>187</v>
      </c>
      <c r="AU939" s="187" t="s">
        <v>91</v>
      </c>
      <c r="AV939" s="13" t="s">
        <v>91</v>
      </c>
      <c r="AW939" s="13" t="s">
        <v>36</v>
      </c>
      <c r="AX939" s="13" t="s">
        <v>80</v>
      </c>
      <c r="AY939" s="187" t="s">
        <v>180</v>
      </c>
    </row>
    <row r="940" spans="2:51" s="15" customFormat="1" ht="11.25">
      <c r="B940" s="213"/>
      <c r="D940" s="182" t="s">
        <v>187</v>
      </c>
      <c r="E940" s="214" t="s">
        <v>1</v>
      </c>
      <c r="F940" s="215" t="s">
        <v>2174</v>
      </c>
      <c r="H940" s="214" t="s">
        <v>1</v>
      </c>
      <c r="I940" s="216"/>
      <c r="L940" s="213"/>
      <c r="M940" s="217"/>
      <c r="N940" s="218"/>
      <c r="O940" s="218"/>
      <c r="P940" s="218"/>
      <c r="Q940" s="218"/>
      <c r="R940" s="218"/>
      <c r="S940" s="218"/>
      <c r="T940" s="219"/>
      <c r="AT940" s="214" t="s">
        <v>187</v>
      </c>
      <c r="AU940" s="214" t="s">
        <v>91</v>
      </c>
      <c r="AV940" s="15" t="s">
        <v>21</v>
      </c>
      <c r="AW940" s="15" t="s">
        <v>36</v>
      </c>
      <c r="AX940" s="15" t="s">
        <v>80</v>
      </c>
      <c r="AY940" s="214" t="s">
        <v>180</v>
      </c>
    </row>
    <row r="941" spans="2:51" s="15" customFormat="1" ht="11.25">
      <c r="B941" s="213"/>
      <c r="D941" s="182" t="s">
        <v>187</v>
      </c>
      <c r="E941" s="214" t="s">
        <v>1</v>
      </c>
      <c r="F941" s="215" t="s">
        <v>1755</v>
      </c>
      <c r="H941" s="214" t="s">
        <v>1</v>
      </c>
      <c r="I941" s="216"/>
      <c r="L941" s="213"/>
      <c r="M941" s="217"/>
      <c r="N941" s="218"/>
      <c r="O941" s="218"/>
      <c r="P941" s="218"/>
      <c r="Q941" s="218"/>
      <c r="R941" s="218"/>
      <c r="S941" s="218"/>
      <c r="T941" s="219"/>
      <c r="AT941" s="214" t="s">
        <v>187</v>
      </c>
      <c r="AU941" s="214" t="s">
        <v>91</v>
      </c>
      <c r="AV941" s="15" t="s">
        <v>21</v>
      </c>
      <c r="AW941" s="15" t="s">
        <v>36</v>
      </c>
      <c r="AX941" s="15" t="s">
        <v>80</v>
      </c>
      <c r="AY941" s="214" t="s">
        <v>180</v>
      </c>
    </row>
    <row r="942" spans="2:51" s="13" customFormat="1" ht="11.25">
      <c r="B942" s="186"/>
      <c r="D942" s="182" t="s">
        <v>187</v>
      </c>
      <c r="E942" s="187" t="s">
        <v>1</v>
      </c>
      <c r="F942" s="188" t="s">
        <v>1763</v>
      </c>
      <c r="H942" s="189">
        <v>29.341000000000001</v>
      </c>
      <c r="I942" s="190"/>
      <c r="L942" s="186"/>
      <c r="M942" s="191"/>
      <c r="N942" s="192"/>
      <c r="O942" s="192"/>
      <c r="P942" s="192"/>
      <c r="Q942" s="192"/>
      <c r="R942" s="192"/>
      <c r="S942" s="192"/>
      <c r="T942" s="193"/>
      <c r="AT942" s="187" t="s">
        <v>187</v>
      </c>
      <c r="AU942" s="187" t="s">
        <v>91</v>
      </c>
      <c r="AV942" s="13" t="s">
        <v>91</v>
      </c>
      <c r="AW942" s="13" t="s">
        <v>36</v>
      </c>
      <c r="AX942" s="13" t="s">
        <v>80</v>
      </c>
      <c r="AY942" s="187" t="s">
        <v>180</v>
      </c>
    </row>
    <row r="943" spans="2:51" s="15" customFormat="1" ht="11.25">
      <c r="B943" s="213"/>
      <c r="D943" s="182" t="s">
        <v>187</v>
      </c>
      <c r="E943" s="214" t="s">
        <v>1</v>
      </c>
      <c r="F943" s="215" t="s">
        <v>1757</v>
      </c>
      <c r="H943" s="214" t="s">
        <v>1</v>
      </c>
      <c r="I943" s="216"/>
      <c r="L943" s="213"/>
      <c r="M943" s="217"/>
      <c r="N943" s="218"/>
      <c r="O943" s="218"/>
      <c r="P943" s="218"/>
      <c r="Q943" s="218"/>
      <c r="R943" s="218"/>
      <c r="S943" s="218"/>
      <c r="T943" s="219"/>
      <c r="AT943" s="214" t="s">
        <v>187</v>
      </c>
      <c r="AU943" s="214" t="s">
        <v>91</v>
      </c>
      <c r="AV943" s="15" t="s">
        <v>21</v>
      </c>
      <c r="AW943" s="15" t="s">
        <v>36</v>
      </c>
      <c r="AX943" s="15" t="s">
        <v>80</v>
      </c>
      <c r="AY943" s="214" t="s">
        <v>180</v>
      </c>
    </row>
    <row r="944" spans="2:51" s="13" customFormat="1" ht="11.25">
      <c r="B944" s="186"/>
      <c r="D944" s="182" t="s">
        <v>187</v>
      </c>
      <c r="E944" s="187" t="s">
        <v>1</v>
      </c>
      <c r="F944" s="188" t="s">
        <v>1764</v>
      </c>
      <c r="H944" s="189">
        <v>21.344000000000001</v>
      </c>
      <c r="I944" s="190"/>
      <c r="L944" s="186"/>
      <c r="M944" s="191"/>
      <c r="N944" s="192"/>
      <c r="O944" s="192"/>
      <c r="P944" s="192"/>
      <c r="Q944" s="192"/>
      <c r="R944" s="192"/>
      <c r="S944" s="192"/>
      <c r="T944" s="193"/>
      <c r="AT944" s="187" t="s">
        <v>187</v>
      </c>
      <c r="AU944" s="187" t="s">
        <v>91</v>
      </c>
      <c r="AV944" s="13" t="s">
        <v>91</v>
      </c>
      <c r="AW944" s="13" t="s">
        <v>36</v>
      </c>
      <c r="AX944" s="13" t="s">
        <v>80</v>
      </c>
      <c r="AY944" s="187" t="s">
        <v>180</v>
      </c>
    </row>
    <row r="945" spans="1:65" s="14" customFormat="1" ht="11.25">
      <c r="B945" s="194"/>
      <c r="D945" s="182" t="s">
        <v>187</v>
      </c>
      <c r="E945" s="195" t="s">
        <v>1</v>
      </c>
      <c r="F945" s="196" t="s">
        <v>189</v>
      </c>
      <c r="H945" s="197">
        <v>342.40900000000005</v>
      </c>
      <c r="I945" s="198"/>
      <c r="L945" s="194"/>
      <c r="M945" s="199"/>
      <c r="N945" s="200"/>
      <c r="O945" s="200"/>
      <c r="P945" s="200"/>
      <c r="Q945" s="200"/>
      <c r="R945" s="200"/>
      <c r="S945" s="200"/>
      <c r="T945" s="201"/>
      <c r="AT945" s="195" t="s">
        <v>187</v>
      </c>
      <c r="AU945" s="195" t="s">
        <v>91</v>
      </c>
      <c r="AV945" s="14" t="s">
        <v>128</v>
      </c>
      <c r="AW945" s="14" t="s">
        <v>36</v>
      </c>
      <c r="AX945" s="14" t="s">
        <v>21</v>
      </c>
      <c r="AY945" s="195" t="s">
        <v>180</v>
      </c>
    </row>
    <row r="946" spans="1:65" s="2" customFormat="1" ht="36" customHeight="1">
      <c r="A946" s="33"/>
      <c r="B946" s="167"/>
      <c r="C946" s="168" t="s">
        <v>554</v>
      </c>
      <c r="D946" s="168" t="s">
        <v>182</v>
      </c>
      <c r="E946" s="169" t="s">
        <v>1212</v>
      </c>
      <c r="F946" s="170" t="s">
        <v>1213</v>
      </c>
      <c r="G946" s="171" t="s">
        <v>199</v>
      </c>
      <c r="H946" s="172">
        <v>342.40899999999999</v>
      </c>
      <c r="I946" s="173"/>
      <c r="J946" s="174">
        <f>ROUND(I946*H946,2)</f>
        <v>0</v>
      </c>
      <c r="K946" s="175"/>
      <c r="L946" s="34"/>
      <c r="M946" s="176" t="s">
        <v>1</v>
      </c>
      <c r="N946" s="177" t="s">
        <v>45</v>
      </c>
      <c r="O946" s="59"/>
      <c r="P946" s="178">
        <f>O946*H946</f>
        <v>0</v>
      </c>
      <c r="Q946" s="178">
        <v>0</v>
      </c>
      <c r="R946" s="178">
        <f>Q946*H946</f>
        <v>0</v>
      </c>
      <c r="S946" s="178">
        <v>0</v>
      </c>
      <c r="T946" s="179">
        <f>S946*H946</f>
        <v>0</v>
      </c>
      <c r="U946" s="33"/>
      <c r="V946" s="33"/>
      <c r="W946" s="33"/>
      <c r="X946" s="33"/>
      <c r="Y946" s="33"/>
      <c r="Z946" s="33"/>
      <c r="AA946" s="33"/>
      <c r="AB946" s="33"/>
      <c r="AC946" s="33"/>
      <c r="AD946" s="33"/>
      <c r="AE946" s="33"/>
      <c r="AR946" s="180" t="s">
        <v>220</v>
      </c>
      <c r="AT946" s="180" t="s">
        <v>182</v>
      </c>
      <c r="AU946" s="180" t="s">
        <v>91</v>
      </c>
      <c r="AY946" s="18" t="s">
        <v>180</v>
      </c>
      <c r="BE946" s="181">
        <f>IF(N946="základní",J946,0)</f>
        <v>0</v>
      </c>
      <c r="BF946" s="181">
        <f>IF(N946="snížená",J946,0)</f>
        <v>0</v>
      </c>
      <c r="BG946" s="181">
        <f>IF(N946="zákl. přenesená",J946,0)</f>
        <v>0</v>
      </c>
      <c r="BH946" s="181">
        <f>IF(N946="sníž. přenesená",J946,0)</f>
        <v>0</v>
      </c>
      <c r="BI946" s="181">
        <f>IF(N946="nulová",J946,0)</f>
        <v>0</v>
      </c>
      <c r="BJ946" s="18" t="s">
        <v>21</v>
      </c>
      <c r="BK946" s="181">
        <f>ROUND(I946*H946,2)</f>
        <v>0</v>
      </c>
      <c r="BL946" s="18" t="s">
        <v>220</v>
      </c>
      <c r="BM946" s="180" t="s">
        <v>876</v>
      </c>
    </row>
    <row r="947" spans="1:65" s="2" customFormat="1" ht="29.25">
      <c r="A947" s="33"/>
      <c r="B947" s="34"/>
      <c r="C947" s="33"/>
      <c r="D947" s="182" t="s">
        <v>186</v>
      </c>
      <c r="E947" s="33"/>
      <c r="F947" s="183" t="s">
        <v>1213</v>
      </c>
      <c r="G947" s="33"/>
      <c r="H947" s="33"/>
      <c r="I947" s="102"/>
      <c r="J947" s="33"/>
      <c r="K947" s="33"/>
      <c r="L947" s="34"/>
      <c r="M947" s="184"/>
      <c r="N947" s="185"/>
      <c r="O947" s="59"/>
      <c r="P947" s="59"/>
      <c r="Q947" s="59"/>
      <c r="R947" s="59"/>
      <c r="S947" s="59"/>
      <c r="T947" s="60"/>
      <c r="U947" s="33"/>
      <c r="V947" s="33"/>
      <c r="W947" s="33"/>
      <c r="X947" s="33"/>
      <c r="Y947" s="33"/>
      <c r="Z947" s="33"/>
      <c r="AA947" s="33"/>
      <c r="AB947" s="33"/>
      <c r="AC947" s="33"/>
      <c r="AD947" s="33"/>
      <c r="AE947" s="33"/>
      <c r="AT947" s="18" t="s">
        <v>186</v>
      </c>
      <c r="AU947" s="18" t="s">
        <v>91</v>
      </c>
    </row>
    <row r="948" spans="1:65" s="12" customFormat="1" ht="25.9" customHeight="1">
      <c r="B948" s="154"/>
      <c r="D948" s="155" t="s">
        <v>79</v>
      </c>
      <c r="E948" s="156" t="s">
        <v>190</v>
      </c>
      <c r="F948" s="156" t="s">
        <v>2175</v>
      </c>
      <c r="I948" s="157"/>
      <c r="J948" s="158">
        <f>BK948</f>
        <v>0</v>
      </c>
      <c r="L948" s="154"/>
      <c r="M948" s="159"/>
      <c r="N948" s="160"/>
      <c r="O948" s="160"/>
      <c r="P948" s="161">
        <f>P949</f>
        <v>0</v>
      </c>
      <c r="Q948" s="160"/>
      <c r="R948" s="161">
        <f>R949</f>
        <v>0</v>
      </c>
      <c r="S948" s="160"/>
      <c r="T948" s="162">
        <f>T949</f>
        <v>0</v>
      </c>
      <c r="AR948" s="155" t="s">
        <v>118</v>
      </c>
      <c r="AT948" s="163" t="s">
        <v>79</v>
      </c>
      <c r="AU948" s="163" t="s">
        <v>80</v>
      </c>
      <c r="AY948" s="155" t="s">
        <v>180</v>
      </c>
      <c r="BK948" s="164">
        <f>BK949</f>
        <v>0</v>
      </c>
    </row>
    <row r="949" spans="1:65" s="12" customFormat="1" ht="22.9" customHeight="1">
      <c r="B949" s="154"/>
      <c r="D949" s="155" t="s">
        <v>79</v>
      </c>
      <c r="E949" s="165" t="s">
        <v>2176</v>
      </c>
      <c r="F949" s="165" t="s">
        <v>2177</v>
      </c>
      <c r="I949" s="157"/>
      <c r="J949" s="166">
        <f>BK949</f>
        <v>0</v>
      </c>
      <c r="L949" s="154"/>
      <c r="M949" s="159"/>
      <c r="N949" s="160"/>
      <c r="O949" s="160"/>
      <c r="P949" s="161">
        <f>SUM(P950:P953)</f>
        <v>0</v>
      </c>
      <c r="Q949" s="160"/>
      <c r="R949" s="161">
        <f>SUM(R950:R953)</f>
        <v>0</v>
      </c>
      <c r="S949" s="160"/>
      <c r="T949" s="162">
        <f>SUM(T950:T953)</f>
        <v>0</v>
      </c>
      <c r="AR949" s="155" t="s">
        <v>118</v>
      </c>
      <c r="AT949" s="163" t="s">
        <v>79</v>
      </c>
      <c r="AU949" s="163" t="s">
        <v>21</v>
      </c>
      <c r="AY949" s="155" t="s">
        <v>180</v>
      </c>
      <c r="BK949" s="164">
        <f>SUM(BK950:BK953)</f>
        <v>0</v>
      </c>
    </row>
    <row r="950" spans="1:65" s="2" customFormat="1" ht="16.5" customHeight="1">
      <c r="A950" s="33"/>
      <c r="B950" s="167"/>
      <c r="C950" s="168" t="s">
        <v>895</v>
      </c>
      <c r="D950" s="168" t="s">
        <v>182</v>
      </c>
      <c r="E950" s="169" t="s">
        <v>2178</v>
      </c>
      <c r="F950" s="170" t="s">
        <v>2179</v>
      </c>
      <c r="G950" s="171" t="s">
        <v>495</v>
      </c>
      <c r="H950" s="172">
        <v>1</v>
      </c>
      <c r="I950" s="173"/>
      <c r="J950" s="174">
        <f>ROUND(I950*H950,2)</f>
        <v>0</v>
      </c>
      <c r="K950" s="175"/>
      <c r="L950" s="34"/>
      <c r="M950" s="176" t="s">
        <v>1</v>
      </c>
      <c r="N950" s="177" t="s">
        <v>45</v>
      </c>
      <c r="O950" s="59"/>
      <c r="P950" s="178">
        <f>O950*H950</f>
        <v>0</v>
      </c>
      <c r="Q950" s="178">
        <v>0</v>
      </c>
      <c r="R950" s="178">
        <f>Q950*H950</f>
        <v>0</v>
      </c>
      <c r="S950" s="178">
        <v>0</v>
      </c>
      <c r="T950" s="179">
        <f>S950*H950</f>
        <v>0</v>
      </c>
      <c r="U950" s="33"/>
      <c r="V950" s="33"/>
      <c r="W950" s="33"/>
      <c r="X950" s="33"/>
      <c r="Y950" s="33"/>
      <c r="Z950" s="33"/>
      <c r="AA950" s="33"/>
      <c r="AB950" s="33"/>
      <c r="AC950" s="33"/>
      <c r="AD950" s="33"/>
      <c r="AE950" s="33"/>
      <c r="AR950" s="180" t="s">
        <v>326</v>
      </c>
      <c r="AT950" s="180" t="s">
        <v>182</v>
      </c>
      <c r="AU950" s="180" t="s">
        <v>91</v>
      </c>
      <c r="AY950" s="18" t="s">
        <v>180</v>
      </c>
      <c r="BE950" s="181">
        <f>IF(N950="základní",J950,0)</f>
        <v>0</v>
      </c>
      <c r="BF950" s="181">
        <f>IF(N950="snížená",J950,0)</f>
        <v>0</v>
      </c>
      <c r="BG950" s="181">
        <f>IF(N950="zákl. přenesená",J950,0)</f>
        <v>0</v>
      </c>
      <c r="BH950" s="181">
        <f>IF(N950="sníž. přenesená",J950,0)</f>
        <v>0</v>
      </c>
      <c r="BI950" s="181">
        <f>IF(N950="nulová",J950,0)</f>
        <v>0</v>
      </c>
      <c r="BJ950" s="18" t="s">
        <v>21</v>
      </c>
      <c r="BK950" s="181">
        <f>ROUND(I950*H950,2)</f>
        <v>0</v>
      </c>
      <c r="BL950" s="18" t="s">
        <v>326</v>
      </c>
      <c r="BM950" s="180" t="s">
        <v>884</v>
      </c>
    </row>
    <row r="951" spans="1:65" s="2" customFormat="1" ht="11.25">
      <c r="A951" s="33"/>
      <c r="B951" s="34"/>
      <c r="C951" s="33"/>
      <c r="D951" s="182" t="s">
        <v>186</v>
      </c>
      <c r="E951" s="33"/>
      <c r="F951" s="183" t="s">
        <v>2179</v>
      </c>
      <c r="G951" s="33"/>
      <c r="H951" s="33"/>
      <c r="I951" s="102"/>
      <c r="J951" s="33"/>
      <c r="K951" s="33"/>
      <c r="L951" s="34"/>
      <c r="M951" s="184"/>
      <c r="N951" s="185"/>
      <c r="O951" s="59"/>
      <c r="P951" s="59"/>
      <c r="Q951" s="59"/>
      <c r="R951" s="59"/>
      <c r="S951" s="59"/>
      <c r="T951" s="60"/>
      <c r="U951" s="33"/>
      <c r="V951" s="33"/>
      <c r="W951" s="33"/>
      <c r="X951" s="33"/>
      <c r="Y951" s="33"/>
      <c r="Z951" s="33"/>
      <c r="AA951" s="33"/>
      <c r="AB951" s="33"/>
      <c r="AC951" s="33"/>
      <c r="AD951" s="33"/>
      <c r="AE951" s="33"/>
      <c r="AT951" s="18" t="s">
        <v>186</v>
      </c>
      <c r="AU951" s="18" t="s">
        <v>91</v>
      </c>
    </row>
    <row r="952" spans="1:65" s="13" customFormat="1" ht="11.25">
      <c r="B952" s="186"/>
      <c r="D952" s="182" t="s">
        <v>187</v>
      </c>
      <c r="E952" s="187" t="s">
        <v>1</v>
      </c>
      <c r="F952" s="188" t="s">
        <v>21</v>
      </c>
      <c r="H952" s="189">
        <v>1</v>
      </c>
      <c r="I952" s="190"/>
      <c r="L952" s="186"/>
      <c r="M952" s="191"/>
      <c r="N952" s="192"/>
      <c r="O952" s="192"/>
      <c r="P952" s="192"/>
      <c r="Q952" s="192"/>
      <c r="R952" s="192"/>
      <c r="S952" s="192"/>
      <c r="T952" s="193"/>
      <c r="AT952" s="187" t="s">
        <v>187</v>
      </c>
      <c r="AU952" s="187" t="s">
        <v>91</v>
      </c>
      <c r="AV952" s="13" t="s">
        <v>91</v>
      </c>
      <c r="AW952" s="13" t="s">
        <v>36</v>
      </c>
      <c r="AX952" s="13" t="s">
        <v>80</v>
      </c>
      <c r="AY952" s="187" t="s">
        <v>180</v>
      </c>
    </row>
    <row r="953" spans="1:65" s="14" customFormat="1" ht="11.25">
      <c r="B953" s="194"/>
      <c r="D953" s="182" t="s">
        <v>187</v>
      </c>
      <c r="E953" s="195" t="s">
        <v>1</v>
      </c>
      <c r="F953" s="196" t="s">
        <v>189</v>
      </c>
      <c r="H953" s="197">
        <v>1</v>
      </c>
      <c r="I953" s="198"/>
      <c r="L953" s="194"/>
      <c r="M953" s="224"/>
      <c r="N953" s="225"/>
      <c r="O953" s="225"/>
      <c r="P953" s="225"/>
      <c r="Q953" s="225"/>
      <c r="R953" s="225"/>
      <c r="S953" s="225"/>
      <c r="T953" s="226"/>
      <c r="AT953" s="195" t="s">
        <v>187</v>
      </c>
      <c r="AU953" s="195" t="s">
        <v>91</v>
      </c>
      <c r="AV953" s="14" t="s">
        <v>128</v>
      </c>
      <c r="AW953" s="14" t="s">
        <v>36</v>
      </c>
      <c r="AX953" s="14" t="s">
        <v>21</v>
      </c>
      <c r="AY953" s="195" t="s">
        <v>180</v>
      </c>
    </row>
    <row r="954" spans="1:65" s="2" customFormat="1" ht="6.95" customHeight="1">
      <c r="A954" s="33"/>
      <c r="B954" s="48"/>
      <c r="C954" s="49"/>
      <c r="D954" s="49"/>
      <c r="E954" s="49"/>
      <c r="F954" s="49"/>
      <c r="G954" s="49"/>
      <c r="H954" s="49"/>
      <c r="I954" s="126"/>
      <c r="J954" s="49"/>
      <c r="K954" s="49"/>
      <c r="L954" s="34"/>
      <c r="M954" s="33"/>
      <c r="O954" s="33"/>
      <c r="P954" s="33"/>
      <c r="Q954" s="33"/>
      <c r="R954" s="33"/>
      <c r="S954" s="33"/>
      <c r="T954" s="33"/>
      <c r="U954" s="33"/>
      <c r="V954" s="33"/>
      <c r="W954" s="33"/>
      <c r="X954" s="33"/>
      <c r="Y954" s="33"/>
      <c r="Z954" s="33"/>
      <c r="AA954" s="33"/>
      <c r="AB954" s="33"/>
      <c r="AC954" s="33"/>
      <c r="AD954" s="33"/>
      <c r="AE954" s="33"/>
    </row>
  </sheetData>
  <autoFilter ref="C137:K953"/>
  <mergeCells count="12">
    <mergeCell ref="E130:H130"/>
    <mergeCell ref="L2:V2"/>
    <mergeCell ref="E85:H85"/>
    <mergeCell ref="E87:H87"/>
    <mergeCell ref="E89:H89"/>
    <mergeCell ref="E126:H126"/>
    <mergeCell ref="E128:H128"/>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14</vt:i4>
      </vt:variant>
      <vt:variant>
        <vt:lpstr>Pojmenované oblasti</vt:lpstr>
      </vt:variant>
      <vt:variant>
        <vt:i4>28</vt:i4>
      </vt:variant>
    </vt:vector>
  </HeadingPairs>
  <TitlesOfParts>
    <vt:vector size="42" baseType="lpstr">
      <vt:lpstr>Rekapitulace stavby</vt:lpstr>
      <vt:lpstr>a - ZŠ Smetanova, Lanškro...</vt:lpstr>
      <vt:lpstr>b1 - Slaboproud - dodávka...</vt:lpstr>
      <vt:lpstr>b2 - Slaboproud - montáž-...</vt:lpstr>
      <vt:lpstr>c1 - Silnoproud - dodávka...</vt:lpstr>
      <vt:lpstr>c2 - Silnoproud - montáž-...</vt:lpstr>
      <vt:lpstr>d - Zdravotechnika-cenová...</vt:lpstr>
      <vt:lpstr>e - Ústřední vytápění-cen...</vt:lpstr>
      <vt:lpstr>a - ZŠ Smetanova 460,Lanš...</vt:lpstr>
      <vt:lpstr>c - Vzduchotechnika-cenov...</vt:lpstr>
      <vt:lpstr>a - ZŠ Smetanova, Lanškro..._01</vt:lpstr>
      <vt:lpstr>b - venkovní kanalizace-c...</vt:lpstr>
      <vt:lpstr>c - Venkovní kabelové roz...</vt:lpstr>
      <vt:lpstr>4 - ZŠ Smetanova, Lanškro...</vt:lpstr>
      <vt:lpstr>'4 - ZŠ Smetanova, Lanškro...'!Názvy_tisku</vt:lpstr>
      <vt:lpstr>'a - ZŠ Smetanova 460,Lanš...'!Názvy_tisku</vt:lpstr>
      <vt:lpstr>'a - ZŠ Smetanova, Lanškro...'!Názvy_tisku</vt:lpstr>
      <vt:lpstr>'a - ZŠ Smetanova, Lanškro..._01'!Názvy_tisku</vt:lpstr>
      <vt:lpstr>'b - venkovní kanalizace-c...'!Názvy_tisku</vt:lpstr>
      <vt:lpstr>'b1 - Slaboproud - dodávka...'!Názvy_tisku</vt:lpstr>
      <vt:lpstr>'b2 - Slaboproud - montáž-...'!Názvy_tisku</vt:lpstr>
      <vt:lpstr>'c - Venkovní kabelové roz...'!Názvy_tisku</vt:lpstr>
      <vt:lpstr>'c - Vzduchotechnika-cenov...'!Názvy_tisku</vt:lpstr>
      <vt:lpstr>'c1 - Silnoproud - dodávka...'!Názvy_tisku</vt:lpstr>
      <vt:lpstr>'c2 - Silnoproud - montáž-...'!Názvy_tisku</vt:lpstr>
      <vt:lpstr>'d - Zdravotechnika-cenová...'!Názvy_tisku</vt:lpstr>
      <vt:lpstr>'e - Ústřední vytápění-cen...'!Názvy_tisku</vt:lpstr>
      <vt:lpstr>'Rekapitulace stavby'!Názvy_tisku</vt:lpstr>
      <vt:lpstr>'4 - ZŠ Smetanova, Lanškro...'!Oblast_tisku</vt:lpstr>
      <vt:lpstr>'a - ZŠ Smetanova 460,Lanš...'!Oblast_tisku</vt:lpstr>
      <vt:lpstr>'a - ZŠ Smetanova, Lanškro...'!Oblast_tisku</vt:lpstr>
      <vt:lpstr>'a - ZŠ Smetanova, Lanškro..._01'!Oblast_tisku</vt:lpstr>
      <vt:lpstr>'b - venkovní kanalizace-c...'!Oblast_tisku</vt:lpstr>
      <vt:lpstr>'b1 - Slaboproud - dodávka...'!Oblast_tisku</vt:lpstr>
      <vt:lpstr>'b2 - Slaboproud - montáž-...'!Oblast_tisku</vt:lpstr>
      <vt:lpstr>'c - Venkovní kabelové roz...'!Oblast_tisku</vt:lpstr>
      <vt:lpstr>'c - Vzduchotechnika-cenov...'!Oblast_tisku</vt:lpstr>
      <vt:lpstr>'c1 - Silnoproud - dodávka...'!Oblast_tisku</vt:lpstr>
      <vt:lpstr>'c2 - Silnoproud - montáž-...'!Oblast_tisku</vt:lpstr>
      <vt:lpstr>'d - Zdravotechnika-cenová...'!Oblast_tisku</vt:lpstr>
      <vt:lpstr>'e - Ústřední vytápění-cen...'!Oblast_tisku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PETR\Petr</dc:creator>
  <cp:lastModifiedBy>Sobek Jaromír</cp:lastModifiedBy>
  <dcterms:created xsi:type="dcterms:W3CDTF">2019-11-14T15:42:22Z</dcterms:created>
  <dcterms:modified xsi:type="dcterms:W3CDTF">2019-11-15T08:36:32Z</dcterms:modified>
</cp:coreProperties>
</file>